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mouse-BOM" sheetId="1" r:id="rId4"/>
    <sheet state="visible" name="Missing-Parts" sheetId="2" r:id="rId5"/>
    <sheet state="visible" name="Still-Need" sheetId="3" r:id="rId6"/>
  </sheets>
  <definedNames/>
  <calcPr/>
</workbook>
</file>

<file path=xl/sharedStrings.xml><?xml version="1.0" encoding="utf-8"?>
<sst xmlns="http://schemas.openxmlformats.org/spreadsheetml/2006/main" count="498" uniqueCount="239">
  <si>
    <t>Part</t>
  </si>
  <si>
    <t>Value</t>
  </si>
  <si>
    <t>Package</t>
  </si>
  <si>
    <t>Description</t>
  </si>
  <si>
    <t>Availability</t>
  </si>
  <si>
    <t>Pn</t>
  </si>
  <si>
    <t>Unit Cost</t>
  </si>
  <si>
    <t>Mfn</t>
  </si>
  <si>
    <t>Qty</t>
  </si>
  <si>
    <t>Price</t>
  </si>
  <si>
    <t>Comments</t>
  </si>
  <si>
    <t>On Board</t>
  </si>
  <si>
    <t>Notes</t>
  </si>
  <si>
    <t>C10</t>
  </si>
  <si>
    <t>10 nF</t>
  </si>
  <si>
    <t>0603-cap</t>
  </si>
  <si>
    <t>capacitor</t>
  </si>
  <si>
    <t>available</t>
  </si>
  <si>
    <t>1276-1028-1-ND</t>
  </si>
  <si>
    <t>Samsung Electro-Mechanics</t>
  </si>
  <si>
    <t>IN</t>
  </si>
  <si>
    <t>C1</t>
  </si>
  <si>
    <t>1.0uF</t>
  </si>
  <si>
    <t>1276-1013-1-ND</t>
  </si>
  <si>
    <t>Wrong size</t>
  </si>
  <si>
    <t>C2,C8,C18,C21,C23,C_ELF1,C_EM_D1,C_ERF1,C_E_H1</t>
  </si>
  <si>
    <t>4.7uF</t>
  </si>
  <si>
    <t>TMK107BBJ475MA-T</t>
  </si>
  <si>
    <t>Taiyo Yuden</t>
  </si>
  <si>
    <t>!C18, !C23</t>
  </si>
  <si>
    <t>C_ERF1 placed</t>
  </si>
  <si>
    <t>C3</t>
  </si>
  <si>
    <t>1.4 uF</t>
  </si>
  <si>
    <t>C1812C145J5JLC7805</t>
  </si>
  <si>
    <t>KEMET</t>
  </si>
  <si>
    <t>C13</t>
  </si>
  <si>
    <t>1nF</t>
  </si>
  <si>
    <t>placed</t>
  </si>
  <si>
    <t>C5,C6,C7,C12,C17,C22,C_3.3V2,C_5V1,C_BAT1,C_ELF2,C_EM_D2,C_ERF2,C_E_H2,C_GY_REG,C_GY_VDD,C_NR,C4</t>
  </si>
  <si>
    <t>0.1uF</t>
  </si>
  <si>
    <t>LMF107B7104KAHT</t>
  </si>
  <si>
    <t>!C7, !C17</t>
  </si>
  <si>
    <t>C_ERF2 placed</t>
  </si>
  <si>
    <t>C9,C16</t>
  </si>
  <si>
    <t>2.2uF</t>
  </si>
  <si>
    <t>LMK107B7225MA-TR</t>
  </si>
  <si>
    <t>Need to place C16, and Test C9</t>
  </si>
  <si>
    <t>C16 placed, still need to test C9 with fluke 287</t>
  </si>
  <si>
    <t>C15,C_3.3V1</t>
  </si>
  <si>
    <t>10uF</t>
  </si>
  <si>
    <t>C0603C106M8PACTU</t>
  </si>
  <si>
    <t>IN (Bag has a different part number)</t>
  </si>
  <si>
    <t>C20</t>
  </si>
  <si>
    <t>1000pF</t>
  </si>
  <si>
    <t>C0603C102K4RECAUTO</t>
  </si>
  <si>
    <t>CR1</t>
  </si>
  <si>
    <t>STM32F103RET6</t>
  </si>
  <si>
    <t>lqfp-64</t>
  </si>
  <si>
    <t>arm cortex m3 mcu</t>
  </si>
  <si>
    <t>STMicroelectronics</t>
  </si>
  <si>
    <t>C_5V2,C_BAT2</t>
  </si>
  <si>
    <t>47uF</t>
  </si>
  <si>
    <t>cap 0805-cap</t>
  </si>
  <si>
    <t>C_GY_CP</t>
  </si>
  <si>
    <t>2.2nF</t>
  </si>
  <si>
    <t>D1</t>
  </si>
  <si>
    <t>-</t>
  </si>
  <si>
    <t>sot23</t>
  </si>
  <si>
    <t>z-diode</t>
  </si>
  <si>
    <t xml:space="preserve">ROHM Semiconductor
</t>
  </si>
  <si>
    <t>IC1</t>
  </si>
  <si>
    <t>LM321MFX</t>
  </si>
  <si>
    <t>sot23-5</t>
  </si>
  <si>
    <t>low power single op amp</t>
  </si>
  <si>
    <t>LM321MFX/NOPB</t>
  </si>
  <si>
    <t>Texas Instruments</t>
  </si>
  <si>
    <t>Placed</t>
  </si>
  <si>
    <t>J1,J2,J4</t>
  </si>
  <si>
    <t>1x04</t>
  </si>
  <si>
    <t>multi connection point. often used as generic header-pin footprint for 0.1 inch spaced/style header connections</t>
  </si>
  <si>
    <t>Wurth Electronics Inc.</t>
  </si>
  <si>
    <t>J3,J5</t>
  </si>
  <si>
    <t>HTSS-103-XX-XX-D</t>
  </si>
  <si>
    <t>htss-103-xx-xx-d</t>
  </si>
  <si>
    <t>Samtec</t>
  </si>
  <si>
    <t>J6,J7</t>
  </si>
  <si>
    <t>HTSS-102-XX-XX-D</t>
  </si>
  <si>
    <t>htss-102-xx-xx-d</t>
  </si>
  <si>
    <t xml:space="preserve">breakout header </t>
  </si>
  <si>
    <t>DNC</t>
  </si>
  <si>
    <t>JP1,JP3</t>
  </si>
  <si>
    <t>molex-1x2</t>
  </si>
  <si>
    <t>header 2</t>
  </si>
  <si>
    <t>732-5315-ND</t>
  </si>
  <si>
    <t>L1</t>
  </si>
  <si>
    <t>10uH</t>
  </si>
  <si>
    <t>inductors</t>
  </si>
  <si>
    <t>LB2518T221K</t>
  </si>
  <si>
    <t>LED_PWR</t>
  </si>
  <si>
    <t>green</t>
  </si>
  <si>
    <t>led-1206</t>
  </si>
  <si>
    <t>leds</t>
  </si>
  <si>
    <t>APT3216ZGC</t>
  </si>
  <si>
    <t>Kingbright</t>
  </si>
  <si>
    <t>Need to place LED_PWR</t>
  </si>
  <si>
    <t>NMOS1,NMOS2,NMOS3,NMOS4</t>
  </si>
  <si>
    <t>DMN3150LW</t>
  </si>
  <si>
    <t>dmn3150lw</t>
  </si>
  <si>
    <t>DMN3150LW-7</t>
  </si>
  <si>
    <t>Diodes Incorporated</t>
  </si>
  <si>
    <t>R1</t>
  </si>
  <si>
    <t>1k</t>
  </si>
  <si>
    <t>m0805</t>
  </si>
  <si>
    <t>resistor</t>
  </si>
  <si>
    <t>PNM0805E1001JBT0</t>
  </si>
  <si>
    <t>Vishay / Thin Film</t>
  </si>
  <si>
    <t>R2</t>
  </si>
  <si>
    <t>10k</t>
  </si>
  <si>
    <t>RC0805FR-0710KL</t>
  </si>
  <si>
    <t>Yageo</t>
  </si>
  <si>
    <t>R3</t>
  </si>
  <si>
    <t>r0805</t>
  </si>
  <si>
    <t>RN73R2ATTD1001D25</t>
  </si>
  <si>
    <t>KOA Speer</t>
  </si>
  <si>
    <t>R8,R9</t>
  </si>
  <si>
    <t>500m</t>
  </si>
  <si>
    <t>RC0805FR-07100RL</t>
  </si>
  <si>
    <t>Missing part</t>
  </si>
  <si>
    <t>R_ED1,R_ED2,R_EH1,R_EH2</t>
  </si>
  <si>
    <t>0603-res</t>
  </si>
  <si>
    <t>P5.6BZDKR-ND</t>
  </si>
  <si>
    <t>Panasonic Electronic Components</t>
  </si>
  <si>
    <t>placed, missing R_ED2</t>
  </si>
  <si>
    <t>R_ED_PD,R_EH_PD,R_ELF_PD,R_ERF_PD</t>
  </si>
  <si>
    <t>47k</t>
  </si>
  <si>
    <t>541-47.0KSCT-ND</t>
  </si>
  <si>
    <t>Vishay Dale</t>
  </si>
  <si>
    <t>R_ELF,R_ERF</t>
  </si>
  <si>
    <t>541-10.0SDKR-ND</t>
  </si>
  <si>
    <t>R_PWR,R_VM7</t>
  </si>
  <si>
    <t>541-1.00KSCT-ND</t>
  </si>
  <si>
    <t>R_RLD,R_RLF,R_RLH,R_RRD,R_RRF,R_RRH</t>
  </si>
  <si>
    <t>1.8k</t>
  </si>
  <si>
    <t>RHM1.8KDCT-ND</t>
  </si>
  <si>
    <t>Rohm Semiconductor</t>
  </si>
  <si>
    <t>!R_RRF,!R_RRH</t>
  </si>
  <si>
    <t>R_VM1</t>
  </si>
  <si>
    <t>75k</t>
  </si>
  <si>
    <t>RHM75KDCT-ND</t>
  </si>
  <si>
    <t>R_VM2</t>
  </si>
  <si>
    <t>33k</t>
  </si>
  <si>
    <t>P33KBZDKR-ND</t>
  </si>
  <si>
    <t>R_VM4, R_VM5</t>
  </si>
  <si>
    <t>100k</t>
  </si>
  <si>
    <t>RHM100KADCT-ND</t>
  </si>
  <si>
    <t>R_VM6</t>
  </si>
  <si>
    <t>3.3k</t>
  </si>
  <si>
    <t>P3.3KBYDKR-ND</t>
  </si>
  <si>
    <t>S1</t>
  </si>
  <si>
    <t>RESET</t>
  </si>
  <si>
    <t>tactile_switch_smd_4.6x2.8mm</t>
  </si>
  <si>
    <t>various no switches- pushbuttons</t>
  </si>
  <si>
    <t>C&amp;K</t>
  </si>
  <si>
    <t>S2</t>
  </si>
  <si>
    <t>switch-spdt</t>
  </si>
  <si>
    <t>spst switch</t>
  </si>
  <si>
    <t>COM-00102</t>
  </si>
  <si>
    <t>Sparkfun</t>
  </si>
  <si>
    <t>U$1,U$2</t>
  </si>
  <si>
    <t>JST_CONNECTOR_FEMALE</t>
  </si>
  <si>
    <t>jst_connector_female</t>
  </si>
  <si>
    <t>455-1611-ND</t>
  </si>
  <si>
    <t>JST Sales America Inc.</t>
  </si>
  <si>
    <t>U$3</t>
  </si>
  <si>
    <t>TPS73633(SOT-23)</t>
  </si>
  <si>
    <t>tps73633(sot-23)</t>
  </si>
  <si>
    <t>TPS73633MDBVREPG4</t>
  </si>
  <si>
    <t>U$4</t>
  </si>
  <si>
    <t>TPS76850(SOIC-8)</t>
  </si>
  <si>
    <t>tps76850(soic-8)</t>
  </si>
  <si>
    <t>TPS76850QDR</t>
  </si>
  <si>
    <t>U$12</t>
  </si>
  <si>
    <t>MY_MM_MOTOR_MOUNT</t>
  </si>
  <si>
    <t>my_mm_motor_mount</t>
  </si>
  <si>
    <t>2 motors will be purchased seperately</t>
  </si>
  <si>
    <t>U1</t>
  </si>
  <si>
    <t>SN74HC151DR</t>
  </si>
  <si>
    <t>soic127p600x175-16n</t>
  </si>
  <si>
    <t>8-line to 1-line dataselectors /multiplexers</t>
  </si>
  <si>
    <t>296-14834-1-ND</t>
  </si>
  <si>
    <t>U2</t>
  </si>
  <si>
    <t>DRV8848PWPR</t>
  </si>
  <si>
    <t>sop65p640x120-17n</t>
  </si>
  <si>
    <t>none</t>
  </si>
  <si>
    <t>296-47770-1-ND</t>
  </si>
  <si>
    <t>U3</t>
  </si>
  <si>
    <t>ACS712</t>
  </si>
  <si>
    <t>soic127p600x175-8n</t>
  </si>
  <si>
    <t>PWM</t>
  </si>
  <si>
    <t>620-1190-1-ND</t>
  </si>
  <si>
    <t>Allegro MicroSystems, LLC</t>
  </si>
  <si>
    <t>U6</t>
  </si>
  <si>
    <t>MPU-6000</t>
  </si>
  <si>
    <t>qfn-24-ep</t>
  </si>
  <si>
    <t>invensense mpu-6000 6-axis gryoscope/accelerometer</t>
  </si>
  <si>
    <t>1428-1005-1-ND</t>
  </si>
  <si>
    <t>TDK InvenSense</t>
  </si>
  <si>
    <t>X1</t>
  </si>
  <si>
    <t>RASPI_GPIO_B+#_PIN</t>
  </si>
  <si>
    <t>raspi_gpio_b+_pin</t>
  </si>
  <si>
    <t>2x20 header connector</t>
  </si>
  <si>
    <t>availble</t>
  </si>
  <si>
    <t>Adafruit</t>
  </si>
  <si>
    <t>E1,E2,E3,E4,E5,E6</t>
  </si>
  <si>
    <t>ir emitter</t>
  </si>
  <si>
    <t>475-2919-ND</t>
  </si>
  <si>
    <t>OSRAM Opto Semiconductors Inc.</t>
  </si>
  <si>
    <t>REC_1,REC_2,REC_3,REC_4,REC_5,REC_6</t>
  </si>
  <si>
    <t>ir phototransistor</t>
  </si>
  <si>
    <t>751-1041-ND</t>
  </si>
  <si>
    <t>Vishay Semiconductor Opto Division</t>
  </si>
  <si>
    <t>Total</t>
  </si>
  <si>
    <t>Unit Price</t>
  </si>
  <si>
    <t>Purchased</t>
  </si>
  <si>
    <t>J3, J5</t>
  </si>
  <si>
    <t>Yes</t>
  </si>
  <si>
    <t>R8, R9</t>
  </si>
  <si>
    <t>500m Ohm</t>
  </si>
  <si>
    <t>Resistor</t>
  </si>
  <si>
    <t>CSR0805FKR500TR-ND</t>
  </si>
  <si>
    <t>Digikey</t>
  </si>
  <si>
    <t>10:1 Micro Metal Gearmotor HP 6V with Extended Motor Shaft</t>
  </si>
  <si>
    <t>1276-1182-1-ND</t>
  </si>
  <si>
    <t>Batteries</t>
  </si>
  <si>
    <t>Amazon</t>
  </si>
  <si>
    <t>EBL 14500 Li ion Rechargeable Battery 3.7V 800mAh + Charger</t>
  </si>
  <si>
    <t>Ebay</t>
  </si>
  <si>
    <t xml:space="preserve"> </t>
  </si>
  <si>
    <t>Assorted Metric Hardware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</si>
</sst>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000000"/>
      <name val="Arial"/>
    </font>
    <font/>
    <font>
      <color theme="1"/>
      <name val="Arial"/>
    </font>
    <font>
      <u/>
      <color rgb="FF0000FF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0" fontId="2" numFmtId="164" xfId="0" applyFont="1" applyNumberForma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vertical="bottom"/>
    </xf>
    <xf borderId="0" fillId="2" fontId="4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3" fontId="5" numFmtId="0" xfId="0" applyAlignment="1" applyFill="1" applyFont="1">
      <alignment vertical="bottom"/>
    </xf>
    <xf borderId="0" fillId="3" fontId="5" numFmtId="164" xfId="0" applyAlignment="1" applyFont="1" applyNumberFormat="1">
      <alignment vertical="bottom"/>
    </xf>
    <xf borderId="0" fillId="3" fontId="5" numFmtId="0" xfId="0" applyAlignment="1" applyFont="1">
      <alignment readingOrder="0" vertical="bottom"/>
    </xf>
    <xf borderId="0" fillId="4" fontId="5" numFmtId="0" xfId="0" applyAlignment="1" applyFill="1" applyFont="1">
      <alignment readingOrder="0" vertical="bottom"/>
    </xf>
    <xf borderId="0" fillId="4" fontId="2" numFmtId="0" xfId="0" applyFont="1"/>
    <xf borderId="0" fillId="5" fontId="6" numFmtId="0" xfId="0" applyAlignment="1" applyFill="1" applyFont="1">
      <alignment readingOrder="0" vertical="bottom"/>
    </xf>
    <xf borderId="0" fillId="5" fontId="6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5" fontId="6" numFmtId="164" xfId="0" applyAlignment="1" applyFont="1" applyNumberFormat="1">
      <alignment horizontal="right" vertical="bottom"/>
    </xf>
    <xf borderId="0" fillId="5" fontId="6" numFmtId="0" xfId="0" applyAlignment="1" applyFont="1">
      <alignment horizontal="right" vertical="bottom"/>
    </xf>
    <xf borderId="0" fillId="4" fontId="2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horizontal="right" vertical="bottom"/>
    </xf>
    <xf borderId="0" fillId="6" fontId="6" numFmtId="0" xfId="0" applyAlignment="1" applyFill="1" applyFont="1">
      <alignment readingOrder="0" vertical="bottom"/>
    </xf>
    <xf borderId="0" fillId="4" fontId="6" numFmtId="164" xfId="0" applyAlignment="1" applyFont="1" applyNumberFormat="1">
      <alignment horizontal="right" vertical="bottom"/>
    </xf>
    <xf borderId="0" fillId="4" fontId="6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left" readingOrder="0" vertical="bottom"/>
    </xf>
    <xf borderId="0" fillId="0" fontId="2" numFmtId="0" xfId="0" applyFont="1"/>
    <xf borderId="0" fillId="5" fontId="6" numFmtId="0" xfId="0" applyAlignment="1" applyFont="1">
      <alignment vertical="bottom"/>
    </xf>
    <xf borderId="0" fillId="5" fontId="6" numFmtId="0" xfId="0" applyAlignment="1" applyFont="1">
      <alignment horizontal="left" vertical="bottom"/>
    </xf>
    <xf borderId="0" fillId="5" fontId="8" numFmtId="0" xfId="0" applyAlignment="1" applyFont="1">
      <alignment vertical="bottom"/>
    </xf>
    <xf borderId="0" fillId="5" fontId="6" numFmtId="0" xfId="0" applyAlignment="1" applyFont="1">
      <alignment horizontal="right" vertical="bottom"/>
    </xf>
    <xf borderId="0" fillId="4" fontId="2" numFmtId="0" xfId="0" applyFont="1"/>
    <xf borderId="0" fillId="7" fontId="6" numFmtId="0" xfId="0" applyAlignment="1" applyFill="1" applyFont="1">
      <alignment vertical="bottom"/>
    </xf>
    <xf borderId="0" fillId="7" fontId="6" numFmtId="0" xfId="0" applyAlignment="1" applyFont="1">
      <alignment readingOrder="0" vertical="bottom"/>
    </xf>
    <xf borderId="0" fillId="7" fontId="6" numFmtId="164" xfId="0" applyAlignment="1" applyFont="1" applyNumberFormat="1">
      <alignment horizontal="right" vertical="bottom"/>
    </xf>
    <xf borderId="0" fillId="7" fontId="6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4" numFmtId="0" xfId="0" applyFont="1"/>
    <xf borderId="0" fillId="3" fontId="6" numFmtId="0" xfId="0" applyAlignment="1" applyFont="1">
      <alignment vertical="bottom"/>
    </xf>
    <xf borderId="0" fillId="3" fontId="6" numFmtId="164" xfId="0" applyAlignment="1" applyFont="1" applyNumberFormat="1">
      <alignment vertical="bottom"/>
    </xf>
    <xf borderId="0" fillId="3" fontId="9" numFmtId="0" xfId="0" applyAlignment="1" applyFont="1">
      <alignment vertical="bottom"/>
    </xf>
    <xf borderId="0" fillId="3" fontId="6" numFmtId="4" xfId="0" applyAlignment="1" applyFont="1" applyNumberFormat="1">
      <alignment vertical="bottom"/>
    </xf>
    <xf borderId="0" fillId="0" fontId="2" numFmtId="0" xfId="0" applyFont="1"/>
    <xf borderId="0" fillId="3" fontId="6" numFmtId="0" xfId="0" applyAlignment="1" applyFont="1">
      <alignment readingOrder="0" vertical="bottom"/>
    </xf>
    <xf borderId="0" fillId="3" fontId="6" numFmtId="164" xfId="0" applyAlignment="1" applyFont="1" applyNumberFormat="1">
      <alignment readingOrder="0" vertical="bottom"/>
    </xf>
    <xf borderId="0" fillId="3" fontId="10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3">
    <tableStyle count="3" pivot="0" name="Micromouse-BOM-style">
      <tableStyleElement dxfId="1" type="headerRow"/>
      <tableStyleElement dxfId="2" type="firstRowStripe"/>
      <tableStyleElement dxfId="3" type="secondRowStripe"/>
    </tableStyle>
    <tableStyle count="3" pivot="0" name="Missing-Parts-style">
      <tableStyleElement dxfId="1" type="headerRow"/>
      <tableStyleElement dxfId="2" type="firstRowStripe"/>
      <tableStyleElement dxfId="3" type="secondRowStripe"/>
    </tableStyle>
    <tableStyle count="3" pivot="0" name="Still-Nee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9" display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Micromouse-BO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L6" displayName="Table_2" id="2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Missing-Par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J7" displayName="Table_3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till-Nee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3.57"/>
    <col customWidth="1" min="2" max="5" width="14.43"/>
    <col customWidth="1" min="6" max="6" width="22.43"/>
    <col customWidth="1" min="12" max="12" width="20.43"/>
    <col customWidth="1" min="14" max="14" width="39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12</v>
      </c>
    </row>
    <row r="2" ht="15.75" customHeigh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0.1</v>
      </c>
      <c r="H2" s="1" t="s">
        <v>19</v>
      </c>
      <c r="I2" s="1">
        <v>1.0</v>
      </c>
      <c r="J2" s="4">
        <f t="shared" ref="J2:J17" si="1">I2*G2</f>
        <v>0.1</v>
      </c>
      <c r="K2" s="1" t="s">
        <v>20</v>
      </c>
      <c r="L2" s="1"/>
      <c r="M2" s="5"/>
      <c r="N2" s="5"/>
    </row>
    <row r="3" ht="15.75" customHeight="1">
      <c r="A3" s="1" t="s">
        <v>21</v>
      </c>
      <c r="B3" s="1" t="s">
        <v>22</v>
      </c>
      <c r="C3" s="1" t="s">
        <v>15</v>
      </c>
      <c r="D3" s="1" t="s">
        <v>16</v>
      </c>
      <c r="E3" s="1" t="s">
        <v>17</v>
      </c>
      <c r="F3" s="1" t="s">
        <v>23</v>
      </c>
      <c r="G3" s="2">
        <v>0.1</v>
      </c>
      <c r="H3" s="1" t="s">
        <v>19</v>
      </c>
      <c r="I3" s="1">
        <v>1.0</v>
      </c>
      <c r="J3" s="4">
        <f t="shared" si="1"/>
        <v>0.1</v>
      </c>
      <c r="K3" s="1" t="s">
        <v>20</v>
      </c>
      <c r="L3" s="3"/>
      <c r="M3" s="3" t="s">
        <v>24</v>
      </c>
      <c r="N3" s="5"/>
    </row>
    <row r="4" ht="15.75" customHeight="1">
      <c r="A4" s="1" t="s">
        <v>25</v>
      </c>
      <c r="B4" s="1" t="s">
        <v>26</v>
      </c>
      <c r="C4" s="1" t="s">
        <v>15</v>
      </c>
      <c r="D4" s="1" t="s">
        <v>16</v>
      </c>
      <c r="E4" s="1" t="s">
        <v>17</v>
      </c>
      <c r="F4" s="1" t="s">
        <v>27</v>
      </c>
      <c r="G4" s="2">
        <v>0.31</v>
      </c>
      <c r="H4" s="1" t="s">
        <v>28</v>
      </c>
      <c r="I4" s="1">
        <v>9.0</v>
      </c>
      <c r="J4" s="4">
        <f t="shared" si="1"/>
        <v>2.79</v>
      </c>
      <c r="K4" s="1" t="s">
        <v>20</v>
      </c>
      <c r="L4" s="1" t="s">
        <v>29</v>
      </c>
      <c r="M4" s="3" t="s">
        <v>30</v>
      </c>
      <c r="N4" s="5"/>
    </row>
    <row r="5" ht="15.75" customHeight="1">
      <c r="A5" s="1" t="s">
        <v>31</v>
      </c>
      <c r="B5" s="1" t="s">
        <v>32</v>
      </c>
      <c r="C5" s="1" t="s">
        <v>15</v>
      </c>
      <c r="D5" s="1" t="s">
        <v>16</v>
      </c>
      <c r="E5" s="1" t="s">
        <v>17</v>
      </c>
      <c r="F5" s="1" t="s">
        <v>33</v>
      </c>
      <c r="G5" s="2">
        <v>6.69</v>
      </c>
      <c r="H5" s="1" t="s">
        <v>34</v>
      </c>
      <c r="I5" s="1">
        <v>1.0</v>
      </c>
      <c r="J5" s="4">
        <f t="shared" si="1"/>
        <v>6.69</v>
      </c>
      <c r="K5" s="1" t="s">
        <v>20</v>
      </c>
      <c r="L5" s="1"/>
      <c r="M5" s="5"/>
      <c r="N5" s="5"/>
    </row>
    <row r="6" ht="15.75" customHeight="1">
      <c r="A6" s="1" t="s">
        <v>35</v>
      </c>
      <c r="B6" s="1" t="s">
        <v>36</v>
      </c>
      <c r="C6" s="1" t="s">
        <v>15</v>
      </c>
      <c r="D6" s="1" t="s">
        <v>16</v>
      </c>
      <c r="E6" s="1" t="s">
        <v>17</v>
      </c>
      <c r="F6" s="6" t="str">
        <f>HYPERLINK("https://www.digikey.com/product-detail/en/samsung-electro-mechanics/CL10B102KB8NNNC/1276-1018-1-ND/3889104","CL10B102KB8NNNC")</f>
        <v>CL10B102KB8NNNC</v>
      </c>
      <c r="G6" s="2">
        <v>0.1</v>
      </c>
      <c r="H6" s="1" t="s">
        <v>19</v>
      </c>
      <c r="I6" s="1">
        <v>1.0</v>
      </c>
      <c r="J6" s="4">
        <f t="shared" si="1"/>
        <v>0.1</v>
      </c>
      <c r="K6" s="1" t="s">
        <v>20</v>
      </c>
      <c r="L6" s="1" t="s">
        <v>37</v>
      </c>
      <c r="M6" s="5"/>
      <c r="N6" s="5"/>
    </row>
    <row r="7" ht="15.75" customHeight="1">
      <c r="A7" s="1" t="s">
        <v>38</v>
      </c>
      <c r="B7" s="1" t="s">
        <v>39</v>
      </c>
      <c r="C7" s="1" t="s">
        <v>15</v>
      </c>
      <c r="D7" s="1" t="s">
        <v>16</v>
      </c>
      <c r="E7" s="1" t="s">
        <v>17</v>
      </c>
      <c r="F7" s="1" t="s">
        <v>40</v>
      </c>
      <c r="G7" s="2">
        <v>0.27</v>
      </c>
      <c r="H7" s="1" t="s">
        <v>28</v>
      </c>
      <c r="I7" s="1">
        <v>16.0</v>
      </c>
      <c r="J7" s="4">
        <f t="shared" si="1"/>
        <v>4.32</v>
      </c>
      <c r="K7" s="1" t="s">
        <v>20</v>
      </c>
      <c r="L7" s="1" t="s">
        <v>41</v>
      </c>
      <c r="M7" s="3" t="s">
        <v>42</v>
      </c>
      <c r="N7" s="5"/>
    </row>
    <row r="8" ht="15.75" customHeight="1">
      <c r="A8" s="1" t="s">
        <v>43</v>
      </c>
      <c r="B8" s="1" t="s">
        <v>44</v>
      </c>
      <c r="C8" s="1" t="s">
        <v>15</v>
      </c>
      <c r="D8" s="1" t="s">
        <v>16</v>
      </c>
      <c r="E8" s="1" t="s">
        <v>17</v>
      </c>
      <c r="F8" s="1" t="s">
        <v>45</v>
      </c>
      <c r="G8" s="2">
        <v>0.32</v>
      </c>
      <c r="H8" s="1" t="s">
        <v>28</v>
      </c>
      <c r="I8" s="1">
        <v>2.0</v>
      </c>
      <c r="J8" s="4">
        <f t="shared" si="1"/>
        <v>0.64</v>
      </c>
      <c r="K8" s="1" t="s">
        <v>20</v>
      </c>
      <c r="L8" s="1"/>
      <c r="M8" s="3" t="s">
        <v>46</v>
      </c>
      <c r="N8" s="3" t="s">
        <v>47</v>
      </c>
    </row>
    <row r="9" ht="15.75" customHeight="1">
      <c r="A9" s="1" t="s">
        <v>48</v>
      </c>
      <c r="B9" s="1" t="s">
        <v>49</v>
      </c>
      <c r="C9" s="1" t="s">
        <v>15</v>
      </c>
      <c r="D9" s="1" t="s">
        <v>16</v>
      </c>
      <c r="E9" s="1" t="s">
        <v>17</v>
      </c>
      <c r="F9" s="1" t="s">
        <v>50</v>
      </c>
      <c r="G9" s="2">
        <v>0.56</v>
      </c>
      <c r="H9" s="1" t="s">
        <v>34</v>
      </c>
      <c r="I9" s="1">
        <v>2.0</v>
      </c>
      <c r="J9" s="4">
        <f t="shared" si="1"/>
        <v>1.12</v>
      </c>
      <c r="K9" s="1" t="s">
        <v>51</v>
      </c>
      <c r="L9" s="1" t="s">
        <v>37</v>
      </c>
      <c r="M9" s="5"/>
      <c r="N9" s="5"/>
    </row>
    <row r="10" ht="15.75" customHeight="1">
      <c r="A10" s="1" t="s">
        <v>52</v>
      </c>
      <c r="B10" s="1" t="s">
        <v>53</v>
      </c>
      <c r="C10" s="1" t="s">
        <v>15</v>
      </c>
      <c r="D10" s="1" t="s">
        <v>16</v>
      </c>
      <c r="E10" s="1" t="s">
        <v>17</v>
      </c>
      <c r="F10" s="1" t="s">
        <v>54</v>
      </c>
      <c r="G10" s="2">
        <v>0.15</v>
      </c>
      <c r="H10" s="1" t="s">
        <v>34</v>
      </c>
      <c r="I10" s="1">
        <v>1.0</v>
      </c>
      <c r="J10" s="4">
        <f t="shared" si="1"/>
        <v>0.15</v>
      </c>
      <c r="K10" s="1" t="s">
        <v>20</v>
      </c>
      <c r="L10" s="1" t="s">
        <v>37</v>
      </c>
      <c r="M10" s="5"/>
      <c r="N10" s="5"/>
    </row>
    <row r="11" ht="15.75" customHeight="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17</v>
      </c>
      <c r="F11" s="1" t="s">
        <v>56</v>
      </c>
      <c r="G11" s="2">
        <v>7.95</v>
      </c>
      <c r="H11" s="1" t="s">
        <v>59</v>
      </c>
      <c r="I11" s="1">
        <v>1.0</v>
      </c>
      <c r="J11" s="4">
        <f t="shared" si="1"/>
        <v>7.95</v>
      </c>
      <c r="K11" s="1" t="s">
        <v>20</v>
      </c>
      <c r="L11" s="1" t="s">
        <v>37</v>
      </c>
      <c r="M11" s="5"/>
      <c r="N11" s="5"/>
    </row>
    <row r="12" ht="15.75" customHeight="1">
      <c r="A12" s="1" t="s">
        <v>60</v>
      </c>
      <c r="B12" s="1" t="s">
        <v>61</v>
      </c>
      <c r="C12" s="3" t="s">
        <v>62</v>
      </c>
      <c r="D12" s="1" t="s">
        <v>16</v>
      </c>
      <c r="E12" s="1" t="s">
        <v>17</v>
      </c>
      <c r="F12" s="6" t="str">
        <f>HYPERLINK("https://www.digikey.com/product-detail/en/samsung-electro-mechanics/CL31A476MQHNNWE/1276-3064-1-ND/3891150","CL31A476MQHNNWE")</f>
        <v>CL31A476MQHNNWE</v>
      </c>
      <c r="G12" s="2">
        <v>0.46</v>
      </c>
      <c r="H12" s="1" t="s">
        <v>19</v>
      </c>
      <c r="I12" s="1">
        <v>2.0</v>
      </c>
      <c r="J12" s="4">
        <f t="shared" si="1"/>
        <v>0.92</v>
      </c>
      <c r="K12" s="1" t="s">
        <v>20</v>
      </c>
      <c r="L12" s="3" t="s">
        <v>37</v>
      </c>
      <c r="M12" s="5"/>
      <c r="N12" s="5"/>
    </row>
    <row r="13" ht="15.75" customHeight="1">
      <c r="A13" s="1" t="s">
        <v>63</v>
      </c>
      <c r="B13" s="1" t="s">
        <v>64</v>
      </c>
      <c r="C13" s="1" t="s">
        <v>15</v>
      </c>
      <c r="D13" s="1" t="s">
        <v>16</v>
      </c>
      <c r="E13" s="1" t="s">
        <v>17</v>
      </c>
      <c r="F13" s="6" t="str">
        <f>HYPERLINK("https://www.digikey.com/product-detail/en/kemet/C0603C222K5RACTU/399-1085-1-ND/411360","C0603C222K5RACTU")</f>
        <v>C0603C222K5RACTU</v>
      </c>
      <c r="G13" s="2">
        <v>0.1</v>
      </c>
      <c r="H13" s="1" t="s">
        <v>34</v>
      </c>
      <c r="I13" s="1">
        <v>1.0</v>
      </c>
      <c r="J13" s="4">
        <f t="shared" si="1"/>
        <v>0.1</v>
      </c>
      <c r="K13" s="1" t="s">
        <v>20</v>
      </c>
      <c r="L13" s="1" t="s">
        <v>37</v>
      </c>
      <c r="M13" s="5"/>
      <c r="N13" s="5"/>
    </row>
    <row r="14" ht="15.75" customHeight="1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17</v>
      </c>
      <c r="F14" s="6" t="str">
        <f>HYPERLINK("https://www.mouser.com/ProductDetail/ROHM-Semiconductor/BZX84B12VLFHT116?qs=sGAEpiMZZMtQ8nqTKtFS%2FNTW9pm8IdF6oBVFgGNkP9kDtLyXPBf%252BPQ%3D%3D","BZX84B12VLFHT116")</f>
        <v>BZX84B12VLFHT116</v>
      </c>
      <c r="G14" s="2">
        <v>0.22</v>
      </c>
      <c r="H14" s="1" t="s">
        <v>69</v>
      </c>
      <c r="I14" s="1">
        <v>1.0</v>
      </c>
      <c r="J14" s="4">
        <f t="shared" si="1"/>
        <v>0.22</v>
      </c>
      <c r="K14" s="1" t="s">
        <v>20</v>
      </c>
      <c r="L14" s="1" t="s">
        <v>37</v>
      </c>
      <c r="M14" s="5"/>
      <c r="N14" s="5"/>
    </row>
    <row r="15" ht="15.75" customHeight="1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17</v>
      </c>
      <c r="F15" s="1" t="s">
        <v>74</v>
      </c>
      <c r="G15" s="2">
        <v>0.65</v>
      </c>
      <c r="H15" s="1" t="s">
        <v>75</v>
      </c>
      <c r="I15" s="1">
        <v>1.0</v>
      </c>
      <c r="J15" s="4">
        <f t="shared" si="1"/>
        <v>0.65</v>
      </c>
      <c r="K15" s="1" t="s">
        <v>20</v>
      </c>
      <c r="L15" s="1" t="s">
        <v>76</v>
      </c>
      <c r="M15" s="5"/>
      <c r="N15" s="5"/>
    </row>
    <row r="16" ht="15.75" customHeight="1">
      <c r="A16" s="1" t="s">
        <v>77</v>
      </c>
      <c r="B16" s="1" t="s">
        <v>66</v>
      </c>
      <c r="C16" s="1" t="s">
        <v>78</v>
      </c>
      <c r="D16" s="1" t="s">
        <v>79</v>
      </c>
      <c r="E16" s="1" t="s">
        <v>17</v>
      </c>
      <c r="F16" s="6" t="str">
        <f>HYPERLINK("https://www.digikey.com.mx/product-detail/en/wurth-electronics-inc/61300411121/732-5317-ND/4846827","732-5317-ND")</f>
        <v>732-5317-ND</v>
      </c>
      <c r="G16" s="2">
        <v>0.18</v>
      </c>
      <c r="H16" s="1" t="s">
        <v>80</v>
      </c>
      <c r="I16" s="1">
        <v>3.0</v>
      </c>
      <c r="J16" s="4">
        <f t="shared" si="1"/>
        <v>0.54</v>
      </c>
      <c r="K16" s="1" t="s">
        <v>20</v>
      </c>
      <c r="L16" s="1"/>
      <c r="M16" s="5"/>
      <c r="N16" s="5"/>
    </row>
    <row r="17" ht="15.75" customHeight="1">
      <c r="A17" s="1" t="s">
        <v>81</v>
      </c>
      <c r="B17" s="1" t="s">
        <v>82</v>
      </c>
      <c r="C17" s="1" t="s">
        <v>83</v>
      </c>
      <c r="D17" s="1" t="s">
        <v>66</v>
      </c>
      <c r="E17" s="1" t="s">
        <v>17</v>
      </c>
      <c r="F17" s="6" t="str">
        <f>HYPERLINK("https://www.samtec.com/products/htss-103-01-g-d","HTSS-103-01-G-D")</f>
        <v>HTSS-103-01-G-D</v>
      </c>
      <c r="G17" s="2">
        <v>1.82</v>
      </c>
      <c r="H17" s="1" t="s">
        <v>84</v>
      </c>
      <c r="I17" s="1">
        <v>2.0</v>
      </c>
      <c r="J17" s="4">
        <f t="shared" si="1"/>
        <v>3.64</v>
      </c>
      <c r="K17" s="1"/>
      <c r="L17" s="1"/>
      <c r="M17" s="5"/>
      <c r="N17" s="5"/>
    </row>
    <row r="18" ht="15.75" customHeight="1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66</v>
      </c>
      <c r="F18" s="1" t="s">
        <v>89</v>
      </c>
      <c r="G18" s="2" t="s">
        <v>66</v>
      </c>
      <c r="H18" s="1" t="s">
        <v>66</v>
      </c>
      <c r="I18" s="1">
        <v>2.0</v>
      </c>
      <c r="J18" s="1" t="s">
        <v>66</v>
      </c>
      <c r="K18" s="1" t="s">
        <v>66</v>
      </c>
      <c r="L18" s="1" t="s">
        <v>66</v>
      </c>
      <c r="M18" s="5"/>
      <c r="N18" s="5"/>
    </row>
    <row r="19" ht="15.75" customHeight="1">
      <c r="A19" s="1" t="s">
        <v>90</v>
      </c>
      <c r="B19" s="1"/>
      <c r="C19" s="1" t="s">
        <v>91</v>
      </c>
      <c r="D19" s="1" t="s">
        <v>92</v>
      </c>
      <c r="E19" s="1" t="s">
        <v>17</v>
      </c>
      <c r="F19" s="1" t="s">
        <v>93</v>
      </c>
      <c r="G19" s="2">
        <v>0.13</v>
      </c>
      <c r="H19" s="1" t="s">
        <v>80</v>
      </c>
      <c r="I19" s="1">
        <v>2.0</v>
      </c>
      <c r="J19" s="4">
        <f t="shared" ref="J19:J40" si="2">I19*G19</f>
        <v>0.26</v>
      </c>
      <c r="K19" s="1" t="s">
        <v>20</v>
      </c>
      <c r="L19" s="1"/>
      <c r="M19" s="5"/>
      <c r="N19" s="5"/>
    </row>
    <row r="20" ht="15.75" customHeight="1">
      <c r="A20" s="1" t="s">
        <v>94</v>
      </c>
      <c r="B20" s="1" t="s">
        <v>95</v>
      </c>
      <c r="C20" s="1">
        <v>1007.0</v>
      </c>
      <c r="D20" s="1" t="s">
        <v>96</v>
      </c>
      <c r="E20" s="1" t="s">
        <v>17</v>
      </c>
      <c r="F20" s="1" t="s">
        <v>97</v>
      </c>
      <c r="G20" s="2">
        <v>0.16</v>
      </c>
      <c r="H20" s="1" t="s">
        <v>28</v>
      </c>
      <c r="I20" s="1">
        <v>1.0</v>
      </c>
      <c r="J20" s="4">
        <f t="shared" si="2"/>
        <v>0.16</v>
      </c>
      <c r="K20" s="1" t="s">
        <v>20</v>
      </c>
      <c r="L20" s="1" t="s">
        <v>76</v>
      </c>
      <c r="M20" s="5"/>
      <c r="N20" s="5"/>
    </row>
    <row r="21" ht="15.75" customHeight="1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17</v>
      </c>
      <c r="F21" s="1" t="s">
        <v>102</v>
      </c>
      <c r="G21" s="2">
        <v>0.58</v>
      </c>
      <c r="H21" s="1" t="s">
        <v>103</v>
      </c>
      <c r="I21" s="1">
        <v>1.0</v>
      </c>
      <c r="J21" s="4">
        <f t="shared" si="2"/>
        <v>0.58</v>
      </c>
      <c r="K21" s="1" t="s">
        <v>20</v>
      </c>
      <c r="L21" s="3" t="s">
        <v>76</v>
      </c>
      <c r="M21" s="3" t="s">
        <v>104</v>
      </c>
      <c r="N21" s="5"/>
    </row>
    <row r="22" ht="15.75" customHeight="1">
      <c r="A22" s="1" t="s">
        <v>105</v>
      </c>
      <c r="B22" s="1" t="s">
        <v>106</v>
      </c>
      <c r="C22" s="1" t="s">
        <v>107</v>
      </c>
      <c r="D22" s="1" t="s">
        <v>66</v>
      </c>
      <c r="E22" s="1" t="s">
        <v>17</v>
      </c>
      <c r="F22" s="1" t="s">
        <v>108</v>
      </c>
      <c r="G22" s="2"/>
      <c r="H22" s="1" t="s">
        <v>109</v>
      </c>
      <c r="I22" s="1">
        <v>4.0</v>
      </c>
      <c r="J22" s="4">
        <f t="shared" si="2"/>
        <v>0</v>
      </c>
      <c r="K22" s="1" t="s">
        <v>20</v>
      </c>
      <c r="L22" s="1" t="s">
        <v>37</v>
      </c>
      <c r="M22" s="5"/>
      <c r="N22" s="5"/>
    </row>
    <row r="23" ht="15.75" customHeight="1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17</v>
      </c>
      <c r="F23" s="1" t="s">
        <v>114</v>
      </c>
      <c r="G23" s="2">
        <v>6.81</v>
      </c>
      <c r="H23" s="1" t="s">
        <v>115</v>
      </c>
      <c r="I23" s="1">
        <v>1.0</v>
      </c>
      <c r="J23" s="4">
        <f t="shared" si="2"/>
        <v>6.81</v>
      </c>
      <c r="K23" s="1" t="s">
        <v>20</v>
      </c>
      <c r="L23" s="1" t="s">
        <v>37</v>
      </c>
      <c r="M23" s="5"/>
      <c r="N23" s="5"/>
    </row>
    <row r="24" ht="15.75" customHeight="1">
      <c r="A24" s="1" t="s">
        <v>116</v>
      </c>
      <c r="B24" s="1" t="s">
        <v>117</v>
      </c>
      <c r="C24" s="1">
        <v>805.0</v>
      </c>
      <c r="D24" s="1" t="s">
        <v>113</v>
      </c>
      <c r="E24" s="1" t="s">
        <v>17</v>
      </c>
      <c r="F24" s="1" t="s">
        <v>118</v>
      </c>
      <c r="G24" s="2">
        <v>0.1</v>
      </c>
      <c r="H24" s="1" t="s">
        <v>119</v>
      </c>
      <c r="I24" s="1">
        <v>1.0</v>
      </c>
      <c r="J24" s="4">
        <f t="shared" si="2"/>
        <v>0.1</v>
      </c>
      <c r="K24" s="1" t="s">
        <v>20</v>
      </c>
      <c r="L24" s="1" t="s">
        <v>37</v>
      </c>
      <c r="M24" s="5"/>
      <c r="N24" s="5"/>
    </row>
    <row r="25" ht="15.75" customHeight="1">
      <c r="A25" s="1" t="s">
        <v>120</v>
      </c>
      <c r="B25" s="1" t="s">
        <v>111</v>
      </c>
      <c r="C25" s="1" t="s">
        <v>121</v>
      </c>
      <c r="D25" s="1" t="s">
        <v>113</v>
      </c>
      <c r="E25" s="1" t="s">
        <v>17</v>
      </c>
      <c r="F25" s="1" t="s">
        <v>122</v>
      </c>
      <c r="G25" s="2">
        <v>0.39</v>
      </c>
      <c r="H25" s="1" t="s">
        <v>123</v>
      </c>
      <c r="I25" s="1">
        <v>1.0</v>
      </c>
      <c r="J25" s="4">
        <f t="shared" si="2"/>
        <v>0.39</v>
      </c>
      <c r="K25" s="1" t="s">
        <v>20</v>
      </c>
      <c r="L25" s="1" t="s">
        <v>37</v>
      </c>
      <c r="M25" s="5"/>
      <c r="N25" s="5"/>
    </row>
    <row r="26" ht="15.75" customHeight="1">
      <c r="A26" s="1" t="s">
        <v>124</v>
      </c>
      <c r="B26" s="1" t="s">
        <v>125</v>
      </c>
      <c r="C26" s="1">
        <v>805.0</v>
      </c>
      <c r="D26" s="1" t="s">
        <v>113</v>
      </c>
      <c r="E26" s="1" t="s">
        <v>17</v>
      </c>
      <c r="F26" s="1" t="s">
        <v>126</v>
      </c>
      <c r="G26" s="2">
        <v>0.1</v>
      </c>
      <c r="H26" s="1" t="s">
        <v>119</v>
      </c>
      <c r="I26" s="1">
        <v>2.0</v>
      </c>
      <c r="J26" s="4">
        <f t="shared" si="2"/>
        <v>0.2</v>
      </c>
      <c r="K26" s="3" t="s">
        <v>127</v>
      </c>
      <c r="L26" s="1"/>
      <c r="M26" s="5"/>
      <c r="N26" s="5"/>
    </row>
    <row r="27" ht="15.75" customHeight="1">
      <c r="A27" s="1" t="s">
        <v>128</v>
      </c>
      <c r="B27" s="1">
        <v>5.6</v>
      </c>
      <c r="C27" s="1" t="s">
        <v>129</v>
      </c>
      <c r="D27" s="1" t="s">
        <v>113</v>
      </c>
      <c r="E27" s="1" t="s">
        <v>17</v>
      </c>
      <c r="F27" s="1" t="s">
        <v>130</v>
      </c>
      <c r="G27" s="2">
        <v>0.11</v>
      </c>
      <c r="H27" s="1" t="s">
        <v>131</v>
      </c>
      <c r="I27" s="1">
        <v>4.0</v>
      </c>
      <c r="J27" s="4">
        <f t="shared" si="2"/>
        <v>0.44</v>
      </c>
      <c r="K27" s="1" t="s">
        <v>20</v>
      </c>
      <c r="L27" s="3" t="s">
        <v>132</v>
      </c>
      <c r="M27" s="3"/>
      <c r="N27" s="3" t="s">
        <v>76</v>
      </c>
    </row>
    <row r="28" ht="15.75" customHeight="1">
      <c r="A28" s="1" t="s">
        <v>133</v>
      </c>
      <c r="B28" s="1" t="s">
        <v>134</v>
      </c>
      <c r="C28" s="1" t="s">
        <v>129</v>
      </c>
      <c r="D28" s="1" t="s">
        <v>113</v>
      </c>
      <c r="E28" s="1" t="s">
        <v>17</v>
      </c>
      <c r="F28" s="1" t="s">
        <v>135</v>
      </c>
      <c r="G28" s="2">
        <v>0.18</v>
      </c>
      <c r="H28" s="1" t="s">
        <v>136</v>
      </c>
      <c r="I28" s="1">
        <v>4.0</v>
      </c>
      <c r="J28" s="4">
        <f t="shared" si="2"/>
        <v>0.72</v>
      </c>
      <c r="K28" s="1" t="s">
        <v>20</v>
      </c>
      <c r="L28" s="1" t="s">
        <v>37</v>
      </c>
      <c r="M28" s="5"/>
      <c r="N28" s="5"/>
    </row>
    <row r="29" ht="15.75" customHeight="1">
      <c r="A29" s="1" t="s">
        <v>137</v>
      </c>
      <c r="B29" s="1">
        <v>10.0</v>
      </c>
      <c r="C29" s="1" t="s">
        <v>129</v>
      </c>
      <c r="D29" s="1" t="s">
        <v>113</v>
      </c>
      <c r="E29" s="1" t="s">
        <v>17</v>
      </c>
      <c r="F29" s="1" t="s">
        <v>138</v>
      </c>
      <c r="G29" s="2">
        <v>0.28</v>
      </c>
      <c r="H29" s="1" t="s">
        <v>136</v>
      </c>
      <c r="I29" s="1">
        <v>2.0</v>
      </c>
      <c r="J29" s="4">
        <f t="shared" si="2"/>
        <v>0.56</v>
      </c>
      <c r="K29" s="1" t="s">
        <v>20</v>
      </c>
      <c r="L29" s="1"/>
      <c r="M29" s="5"/>
      <c r="N29" s="5"/>
    </row>
    <row r="30" ht="15.75" customHeight="1">
      <c r="A30" s="1" t="s">
        <v>139</v>
      </c>
      <c r="B30" s="1" t="s">
        <v>111</v>
      </c>
      <c r="C30" s="1" t="s">
        <v>129</v>
      </c>
      <c r="D30" s="1" t="s">
        <v>113</v>
      </c>
      <c r="E30" s="1" t="s">
        <v>17</v>
      </c>
      <c r="F30" s="1" t="s">
        <v>140</v>
      </c>
      <c r="G30" s="2">
        <v>0.28</v>
      </c>
      <c r="H30" s="1" t="s">
        <v>136</v>
      </c>
      <c r="I30" s="1">
        <v>2.0</v>
      </c>
      <c r="J30" s="4">
        <f t="shared" si="2"/>
        <v>0.56</v>
      </c>
      <c r="K30" s="1" t="s">
        <v>20</v>
      </c>
      <c r="L30" s="1"/>
      <c r="M30" s="5"/>
      <c r="N30" s="5"/>
    </row>
    <row r="31" ht="15.75" customHeight="1">
      <c r="A31" s="1" t="s">
        <v>141</v>
      </c>
      <c r="B31" s="1" t="s">
        <v>142</v>
      </c>
      <c r="C31" s="1" t="s">
        <v>129</v>
      </c>
      <c r="D31" s="1" t="s">
        <v>113</v>
      </c>
      <c r="E31" s="1" t="s">
        <v>17</v>
      </c>
      <c r="F31" s="1" t="s">
        <v>143</v>
      </c>
      <c r="G31" s="2">
        <v>0.1</v>
      </c>
      <c r="H31" s="1" t="s">
        <v>144</v>
      </c>
      <c r="I31" s="1">
        <v>6.0</v>
      </c>
      <c r="J31" s="4">
        <f t="shared" si="2"/>
        <v>0.6</v>
      </c>
      <c r="K31" s="1" t="s">
        <v>20</v>
      </c>
      <c r="L31" s="1" t="s">
        <v>145</v>
      </c>
      <c r="M31" s="5"/>
      <c r="N31" s="5"/>
    </row>
    <row r="32" ht="15.75" customHeight="1">
      <c r="A32" s="1" t="s">
        <v>146</v>
      </c>
      <c r="B32" s="1" t="s">
        <v>147</v>
      </c>
      <c r="C32" s="1" t="s">
        <v>129</v>
      </c>
      <c r="D32" s="1" t="s">
        <v>113</v>
      </c>
      <c r="E32" s="1" t="s">
        <v>17</v>
      </c>
      <c r="F32" s="1" t="s">
        <v>148</v>
      </c>
      <c r="G32" s="2">
        <v>0.1</v>
      </c>
      <c r="H32" s="1" t="s">
        <v>144</v>
      </c>
      <c r="I32" s="1">
        <v>1.0</v>
      </c>
      <c r="J32" s="4">
        <f t="shared" si="2"/>
        <v>0.1</v>
      </c>
      <c r="K32" s="1" t="s">
        <v>20</v>
      </c>
      <c r="L32" s="1" t="s">
        <v>37</v>
      </c>
      <c r="M32" s="5"/>
      <c r="N32" s="5"/>
    </row>
    <row r="33" ht="15.75" customHeight="1">
      <c r="A33" s="1" t="s">
        <v>149</v>
      </c>
      <c r="B33" s="1" t="s">
        <v>150</v>
      </c>
      <c r="C33" s="1" t="s">
        <v>129</v>
      </c>
      <c r="D33" s="1" t="s">
        <v>113</v>
      </c>
      <c r="E33" s="1" t="s">
        <v>17</v>
      </c>
      <c r="F33" s="1" t="s">
        <v>151</v>
      </c>
      <c r="G33" s="2">
        <v>0.11</v>
      </c>
      <c r="H33" s="1" t="s">
        <v>131</v>
      </c>
      <c r="I33" s="1">
        <v>1.0</v>
      </c>
      <c r="J33" s="4">
        <f t="shared" si="2"/>
        <v>0.11</v>
      </c>
      <c r="K33" s="1" t="s">
        <v>20</v>
      </c>
      <c r="L33" s="3" t="s">
        <v>37</v>
      </c>
      <c r="M33" s="5"/>
      <c r="N33" s="5"/>
    </row>
    <row r="34" ht="15.75" customHeight="1">
      <c r="A34" s="1" t="s">
        <v>152</v>
      </c>
      <c r="B34" s="1" t="s">
        <v>153</v>
      </c>
      <c r="C34" s="1" t="s">
        <v>129</v>
      </c>
      <c r="D34" s="1" t="s">
        <v>113</v>
      </c>
      <c r="E34" s="1" t="s">
        <v>17</v>
      </c>
      <c r="F34" s="1" t="s">
        <v>154</v>
      </c>
      <c r="G34" s="2">
        <v>0.13</v>
      </c>
      <c r="H34" s="1" t="s">
        <v>144</v>
      </c>
      <c r="I34" s="1">
        <v>2.0</v>
      </c>
      <c r="J34" s="4">
        <f t="shared" si="2"/>
        <v>0.26</v>
      </c>
      <c r="K34" s="1" t="s">
        <v>20</v>
      </c>
      <c r="L34" s="1" t="s">
        <v>37</v>
      </c>
      <c r="M34" s="5"/>
      <c r="N34" s="5"/>
    </row>
    <row r="35" ht="15.75" customHeight="1">
      <c r="A35" s="1" t="s">
        <v>155</v>
      </c>
      <c r="B35" s="1" t="s">
        <v>156</v>
      </c>
      <c r="C35" s="1" t="s">
        <v>129</v>
      </c>
      <c r="D35" s="1" t="s">
        <v>113</v>
      </c>
      <c r="E35" s="1" t="s">
        <v>17</v>
      </c>
      <c r="F35" s="1" t="s">
        <v>157</v>
      </c>
      <c r="G35" s="2">
        <v>0.16</v>
      </c>
      <c r="H35" s="1" t="s">
        <v>131</v>
      </c>
      <c r="I35" s="1">
        <v>1.0</v>
      </c>
      <c r="J35" s="4">
        <f t="shared" si="2"/>
        <v>0.16</v>
      </c>
      <c r="K35" s="1" t="s">
        <v>20</v>
      </c>
      <c r="L35" s="1"/>
      <c r="M35" s="5"/>
      <c r="N35" s="5"/>
    </row>
    <row r="36" ht="15.75" customHeight="1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17</v>
      </c>
      <c r="F36" s="6" t="str">
        <f>HYPERLINK("https://www.mouser.com/ProductDetail/CK/KMR431GULCLFS?qs=sGAEpiMZZMsgGjVA3toVBPoYbSFtFlEEWEc%2F8%2FFfSOM%3D","611-KMR431GULCLFS")</f>
        <v>611-KMR431GULCLFS</v>
      </c>
      <c r="G36" s="2">
        <v>0.29</v>
      </c>
      <c r="H36" s="1" t="s">
        <v>162</v>
      </c>
      <c r="I36" s="1">
        <v>1.0</v>
      </c>
      <c r="J36" s="4">
        <f t="shared" si="2"/>
        <v>0.29</v>
      </c>
      <c r="K36" s="1" t="s">
        <v>20</v>
      </c>
      <c r="L36" s="1"/>
      <c r="M36" s="5"/>
      <c r="N36" s="5"/>
    </row>
    <row r="37" ht="15.75" customHeight="1">
      <c r="A37" s="1" t="s">
        <v>163</v>
      </c>
      <c r="B37" s="1"/>
      <c r="C37" s="1" t="s">
        <v>164</v>
      </c>
      <c r="D37" s="1" t="s">
        <v>165</v>
      </c>
      <c r="E37" s="1" t="s">
        <v>17</v>
      </c>
      <c r="F37" s="1" t="s">
        <v>166</v>
      </c>
      <c r="G37" s="2">
        <v>1.5</v>
      </c>
      <c r="H37" s="1" t="s">
        <v>167</v>
      </c>
      <c r="I37" s="1">
        <v>1.0</v>
      </c>
      <c r="J37" s="4">
        <f t="shared" si="2"/>
        <v>1.5</v>
      </c>
      <c r="K37" s="1" t="s">
        <v>20</v>
      </c>
      <c r="L37" s="1"/>
      <c r="M37" s="5"/>
      <c r="N37" s="5"/>
    </row>
    <row r="38" ht="15.75" customHeight="1">
      <c r="A38" s="1" t="s">
        <v>168</v>
      </c>
      <c r="B38" s="1" t="s">
        <v>169</v>
      </c>
      <c r="C38" s="1" t="s">
        <v>170</v>
      </c>
      <c r="D38" s="1" t="s">
        <v>66</v>
      </c>
      <c r="E38" s="1" t="s">
        <v>17</v>
      </c>
      <c r="F38" s="1" t="s">
        <v>171</v>
      </c>
      <c r="G38" s="2">
        <v>0.14</v>
      </c>
      <c r="H38" s="1" t="s">
        <v>172</v>
      </c>
      <c r="I38" s="1">
        <v>1.0</v>
      </c>
      <c r="J38" s="4">
        <f t="shared" si="2"/>
        <v>0.14</v>
      </c>
      <c r="K38" s="1" t="s">
        <v>20</v>
      </c>
      <c r="L38" s="1"/>
      <c r="M38" s="5"/>
      <c r="N38" s="5"/>
    </row>
    <row r="39" ht="15.75" customHeight="1">
      <c r="A39" s="1" t="s">
        <v>173</v>
      </c>
      <c r="B39" s="1" t="s">
        <v>174</v>
      </c>
      <c r="C39" s="1" t="s">
        <v>175</v>
      </c>
      <c r="D39" s="1" t="s">
        <v>66</v>
      </c>
      <c r="E39" s="1" t="s">
        <v>17</v>
      </c>
      <c r="F39" s="1" t="s">
        <v>176</v>
      </c>
      <c r="G39" s="2">
        <v>5.85</v>
      </c>
      <c r="H39" s="1" t="s">
        <v>75</v>
      </c>
      <c r="I39" s="1">
        <v>1.0</v>
      </c>
      <c r="J39" s="4">
        <f t="shared" si="2"/>
        <v>5.85</v>
      </c>
      <c r="K39" s="1" t="s">
        <v>20</v>
      </c>
      <c r="L39" s="1" t="s">
        <v>37</v>
      </c>
      <c r="M39" s="5"/>
      <c r="N39" s="5"/>
    </row>
    <row r="40" ht="15.75" customHeight="1">
      <c r="A40" s="1" t="s">
        <v>177</v>
      </c>
      <c r="B40" s="1" t="s">
        <v>178</v>
      </c>
      <c r="C40" s="1" t="s">
        <v>179</v>
      </c>
      <c r="D40" s="1" t="s">
        <v>66</v>
      </c>
      <c r="E40" s="1" t="s">
        <v>17</v>
      </c>
      <c r="F40" s="1" t="s">
        <v>180</v>
      </c>
      <c r="G40" s="2">
        <v>2.78</v>
      </c>
      <c r="H40" s="1" t="s">
        <v>75</v>
      </c>
      <c r="I40" s="1">
        <v>1.0</v>
      </c>
      <c r="J40" s="4">
        <f t="shared" si="2"/>
        <v>2.78</v>
      </c>
      <c r="K40" s="1" t="s">
        <v>20</v>
      </c>
      <c r="L40" s="1" t="s">
        <v>37</v>
      </c>
      <c r="M40" s="5"/>
      <c r="N40" s="5"/>
    </row>
    <row r="41" ht="15.75" customHeight="1">
      <c r="A41" s="1" t="s">
        <v>181</v>
      </c>
      <c r="B41" s="1" t="s">
        <v>182</v>
      </c>
      <c r="C41" s="1" t="s">
        <v>183</v>
      </c>
      <c r="D41" s="1" t="s">
        <v>66</v>
      </c>
      <c r="E41" s="1" t="s">
        <v>89</v>
      </c>
      <c r="F41" s="1" t="s">
        <v>89</v>
      </c>
      <c r="G41" s="2" t="s">
        <v>89</v>
      </c>
      <c r="H41" s="1" t="s">
        <v>89</v>
      </c>
      <c r="I41" s="1">
        <v>1.0</v>
      </c>
      <c r="J41" s="1"/>
      <c r="K41" s="1" t="s">
        <v>184</v>
      </c>
      <c r="L41" s="1"/>
      <c r="M41" s="5"/>
      <c r="N41" s="5"/>
    </row>
    <row r="42" ht="15.75" customHeight="1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17</v>
      </c>
      <c r="F42" s="1" t="s">
        <v>189</v>
      </c>
      <c r="G42" s="2">
        <v>0.51</v>
      </c>
      <c r="H42" s="1" t="s">
        <v>75</v>
      </c>
      <c r="I42" s="1">
        <v>1.0</v>
      </c>
      <c r="J42" s="4">
        <f t="shared" ref="J42:J48" si="3">I42*G42</f>
        <v>0.51</v>
      </c>
      <c r="K42" s="1" t="s">
        <v>20</v>
      </c>
      <c r="L42" s="1" t="s">
        <v>37</v>
      </c>
      <c r="M42" s="5"/>
      <c r="N42" s="5"/>
    </row>
    <row r="43" ht="15.75" customHeight="1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17</v>
      </c>
      <c r="F43" s="1" t="s">
        <v>194</v>
      </c>
      <c r="G43" s="2">
        <v>1.53</v>
      </c>
      <c r="H43" s="1" t="s">
        <v>75</v>
      </c>
      <c r="I43" s="1">
        <v>1.0</v>
      </c>
      <c r="J43" s="4">
        <f t="shared" si="3"/>
        <v>1.53</v>
      </c>
      <c r="K43" s="1" t="s">
        <v>20</v>
      </c>
      <c r="L43" s="1" t="s">
        <v>37</v>
      </c>
      <c r="M43" s="5"/>
      <c r="N43" s="5"/>
    </row>
    <row r="44" ht="15.75" customHeight="1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17</v>
      </c>
      <c r="F44" s="1" t="s">
        <v>199</v>
      </c>
      <c r="G44" s="2">
        <v>4.34</v>
      </c>
      <c r="H44" s="1" t="s">
        <v>200</v>
      </c>
      <c r="I44" s="1">
        <v>1.0</v>
      </c>
      <c r="J44" s="4">
        <f t="shared" si="3"/>
        <v>4.34</v>
      </c>
      <c r="K44" s="1" t="s">
        <v>20</v>
      </c>
      <c r="L44" s="1" t="s">
        <v>37</v>
      </c>
      <c r="M44" s="5"/>
      <c r="N44" s="5"/>
    </row>
    <row r="45" ht="15.75" customHeight="1">
      <c r="A45" s="1" t="s">
        <v>201</v>
      </c>
      <c r="B45" s="1" t="s">
        <v>202</v>
      </c>
      <c r="C45" s="1" t="s">
        <v>203</v>
      </c>
      <c r="D45" s="1" t="s">
        <v>204</v>
      </c>
      <c r="E45" s="1" t="s">
        <v>17</v>
      </c>
      <c r="F45" s="1" t="s">
        <v>205</v>
      </c>
      <c r="G45" s="2">
        <v>12.44</v>
      </c>
      <c r="H45" s="1" t="s">
        <v>206</v>
      </c>
      <c r="I45" s="1">
        <v>1.0</v>
      </c>
      <c r="J45" s="4">
        <f t="shared" si="3"/>
        <v>12.44</v>
      </c>
      <c r="K45" s="1" t="s">
        <v>20</v>
      </c>
      <c r="L45" s="1"/>
      <c r="M45" s="5"/>
      <c r="N45" s="5"/>
    </row>
    <row r="46" ht="15.75" customHeight="1">
      <c r="A46" s="1" t="s">
        <v>207</v>
      </c>
      <c r="B46" s="1" t="s">
        <v>208</v>
      </c>
      <c r="C46" s="1" t="s">
        <v>209</v>
      </c>
      <c r="D46" s="1" t="s">
        <v>210</v>
      </c>
      <c r="E46" s="1" t="s">
        <v>211</v>
      </c>
      <c r="F46" s="1">
        <v>1992.0</v>
      </c>
      <c r="G46" s="2">
        <v>2.95</v>
      </c>
      <c r="H46" s="1" t="s">
        <v>212</v>
      </c>
      <c r="I46" s="1">
        <v>1.0</v>
      </c>
      <c r="J46" s="4">
        <f t="shared" si="3"/>
        <v>2.95</v>
      </c>
      <c r="K46" s="1"/>
      <c r="L46" s="1"/>
      <c r="M46" s="5"/>
      <c r="N46" s="5"/>
    </row>
    <row r="47" ht="15.75" customHeight="1">
      <c r="A47" s="1" t="s">
        <v>213</v>
      </c>
      <c r="B47" s="1" t="s">
        <v>66</v>
      </c>
      <c r="C47" s="1" t="s">
        <v>66</v>
      </c>
      <c r="D47" s="1" t="s">
        <v>214</v>
      </c>
      <c r="E47" s="1" t="s">
        <v>17</v>
      </c>
      <c r="F47" s="1" t="s">
        <v>215</v>
      </c>
      <c r="G47" s="2">
        <v>0.77</v>
      </c>
      <c r="H47" s="1" t="s">
        <v>216</v>
      </c>
      <c r="I47" s="1">
        <v>6.0</v>
      </c>
      <c r="J47" s="4">
        <f t="shared" si="3"/>
        <v>4.62</v>
      </c>
      <c r="K47" s="1" t="s">
        <v>20</v>
      </c>
      <c r="L47" s="1"/>
      <c r="M47" s="5"/>
      <c r="N47" s="5"/>
    </row>
    <row r="48" ht="15.75" customHeight="1">
      <c r="A48" s="1" t="s">
        <v>217</v>
      </c>
      <c r="B48" s="1" t="s">
        <v>66</v>
      </c>
      <c r="C48" s="1" t="s">
        <v>66</v>
      </c>
      <c r="D48" s="1" t="s">
        <v>218</v>
      </c>
      <c r="E48" s="1" t="s">
        <v>17</v>
      </c>
      <c r="F48" s="1" t="s">
        <v>219</v>
      </c>
      <c r="G48" s="2">
        <v>0.71</v>
      </c>
      <c r="H48" s="1" t="s">
        <v>220</v>
      </c>
      <c r="I48" s="1">
        <v>6.0</v>
      </c>
      <c r="J48" s="4">
        <f t="shared" si="3"/>
        <v>4.26</v>
      </c>
      <c r="K48" s="1" t="s">
        <v>20</v>
      </c>
      <c r="L48" s="1"/>
      <c r="M48" s="5"/>
      <c r="N48" s="5"/>
    </row>
    <row r="49" ht="15.75" customHeight="1">
      <c r="A49" s="1"/>
      <c r="B49" s="1"/>
      <c r="C49" s="1"/>
      <c r="D49" s="1"/>
      <c r="E49" s="1"/>
      <c r="F49" s="1"/>
      <c r="G49" s="2"/>
      <c r="H49" s="1"/>
      <c r="I49" s="1" t="s">
        <v>221</v>
      </c>
      <c r="J49" s="4">
        <f>SUM(J2:J48)</f>
        <v>83.25</v>
      </c>
      <c r="K49" s="1"/>
      <c r="L49" s="1"/>
      <c r="M49" s="5"/>
      <c r="N49" s="5"/>
    </row>
    <row r="50" ht="15.75" customHeight="1">
      <c r="A50" s="7" t="s">
        <v>221</v>
      </c>
      <c r="B50" s="8">
        <f>SUM(J2:J17,J19:J40,J42:J48)</f>
        <v>83.25</v>
      </c>
      <c r="C50" s="9"/>
      <c r="D50" s="9"/>
      <c r="E50" s="9"/>
      <c r="F50" s="9"/>
      <c r="G50" s="10"/>
      <c r="H50" s="9"/>
      <c r="I50" s="9"/>
      <c r="J50" s="9"/>
      <c r="K50" s="9"/>
      <c r="L50" s="9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86"/>
    <col customWidth="1" min="3" max="5" width="14.43"/>
    <col customWidth="1" min="6" max="6" width="18.57"/>
    <col customWidth="1" min="7" max="7" width="6.86"/>
  </cols>
  <sheetData>
    <row r="1" ht="15.75" customHeight="1">
      <c r="A1" s="11" t="s">
        <v>1</v>
      </c>
      <c r="B1" s="11" t="s">
        <v>1</v>
      </c>
      <c r="C1" s="5"/>
      <c r="D1" s="11" t="s">
        <v>3</v>
      </c>
      <c r="E1" s="11" t="s">
        <v>4</v>
      </c>
      <c r="F1" s="12" t="s">
        <v>6</v>
      </c>
      <c r="G1" s="11" t="s">
        <v>9</v>
      </c>
      <c r="H1" s="11" t="s">
        <v>7</v>
      </c>
      <c r="I1" s="11" t="s">
        <v>8</v>
      </c>
      <c r="J1" s="13" t="s">
        <v>222</v>
      </c>
      <c r="K1" s="14" t="s">
        <v>223</v>
      </c>
      <c r="L1" s="15"/>
    </row>
    <row r="2" ht="15.75" customHeight="1">
      <c r="A2" s="16" t="s">
        <v>224</v>
      </c>
      <c r="B2" s="17" t="s">
        <v>82</v>
      </c>
      <c r="C2" s="17" t="s">
        <v>83</v>
      </c>
      <c r="D2" s="17" t="s">
        <v>66</v>
      </c>
      <c r="E2" s="17" t="s">
        <v>17</v>
      </c>
      <c r="F2" s="18" t="str">
        <f>HYPERLINK("https://www.samtec.com/products/htss-103-01-g-d","HTSS-103-01-G-D")</f>
        <v>HTSS-103-01-G-D</v>
      </c>
      <c r="G2" s="19">
        <v>1.82</v>
      </c>
      <c r="H2" s="17" t="s">
        <v>84</v>
      </c>
      <c r="I2" s="20">
        <v>2.0</v>
      </c>
      <c r="J2" s="19">
        <f>I2*G2</f>
        <v>3.64</v>
      </c>
      <c r="K2" s="21" t="s">
        <v>225</v>
      </c>
      <c r="L2" s="15"/>
    </row>
    <row r="3" ht="15.75" customHeight="1">
      <c r="A3" s="22" t="s">
        <v>226</v>
      </c>
      <c r="B3" s="23" t="s">
        <v>227</v>
      </c>
      <c r="C3" s="24">
        <v>805.0</v>
      </c>
      <c r="D3" s="23" t="s">
        <v>228</v>
      </c>
      <c r="E3" s="23" t="s">
        <v>17</v>
      </c>
      <c r="F3" s="25" t="s">
        <v>229</v>
      </c>
      <c r="G3" s="26">
        <v>0.1</v>
      </c>
      <c r="H3" s="22" t="s">
        <v>230</v>
      </c>
      <c r="I3" s="24">
        <v>2.0</v>
      </c>
      <c r="J3" s="27">
        <v>0.3</v>
      </c>
      <c r="K3" s="22" t="s">
        <v>225</v>
      </c>
      <c r="L3" s="15"/>
    </row>
    <row r="4" ht="15.75" customHeight="1">
      <c r="A4" s="23" t="s">
        <v>207</v>
      </c>
      <c r="B4" s="23" t="s">
        <v>208</v>
      </c>
      <c r="C4" s="23" t="s">
        <v>209</v>
      </c>
      <c r="D4" s="23" t="s">
        <v>210</v>
      </c>
      <c r="E4" s="22" t="s">
        <v>17</v>
      </c>
      <c r="F4" s="28" t="s">
        <v>66</v>
      </c>
      <c r="G4" s="26">
        <v>2.95</v>
      </c>
      <c r="H4" s="29"/>
      <c r="I4" s="24">
        <v>1.0</v>
      </c>
      <c r="J4" s="26">
        <f>I4*G4</f>
        <v>2.95</v>
      </c>
      <c r="K4" s="22" t="s">
        <v>66</v>
      </c>
      <c r="L4" s="15"/>
    </row>
    <row r="5" ht="15.75" customHeight="1">
      <c r="A5" s="30" t="s">
        <v>66</v>
      </c>
      <c r="B5" s="30" t="s">
        <v>66</v>
      </c>
      <c r="C5" s="30" t="s">
        <v>66</v>
      </c>
      <c r="D5" s="30" t="s">
        <v>231</v>
      </c>
      <c r="E5" s="30" t="s">
        <v>17</v>
      </c>
      <c r="F5" s="31" t="s">
        <v>66</v>
      </c>
      <c r="G5" s="19">
        <v>16.95</v>
      </c>
      <c r="H5" s="32" t="str">
        <f>HYPERLINK("https://www.pololu.com/product/2211","Polulo")</f>
        <v>Polulo</v>
      </c>
      <c r="I5" s="33">
        <v>4.0</v>
      </c>
      <c r="J5" s="26">
        <v>16.95</v>
      </c>
      <c r="K5" s="22" t="s">
        <v>225</v>
      </c>
      <c r="L5" s="34"/>
    </row>
    <row r="6" ht="15.75" customHeight="1">
      <c r="A6" s="35" t="s">
        <v>21</v>
      </c>
      <c r="B6" s="35" t="s">
        <v>22</v>
      </c>
      <c r="C6" s="35" t="s">
        <v>15</v>
      </c>
      <c r="D6" s="35" t="s">
        <v>16</v>
      </c>
      <c r="E6" s="35" t="s">
        <v>17</v>
      </c>
      <c r="F6" s="36" t="s">
        <v>232</v>
      </c>
      <c r="G6" s="37">
        <v>0.1</v>
      </c>
      <c r="H6" s="35" t="s">
        <v>19</v>
      </c>
      <c r="I6" s="38">
        <v>10.0</v>
      </c>
      <c r="J6" s="37">
        <f>I6*G6</f>
        <v>1</v>
      </c>
      <c r="K6" s="36" t="s">
        <v>225</v>
      </c>
      <c r="L6" s="39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L6">
    <cfRule type="notContainsBlanks" dxfId="4" priority="1">
      <formula>LEN(TRIM(L6))&gt;0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54.29"/>
    <col customWidth="1" min="5" max="6" width="14.43"/>
    <col customWidth="1" min="8" max="8" width="24.71"/>
  </cols>
  <sheetData>
    <row r="1" ht="15.75" customHeight="1">
      <c r="A1" s="11" t="s">
        <v>1</v>
      </c>
      <c r="B1" s="11" t="s">
        <v>1</v>
      </c>
      <c r="C1" s="40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 t="s">
        <v>10</v>
      </c>
    </row>
    <row r="2" ht="15.75" customHeight="1">
      <c r="A2" s="41" t="s">
        <v>66</v>
      </c>
      <c r="B2" s="41" t="s">
        <v>233</v>
      </c>
      <c r="C2" s="41"/>
      <c r="D2" s="41" t="s">
        <v>225</v>
      </c>
      <c r="E2" s="41" t="s">
        <v>17</v>
      </c>
      <c r="F2" s="41"/>
      <c r="G2" s="42">
        <v>3.39</v>
      </c>
      <c r="H2" s="43" t="s">
        <v>234</v>
      </c>
      <c r="I2" s="41"/>
      <c r="J2" s="44"/>
      <c r="K2" s="45"/>
    </row>
    <row r="3" ht="15.75" customHeight="1">
      <c r="A3" s="41" t="s">
        <v>13</v>
      </c>
      <c r="B3" s="41" t="s">
        <v>14</v>
      </c>
      <c r="C3" s="41" t="s">
        <v>15</v>
      </c>
      <c r="D3" s="41" t="s">
        <v>16</v>
      </c>
      <c r="E3" s="41" t="s">
        <v>17</v>
      </c>
      <c r="F3" s="41" t="s">
        <v>18</v>
      </c>
      <c r="G3" s="42">
        <v>0.1</v>
      </c>
      <c r="H3" s="41" t="s">
        <v>19</v>
      </c>
      <c r="I3" s="41">
        <v>1.0</v>
      </c>
      <c r="J3" s="44"/>
      <c r="K3" s="45"/>
      <c r="L3" s="9"/>
    </row>
    <row r="4" ht="15.75" customHeight="1">
      <c r="A4" s="41" t="s">
        <v>21</v>
      </c>
      <c r="B4" s="41" t="s">
        <v>22</v>
      </c>
      <c r="C4" s="41" t="s">
        <v>15</v>
      </c>
      <c r="D4" s="41" t="s">
        <v>16</v>
      </c>
      <c r="E4" s="41" t="s">
        <v>17</v>
      </c>
      <c r="F4" s="41" t="s">
        <v>23</v>
      </c>
      <c r="G4" s="42">
        <v>0.1</v>
      </c>
      <c r="H4" s="41" t="s">
        <v>19</v>
      </c>
      <c r="I4" s="41">
        <v>1.0</v>
      </c>
      <c r="J4" s="44"/>
      <c r="K4" s="45"/>
      <c r="L4" s="9"/>
    </row>
    <row r="5" ht="15.75" customHeight="1">
      <c r="A5" s="46" t="s">
        <v>66</v>
      </c>
      <c r="B5" s="46" t="s">
        <v>66</v>
      </c>
      <c r="C5" s="46" t="s">
        <v>66</v>
      </c>
      <c r="D5" s="46" t="s">
        <v>235</v>
      </c>
      <c r="E5" s="46" t="s">
        <v>17</v>
      </c>
      <c r="F5" s="46" t="s">
        <v>66</v>
      </c>
      <c r="G5" s="47">
        <v>6.99</v>
      </c>
      <c r="H5" s="48" t="s">
        <v>236</v>
      </c>
      <c r="I5" s="46">
        <v>1.0</v>
      </c>
      <c r="J5" s="49"/>
    </row>
    <row r="6" ht="15.75" customHeight="1">
      <c r="A6" s="46"/>
      <c r="B6" s="46" t="s">
        <v>237</v>
      </c>
      <c r="C6" s="49"/>
      <c r="D6" s="46" t="s">
        <v>238</v>
      </c>
      <c r="E6" s="46" t="s">
        <v>17</v>
      </c>
      <c r="F6" s="49"/>
      <c r="G6" s="47">
        <v>20.99</v>
      </c>
      <c r="H6" s="50" t="str">
        <f>HYPERLINK("https://www.amazon.com/Washers-1200PCS-Sutemribor-Assortment-Wrenches/dp/B07H4MG7TC/ref=sr_1_2?qid=1574448480&amp;refinements=p_n_feature_eleven_browse-bin%3A3622111011&amp;s=industrial&amp;sr=1-2","Amazon")</f>
        <v>Amazon</v>
      </c>
      <c r="I6" s="49"/>
      <c r="J6" s="49"/>
    </row>
    <row r="7" ht="15.75" customHeight="1">
      <c r="A7" s="49"/>
      <c r="B7" s="49"/>
      <c r="C7" s="49"/>
      <c r="D7" s="49"/>
      <c r="E7" s="49"/>
      <c r="F7" s="49"/>
      <c r="G7" s="42"/>
      <c r="H7" s="49"/>
      <c r="I7" s="49"/>
      <c r="J7" s="49"/>
    </row>
    <row r="8" ht="15.75" customHeight="1">
      <c r="G8" s="51"/>
    </row>
    <row r="9" ht="15.75" customHeight="1">
      <c r="G9" s="51"/>
    </row>
    <row r="10" ht="15.75" customHeight="1">
      <c r="G10" s="51"/>
    </row>
    <row r="11" ht="15.75" customHeight="1">
      <c r="G11" s="51"/>
    </row>
    <row r="12" ht="15.75" customHeight="1">
      <c r="G12" s="51"/>
    </row>
    <row r="13" ht="15.75" customHeight="1">
      <c r="G13" s="51"/>
    </row>
    <row r="14" ht="15.75" customHeight="1">
      <c r="G14" s="51"/>
    </row>
    <row r="15" ht="15.75" customHeight="1">
      <c r="G15" s="51"/>
    </row>
    <row r="16" ht="15.75" customHeight="1">
      <c r="G16" s="51"/>
    </row>
    <row r="17" ht="15.75" customHeight="1">
      <c r="G17" s="51"/>
    </row>
    <row r="18" ht="15.75" customHeight="1">
      <c r="G18" s="51"/>
    </row>
    <row r="19" ht="15.75" customHeight="1">
      <c r="G19" s="51"/>
    </row>
    <row r="20" ht="15.75" customHeight="1">
      <c r="G20" s="51"/>
    </row>
    <row r="21" ht="15.75" customHeight="1">
      <c r="G21" s="51"/>
    </row>
    <row r="22" ht="15.75" customHeight="1">
      <c r="G22" s="51"/>
    </row>
    <row r="23" ht="15.75" customHeight="1">
      <c r="G23" s="51"/>
    </row>
    <row r="24" ht="15.75" customHeight="1">
      <c r="G24" s="51"/>
    </row>
    <row r="25" ht="15.75" customHeight="1">
      <c r="G25" s="51"/>
    </row>
    <row r="26" ht="15.75" customHeight="1">
      <c r="G26" s="51"/>
    </row>
    <row r="27" ht="15.75" customHeight="1">
      <c r="G27" s="51"/>
    </row>
    <row r="28" ht="15.75" customHeight="1">
      <c r="G28" s="51"/>
    </row>
    <row r="29" ht="15.75" customHeight="1">
      <c r="G29" s="51"/>
    </row>
    <row r="30" ht="15.75" customHeight="1">
      <c r="G30" s="51"/>
    </row>
    <row r="31" ht="15.75" customHeight="1">
      <c r="G31" s="51"/>
    </row>
    <row r="32" ht="15.75" customHeight="1">
      <c r="G32" s="51"/>
    </row>
    <row r="33" ht="15.75" customHeight="1">
      <c r="G33" s="51"/>
    </row>
    <row r="34" ht="15.75" customHeight="1">
      <c r="G34" s="51"/>
    </row>
    <row r="35" ht="15.75" customHeight="1">
      <c r="G35" s="51"/>
    </row>
    <row r="36" ht="15.75" customHeight="1">
      <c r="G36" s="51"/>
    </row>
    <row r="37" ht="15.75" customHeight="1">
      <c r="G37" s="51"/>
    </row>
    <row r="38" ht="15.75" customHeight="1">
      <c r="G38" s="51"/>
    </row>
    <row r="39" ht="15.75" customHeight="1">
      <c r="G39" s="51"/>
    </row>
    <row r="40" ht="15.75" customHeight="1">
      <c r="G40" s="51"/>
    </row>
    <row r="41" ht="15.75" customHeight="1">
      <c r="G41" s="51"/>
    </row>
    <row r="42" ht="15.75" customHeight="1">
      <c r="G42" s="51"/>
    </row>
    <row r="43" ht="15.75" customHeight="1">
      <c r="G43" s="51"/>
    </row>
    <row r="44" ht="15.75" customHeight="1">
      <c r="G44" s="51"/>
    </row>
    <row r="45" ht="15.75" customHeight="1">
      <c r="G45" s="51"/>
    </row>
    <row r="46" ht="15.75" customHeight="1">
      <c r="G46" s="51"/>
    </row>
    <row r="47" ht="15.75" customHeight="1">
      <c r="G47" s="51"/>
    </row>
    <row r="48" ht="15.75" customHeight="1">
      <c r="G48" s="51"/>
    </row>
    <row r="49" ht="15.75" customHeight="1">
      <c r="G49" s="51"/>
    </row>
    <row r="50" ht="15.75" customHeight="1">
      <c r="G50" s="51"/>
    </row>
    <row r="51" ht="15.75" customHeight="1">
      <c r="G51" s="51"/>
    </row>
    <row r="52" ht="15.75" customHeight="1">
      <c r="G52" s="51"/>
    </row>
    <row r="53" ht="15.75" customHeight="1">
      <c r="G53" s="51"/>
    </row>
    <row r="54" ht="15.75" customHeight="1">
      <c r="G54" s="51"/>
    </row>
    <row r="55" ht="15.75" customHeight="1">
      <c r="G55" s="51"/>
    </row>
    <row r="56" ht="15.75" customHeight="1">
      <c r="G56" s="51"/>
    </row>
    <row r="57" ht="15.75" customHeight="1">
      <c r="G57" s="51"/>
    </row>
    <row r="58" ht="15.75" customHeight="1">
      <c r="G58" s="51"/>
    </row>
    <row r="59" ht="15.75" customHeight="1">
      <c r="G59" s="51"/>
    </row>
    <row r="60" ht="15.75" customHeight="1">
      <c r="G60" s="51"/>
    </row>
    <row r="61" ht="15.75" customHeight="1">
      <c r="G61" s="51"/>
    </row>
    <row r="62" ht="15.75" customHeight="1">
      <c r="G62" s="51"/>
    </row>
    <row r="63" ht="15.75" customHeight="1">
      <c r="G63" s="51"/>
    </row>
    <row r="64" ht="15.75" customHeight="1">
      <c r="G64" s="51"/>
    </row>
    <row r="65" ht="15.75" customHeight="1">
      <c r="G65" s="51"/>
    </row>
    <row r="66" ht="15.75" customHeight="1">
      <c r="G66" s="51"/>
    </row>
    <row r="67" ht="15.75" customHeight="1">
      <c r="G67" s="51"/>
    </row>
    <row r="68" ht="15.75" customHeight="1">
      <c r="G68" s="51"/>
    </row>
    <row r="69" ht="15.75" customHeight="1">
      <c r="G69" s="51"/>
    </row>
    <row r="70" ht="15.75" customHeight="1">
      <c r="G70" s="51"/>
    </row>
    <row r="71" ht="15.75" customHeight="1">
      <c r="G71" s="51"/>
    </row>
    <row r="72" ht="15.75" customHeight="1">
      <c r="G72" s="51"/>
    </row>
    <row r="73" ht="15.75" customHeight="1">
      <c r="G73" s="51"/>
    </row>
    <row r="74" ht="15.75" customHeight="1">
      <c r="G74" s="51"/>
    </row>
    <row r="75" ht="15.75" customHeight="1">
      <c r="G75" s="51"/>
    </row>
    <row r="76" ht="15.75" customHeight="1">
      <c r="G76" s="51"/>
    </row>
    <row r="77" ht="15.75" customHeight="1">
      <c r="G77" s="51"/>
    </row>
    <row r="78" ht="15.75" customHeight="1">
      <c r="G78" s="51"/>
    </row>
    <row r="79" ht="15.75" customHeight="1">
      <c r="G79" s="51"/>
    </row>
    <row r="80" ht="15.75" customHeight="1">
      <c r="G80" s="51"/>
    </row>
    <row r="81" ht="15.75" customHeight="1">
      <c r="G81" s="51"/>
    </row>
    <row r="82" ht="15.75" customHeight="1">
      <c r="G82" s="51"/>
    </row>
    <row r="83" ht="15.75" customHeight="1">
      <c r="G83" s="51"/>
    </row>
    <row r="84" ht="15.75" customHeight="1">
      <c r="G84" s="51"/>
    </row>
    <row r="85" ht="15.75" customHeight="1">
      <c r="G85" s="51"/>
    </row>
    <row r="86" ht="15.75" customHeight="1">
      <c r="G86" s="51"/>
    </row>
    <row r="87" ht="15.75" customHeight="1">
      <c r="G87" s="51"/>
    </row>
    <row r="88" ht="15.75" customHeight="1">
      <c r="G88" s="51"/>
    </row>
    <row r="89" ht="15.75" customHeight="1">
      <c r="G89" s="51"/>
    </row>
    <row r="90" ht="15.75" customHeight="1">
      <c r="G90" s="51"/>
    </row>
    <row r="91" ht="15.75" customHeight="1">
      <c r="G91" s="51"/>
    </row>
    <row r="92" ht="15.75" customHeight="1">
      <c r="G92" s="51"/>
    </row>
    <row r="93" ht="15.75" customHeight="1">
      <c r="G93" s="51"/>
    </row>
    <row r="94" ht="15.75" customHeight="1">
      <c r="G94" s="51"/>
    </row>
    <row r="95" ht="15.75" customHeight="1">
      <c r="G95" s="51"/>
    </row>
    <row r="96" ht="15.75" customHeight="1">
      <c r="G96" s="51"/>
    </row>
    <row r="97" ht="15.75" customHeight="1">
      <c r="G97" s="51"/>
    </row>
    <row r="98" ht="15.75" customHeight="1">
      <c r="G98" s="51"/>
    </row>
    <row r="99" ht="15.75" customHeight="1">
      <c r="G99" s="51"/>
    </row>
    <row r="100" ht="15.75" customHeight="1">
      <c r="G100" s="51"/>
    </row>
    <row r="101" ht="15.75" customHeight="1">
      <c r="G101" s="51"/>
    </row>
    <row r="102" ht="15.75" customHeight="1">
      <c r="G102" s="51"/>
    </row>
    <row r="103" ht="15.75" customHeight="1">
      <c r="G103" s="51"/>
    </row>
    <row r="104" ht="15.75" customHeight="1">
      <c r="G104" s="51"/>
    </row>
    <row r="105" ht="15.75" customHeight="1">
      <c r="G105" s="51"/>
    </row>
    <row r="106" ht="15.75" customHeight="1">
      <c r="G106" s="51"/>
    </row>
    <row r="107" ht="15.75" customHeight="1">
      <c r="G107" s="51"/>
    </row>
    <row r="108" ht="15.75" customHeight="1">
      <c r="G108" s="51"/>
    </row>
    <row r="109" ht="15.75" customHeight="1">
      <c r="G109" s="51"/>
    </row>
    <row r="110" ht="15.75" customHeight="1">
      <c r="G110" s="51"/>
    </row>
    <row r="111" ht="15.75" customHeight="1">
      <c r="G111" s="51"/>
    </row>
    <row r="112" ht="15.75" customHeight="1">
      <c r="G112" s="51"/>
    </row>
    <row r="113" ht="15.75" customHeight="1">
      <c r="G113" s="51"/>
    </row>
    <row r="114" ht="15.75" customHeight="1">
      <c r="G114" s="51"/>
    </row>
    <row r="115" ht="15.75" customHeight="1">
      <c r="G115" s="51"/>
    </row>
    <row r="116" ht="15.75" customHeight="1">
      <c r="G116" s="51"/>
    </row>
    <row r="117" ht="15.75" customHeight="1">
      <c r="G117" s="51"/>
    </row>
    <row r="118" ht="15.75" customHeight="1">
      <c r="G118" s="51"/>
    </row>
    <row r="119" ht="15.75" customHeight="1">
      <c r="G119" s="51"/>
    </row>
    <row r="120" ht="15.75" customHeight="1">
      <c r="G120" s="51"/>
    </row>
    <row r="121" ht="15.75" customHeight="1">
      <c r="G121" s="51"/>
    </row>
    <row r="122" ht="15.75" customHeight="1">
      <c r="G122" s="51"/>
    </row>
    <row r="123" ht="15.75" customHeight="1">
      <c r="G123" s="51"/>
    </row>
    <row r="124" ht="15.75" customHeight="1">
      <c r="G124" s="51"/>
    </row>
    <row r="125" ht="15.75" customHeight="1">
      <c r="G125" s="51"/>
    </row>
    <row r="126" ht="15.75" customHeight="1">
      <c r="G126" s="51"/>
    </row>
    <row r="127" ht="15.75" customHeight="1">
      <c r="G127" s="51"/>
    </row>
    <row r="128" ht="15.75" customHeight="1">
      <c r="G128" s="51"/>
    </row>
    <row r="129" ht="15.75" customHeight="1">
      <c r="G129" s="51"/>
    </row>
    <row r="130" ht="15.75" customHeight="1">
      <c r="G130" s="51"/>
    </row>
    <row r="131" ht="15.75" customHeight="1">
      <c r="G131" s="51"/>
    </row>
    <row r="132" ht="15.75" customHeight="1">
      <c r="G132" s="51"/>
    </row>
    <row r="133" ht="15.75" customHeight="1">
      <c r="G133" s="51"/>
    </row>
    <row r="134" ht="15.75" customHeight="1">
      <c r="G134" s="51"/>
    </row>
    <row r="135" ht="15.75" customHeight="1">
      <c r="G135" s="51"/>
    </row>
    <row r="136" ht="15.75" customHeight="1">
      <c r="G136" s="51"/>
    </row>
    <row r="137" ht="15.75" customHeight="1">
      <c r="G137" s="51"/>
    </row>
    <row r="138" ht="15.75" customHeight="1">
      <c r="G138" s="51"/>
    </row>
    <row r="139" ht="15.75" customHeight="1">
      <c r="G139" s="51"/>
    </row>
    <row r="140" ht="15.75" customHeight="1">
      <c r="G140" s="51"/>
    </row>
    <row r="141" ht="15.75" customHeight="1">
      <c r="G141" s="51"/>
    </row>
    <row r="142" ht="15.75" customHeight="1">
      <c r="G142" s="51"/>
    </row>
    <row r="143" ht="15.75" customHeight="1">
      <c r="G143" s="51"/>
    </row>
    <row r="144" ht="15.75" customHeight="1">
      <c r="G144" s="51"/>
    </row>
    <row r="145" ht="15.75" customHeight="1">
      <c r="G145" s="51"/>
    </row>
    <row r="146" ht="15.75" customHeight="1">
      <c r="G146" s="51"/>
    </row>
    <row r="147" ht="15.75" customHeight="1">
      <c r="G147" s="51"/>
    </row>
    <row r="148" ht="15.75" customHeight="1">
      <c r="G148" s="51"/>
    </row>
    <row r="149" ht="15.75" customHeight="1">
      <c r="G149" s="51"/>
    </row>
    <row r="150" ht="15.75" customHeight="1">
      <c r="G150" s="51"/>
    </row>
    <row r="151" ht="15.75" customHeight="1">
      <c r="G151" s="51"/>
    </row>
    <row r="152" ht="15.75" customHeight="1">
      <c r="G152" s="51"/>
    </row>
    <row r="153" ht="15.75" customHeight="1">
      <c r="G153" s="51"/>
    </row>
    <row r="154" ht="15.75" customHeight="1">
      <c r="G154" s="51"/>
    </row>
    <row r="155" ht="15.75" customHeight="1">
      <c r="G155" s="51"/>
    </row>
    <row r="156" ht="15.75" customHeight="1">
      <c r="G156" s="51"/>
    </row>
    <row r="157" ht="15.75" customHeight="1">
      <c r="G157" s="51"/>
    </row>
    <row r="158" ht="15.75" customHeight="1">
      <c r="G158" s="51"/>
    </row>
    <row r="159" ht="15.75" customHeight="1">
      <c r="G159" s="51"/>
    </row>
    <row r="160" ht="15.75" customHeight="1">
      <c r="G160" s="51"/>
    </row>
    <row r="161" ht="15.75" customHeight="1">
      <c r="G161" s="51"/>
    </row>
    <row r="162" ht="15.75" customHeight="1">
      <c r="G162" s="51"/>
    </row>
    <row r="163" ht="15.75" customHeight="1">
      <c r="G163" s="51"/>
    </row>
    <row r="164" ht="15.75" customHeight="1">
      <c r="G164" s="51"/>
    </row>
    <row r="165" ht="15.75" customHeight="1">
      <c r="G165" s="51"/>
    </row>
    <row r="166" ht="15.75" customHeight="1">
      <c r="G166" s="51"/>
    </row>
    <row r="167" ht="15.75" customHeight="1">
      <c r="G167" s="51"/>
    </row>
    <row r="168" ht="15.75" customHeight="1">
      <c r="G168" s="51"/>
    </row>
    <row r="169" ht="15.75" customHeight="1">
      <c r="G169" s="51"/>
    </row>
    <row r="170" ht="15.75" customHeight="1">
      <c r="G170" s="51"/>
    </row>
    <row r="171" ht="15.75" customHeight="1">
      <c r="G171" s="51"/>
    </row>
    <row r="172" ht="15.75" customHeight="1">
      <c r="G172" s="51"/>
    </row>
    <row r="173" ht="15.75" customHeight="1">
      <c r="G173" s="51"/>
    </row>
    <row r="174" ht="15.75" customHeight="1">
      <c r="G174" s="51"/>
    </row>
    <row r="175" ht="15.75" customHeight="1">
      <c r="G175" s="51"/>
    </row>
    <row r="176" ht="15.75" customHeight="1">
      <c r="G176" s="51"/>
    </row>
    <row r="177" ht="15.75" customHeight="1">
      <c r="G177" s="51"/>
    </row>
    <row r="178" ht="15.75" customHeight="1">
      <c r="G178" s="51"/>
    </row>
    <row r="179" ht="15.75" customHeight="1">
      <c r="G179" s="51"/>
    </row>
    <row r="180" ht="15.75" customHeight="1">
      <c r="G180" s="51"/>
    </row>
    <row r="181" ht="15.75" customHeight="1">
      <c r="G181" s="51"/>
    </row>
    <row r="182" ht="15.75" customHeight="1">
      <c r="G182" s="51"/>
    </row>
    <row r="183" ht="15.75" customHeight="1">
      <c r="G183" s="51"/>
    </row>
    <row r="184" ht="15.75" customHeight="1">
      <c r="G184" s="51"/>
    </row>
    <row r="185" ht="15.75" customHeight="1">
      <c r="G185" s="51"/>
    </row>
    <row r="186" ht="15.75" customHeight="1">
      <c r="G186" s="51"/>
    </row>
    <row r="187" ht="15.75" customHeight="1">
      <c r="G187" s="51"/>
    </row>
    <row r="188" ht="15.75" customHeight="1">
      <c r="G188" s="51"/>
    </row>
    <row r="189" ht="15.75" customHeight="1">
      <c r="G189" s="51"/>
    </row>
    <row r="190" ht="15.75" customHeight="1">
      <c r="G190" s="51"/>
    </row>
    <row r="191" ht="15.75" customHeight="1">
      <c r="G191" s="51"/>
    </row>
    <row r="192" ht="15.75" customHeight="1">
      <c r="G192" s="51"/>
    </row>
    <row r="193" ht="15.75" customHeight="1">
      <c r="G193" s="51"/>
    </row>
    <row r="194" ht="15.75" customHeight="1">
      <c r="G194" s="51"/>
    </row>
    <row r="195" ht="15.75" customHeight="1">
      <c r="G195" s="51"/>
    </row>
    <row r="196" ht="15.75" customHeight="1">
      <c r="G196" s="51"/>
    </row>
    <row r="197" ht="15.75" customHeight="1">
      <c r="G197" s="51"/>
    </row>
    <row r="198" ht="15.75" customHeight="1">
      <c r="G198" s="51"/>
    </row>
    <row r="199" ht="15.75" customHeight="1">
      <c r="G199" s="51"/>
    </row>
    <row r="200" ht="15.75" customHeight="1">
      <c r="G200" s="51"/>
    </row>
    <row r="201" ht="15.75" customHeight="1">
      <c r="G201" s="51"/>
    </row>
    <row r="202" ht="15.75" customHeight="1">
      <c r="G202" s="51"/>
    </row>
    <row r="203" ht="15.75" customHeight="1">
      <c r="G203" s="51"/>
    </row>
    <row r="204" ht="15.75" customHeight="1">
      <c r="G204" s="51"/>
    </row>
    <row r="205" ht="15.75" customHeight="1">
      <c r="G205" s="51"/>
    </row>
    <row r="206" ht="15.75" customHeight="1">
      <c r="G206" s="51"/>
    </row>
    <row r="207" ht="15.75" customHeight="1">
      <c r="G207" s="51"/>
    </row>
    <row r="208" ht="15.75" customHeight="1">
      <c r="G208" s="51"/>
    </row>
    <row r="209" ht="15.75" customHeight="1">
      <c r="G209" s="51"/>
    </row>
    <row r="210" ht="15.75" customHeight="1">
      <c r="G210" s="51"/>
    </row>
    <row r="211" ht="15.75" customHeight="1">
      <c r="G211" s="51"/>
    </row>
    <row r="212" ht="15.75" customHeight="1">
      <c r="G212" s="51"/>
    </row>
    <row r="213" ht="15.75" customHeight="1">
      <c r="G213" s="51"/>
    </row>
    <row r="214" ht="15.75" customHeight="1">
      <c r="G214" s="51"/>
    </row>
    <row r="215" ht="15.75" customHeight="1">
      <c r="G215" s="51"/>
    </row>
    <row r="216" ht="15.75" customHeight="1">
      <c r="G216" s="51"/>
    </row>
    <row r="217" ht="15.75" customHeight="1">
      <c r="G217" s="51"/>
    </row>
    <row r="218" ht="15.75" customHeight="1">
      <c r="G218" s="51"/>
    </row>
    <row r="219" ht="15.75" customHeight="1">
      <c r="G219" s="5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display="Amazon" location="Missing-Parts!F2" ref="H2"/>
    <hyperlink display="Ebay" location="Still-Need!H6" ref="H5"/>
  </hyperlinks>
  <drawing r:id="rId1"/>
  <tableParts count="1">
    <tablePart r:id="rId3"/>
  </tableParts>
</worksheet>
</file>