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5" yWindow="-15" windowWidth="19245" windowHeight="10920" tabRatio="875" activeTab="1"/>
  </bookViews>
  <sheets>
    <sheet name="Summary" sheetId="16" r:id="rId1"/>
    <sheet name="Artifact Management" sheetId="11" r:id="rId2"/>
    <sheet name="Non Functional Requirements" sheetId="15" state="hidden" r:id="rId3"/>
    <sheet name="License Costs" sheetId="17" r:id="rId4"/>
    <sheet name="Codes" sheetId="14" state="hidden" r:id="rId5"/>
  </sheets>
  <externalReferences>
    <externalReference r:id="rId6"/>
  </externalReferences>
  <definedNames>
    <definedName name="Compliance" localSheetId="2">[1]Codes!$A$2:$A$8</definedName>
    <definedName name="Compliance">Codes!$A$2:$A$8</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S46" i="11" l="1"/>
  <c r="S45" i="11"/>
  <c r="S44" i="11"/>
  <c r="S43" i="11"/>
  <c r="S42" i="11"/>
  <c r="S41" i="11"/>
  <c r="S40" i="11"/>
  <c r="S39" i="11"/>
  <c r="S38" i="11"/>
  <c r="S37" i="11"/>
  <c r="S36" i="11"/>
  <c r="S35" i="11"/>
  <c r="S34" i="11"/>
  <c r="S33" i="11"/>
  <c r="S32" i="11"/>
  <c r="S31" i="11"/>
  <c r="S30" i="11"/>
  <c r="S29" i="11"/>
  <c r="S28" i="11"/>
  <c r="S27" i="11"/>
  <c r="S26" i="11"/>
  <c r="S25" i="11"/>
  <c r="S24" i="11"/>
  <c r="S23" i="11"/>
  <c r="S22" i="11"/>
  <c r="S21" i="11"/>
  <c r="S20" i="11"/>
  <c r="S19" i="11"/>
  <c r="S18" i="11"/>
  <c r="S17" i="11"/>
  <c r="S16" i="11"/>
  <c r="S15" i="11"/>
  <c r="S14" i="11"/>
  <c r="S11" i="11"/>
  <c r="S10" i="11"/>
  <c r="S8" i="11"/>
  <c r="S7" i="11"/>
  <c r="S6" i="11"/>
  <c r="S5" i="11"/>
  <c r="O46" i="11"/>
  <c r="O45" i="11"/>
  <c r="O44" i="11"/>
  <c r="O43" i="11"/>
  <c r="O42" i="11"/>
  <c r="O41" i="11"/>
  <c r="O40" i="11"/>
  <c r="O39" i="11"/>
  <c r="O38" i="11"/>
  <c r="O37" i="11"/>
  <c r="O36" i="11"/>
  <c r="O35" i="11"/>
  <c r="O34" i="11"/>
  <c r="O33" i="11"/>
  <c r="O32" i="11"/>
  <c r="O31" i="11"/>
  <c r="O30" i="11"/>
  <c r="O29" i="11"/>
  <c r="O28" i="11"/>
  <c r="O27" i="11"/>
  <c r="O26" i="11"/>
  <c r="O25" i="11"/>
  <c r="O24" i="11"/>
  <c r="O23" i="11"/>
  <c r="O22" i="11"/>
  <c r="O21" i="11"/>
  <c r="O20" i="11"/>
  <c r="O19" i="11"/>
  <c r="O18" i="11"/>
  <c r="O17" i="11"/>
  <c r="O16" i="11"/>
  <c r="O15" i="11"/>
  <c r="O14" i="11"/>
  <c r="O13" i="11"/>
  <c r="O12" i="11"/>
  <c r="O11" i="11"/>
  <c r="O10" i="11"/>
  <c r="O9" i="11"/>
  <c r="O8" i="11"/>
  <c r="O7" i="11"/>
  <c r="O6" i="11"/>
  <c r="G5" i="11"/>
  <c r="O5"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8" i="11"/>
  <c r="K7" i="11"/>
  <c r="K6" i="11"/>
  <c r="K5" i="11"/>
  <c r="K9"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G142" i="11"/>
  <c r="F142" i="11"/>
  <c r="E142" i="11"/>
  <c r="D142" i="11"/>
  <c r="C142" i="11"/>
  <c r="G143" i="11"/>
  <c r="E143" i="11"/>
  <c r="S47" i="11"/>
  <c r="D47" i="11"/>
  <c r="D67" i="11"/>
  <c r="G59" i="11"/>
  <c r="G58" i="11"/>
  <c r="G57" i="11"/>
  <c r="G56" i="11"/>
  <c r="F59" i="11"/>
  <c r="F58" i="11"/>
  <c r="F57" i="11"/>
  <c r="F56" i="11"/>
  <c r="E59" i="11"/>
  <c r="E58" i="11"/>
  <c r="E57" i="11"/>
  <c r="E56" i="11"/>
  <c r="G60" i="11"/>
  <c r="G61" i="11"/>
  <c r="F60" i="11"/>
  <c r="F61" i="11"/>
  <c r="E60" i="11"/>
  <c r="E61" i="11"/>
  <c r="D56" i="11"/>
  <c r="D57" i="11"/>
  <c r="D58" i="11"/>
  <c r="D59" i="11"/>
  <c r="D60" i="11"/>
  <c r="R47" i="11"/>
  <c r="D61" i="11"/>
  <c r="D143" i="11"/>
  <c r="F143" i="11"/>
  <c r="C148" i="11"/>
  <c r="C150" i="11"/>
  <c r="C151" i="11"/>
  <c r="O47" i="11"/>
  <c r="D66" i="11"/>
  <c r="N47" i="11"/>
  <c r="E9" i="16"/>
  <c r="D9" i="16"/>
  <c r="C9" i="16"/>
  <c r="C13" i="16"/>
  <c r="G47" i="11"/>
  <c r="D64" i="11"/>
  <c r="B9" i="16"/>
  <c r="B13" i="16"/>
  <c r="B14" i="17"/>
  <c r="K47" i="11"/>
  <c r="D65" i="11"/>
  <c r="J47" i="11"/>
  <c r="F47" i="11"/>
  <c r="E13" i="16"/>
</calcChain>
</file>

<file path=xl/comments1.xml><?xml version="1.0" encoding="utf-8"?>
<comments xmlns="http://schemas.openxmlformats.org/spreadsheetml/2006/main">
  <authors>
    <author>Stephen Bartolic</author>
  </authors>
  <commentList>
    <comment ref="A34" authorId="0">
      <text>
        <r>
          <rPr>
            <b/>
            <sz val="8"/>
            <color indexed="81"/>
            <rFont val="Tahoma"/>
            <family val="2"/>
          </rPr>
          <t>Stephen Bartolic:</t>
        </r>
        <r>
          <rPr>
            <sz val="8"/>
            <color indexed="81"/>
            <rFont val="Tahoma"/>
            <family val="2"/>
          </rPr>
          <t xml:space="preserve">
Out of Scope</t>
        </r>
      </text>
    </comment>
    <comment ref="A35" authorId="0">
      <text>
        <r>
          <rPr>
            <b/>
            <sz val="8"/>
            <color indexed="81"/>
            <rFont val="Tahoma"/>
            <family val="2"/>
          </rPr>
          <t>Stephen Bartolic:</t>
        </r>
        <r>
          <rPr>
            <sz val="8"/>
            <color indexed="81"/>
            <rFont val="Tahoma"/>
            <family val="2"/>
          </rPr>
          <t xml:space="preserve">
Related Improvements</t>
        </r>
      </text>
    </comment>
    <comment ref="A36" authorId="0">
      <text>
        <r>
          <rPr>
            <b/>
            <sz val="8"/>
            <color indexed="81"/>
            <rFont val="Tahoma"/>
            <family val="2"/>
          </rPr>
          <t>Stephen Bartolic:</t>
        </r>
        <r>
          <rPr>
            <sz val="8"/>
            <color indexed="81"/>
            <rFont val="Tahoma"/>
            <family val="2"/>
          </rPr>
          <t xml:space="preserve">
Related Improvement</t>
        </r>
      </text>
    </comment>
    <comment ref="A37" authorId="0">
      <text>
        <r>
          <rPr>
            <b/>
            <sz val="8"/>
            <color indexed="81"/>
            <rFont val="Tahoma"/>
            <family val="2"/>
          </rPr>
          <t>Stephen Bartolic:</t>
        </r>
        <r>
          <rPr>
            <sz val="8"/>
            <color indexed="81"/>
            <rFont val="Tahoma"/>
            <family val="2"/>
          </rPr>
          <t xml:space="preserve">
Related Improvement</t>
        </r>
      </text>
    </comment>
  </commentList>
</comments>
</file>

<file path=xl/sharedStrings.xml><?xml version="1.0" encoding="utf-8"?>
<sst xmlns="http://schemas.openxmlformats.org/spreadsheetml/2006/main" count="549" uniqueCount="246">
  <si>
    <t>Compliance</t>
  </si>
  <si>
    <t>Comments</t>
  </si>
  <si>
    <t>Fully Supported</t>
  </si>
  <si>
    <t>Not Supported</t>
  </si>
  <si>
    <t>Free Enhancement</t>
  </si>
  <si>
    <t>Paid Enhancement</t>
  </si>
  <si>
    <t>Configuration Option</t>
  </si>
  <si>
    <t>Reporting Tool</t>
  </si>
  <si>
    <t>3rd Party Product</t>
  </si>
  <si>
    <t>H</t>
  </si>
  <si>
    <t>Ability of the vendor to demonstrate ROI for ME Bank</t>
  </si>
  <si>
    <t>Accessibility for &amp; interface to third parties</t>
  </si>
  <si>
    <t>Solution support model</t>
  </si>
  <si>
    <t>Product direction/strategy</t>
  </si>
  <si>
    <t>Customisable reporting</t>
  </si>
  <si>
    <t>Ability to import and export data</t>
  </si>
  <si>
    <t>Reputation/referrals</t>
  </si>
  <si>
    <t>Cultural fit</t>
  </si>
  <si>
    <t>Integration and interoperability</t>
  </si>
  <si>
    <t>User defined customisation</t>
  </si>
  <si>
    <t>Ease of use/navigation</t>
  </si>
  <si>
    <t>1.  NON FUNCTIONAL REQUIREMENTS</t>
  </si>
  <si>
    <t>Non Functional Requirements</t>
  </si>
  <si>
    <t>Other</t>
  </si>
  <si>
    <t>Compliance to architectural principles</t>
  </si>
  <si>
    <t>Ability of the vendor to demonstrate innovation</t>
  </si>
  <si>
    <t>Yes</t>
  </si>
  <si>
    <t>Partial</t>
  </si>
  <si>
    <t>No</t>
  </si>
  <si>
    <t>Percentage Coverage</t>
  </si>
  <si>
    <t>Total</t>
  </si>
  <si>
    <t>High</t>
  </si>
  <si>
    <t>Medium</t>
  </si>
  <si>
    <t>Low</t>
  </si>
  <si>
    <t>Unknown</t>
  </si>
  <si>
    <t>Distinct Coverage</t>
  </si>
  <si>
    <t>Weighting</t>
  </si>
  <si>
    <t>Coverage Score</t>
  </si>
  <si>
    <t>Weighted Score</t>
  </si>
  <si>
    <t>Available Weighting</t>
  </si>
  <si>
    <t xml:space="preserve">Distinct Feature Coverage </t>
  </si>
  <si>
    <t>Weighted Feature Coverage</t>
  </si>
  <si>
    <t>Distinct Feature Coverage Summary</t>
  </si>
  <si>
    <t>Professional Services</t>
  </si>
  <si>
    <t>Available</t>
  </si>
  <si>
    <t>Percentage</t>
  </si>
  <si>
    <t>Plugin Costs</t>
  </si>
  <si>
    <t>Licence &amp; Maintenance Costs (3 Years)</t>
  </si>
  <si>
    <t>Fixed Term</t>
  </si>
  <si>
    <t>Years of Suport</t>
  </si>
  <si>
    <t>Software &amp; Configuration Management</t>
  </si>
  <si>
    <t>Single Server</t>
  </si>
  <si>
    <t>Support</t>
  </si>
  <si>
    <t>Required Support</t>
  </si>
  <si>
    <t>Tool Selection</t>
  </si>
  <si>
    <t xml:space="preserve">Functional </t>
  </si>
  <si>
    <t>Non-Functional</t>
  </si>
  <si>
    <t>Professional Services Summary</t>
  </si>
  <si>
    <t>Professional Services Cost</t>
  </si>
  <si>
    <t>Requirements Coverage</t>
  </si>
  <si>
    <t>Artifact Management</t>
  </si>
  <si>
    <t>Artifactory Pro</t>
  </si>
  <si>
    <t>Nexus Pro</t>
  </si>
  <si>
    <t>As a Security User I want the tool to support fine grained security permissions
So that I can restrict access as required including specific artefacts and assets</t>
  </si>
  <si>
    <t>As Security Architecture I have non functional requirements addressing security and audit
So that the tool is compliant for NAB.</t>
  </si>
  <si>
    <t>As a User I want to ensure that the system is backed up as per NAB policies
So that in the event of corruption or loss of hardware, I can recover my repository</t>
  </si>
  <si>
    <t>As a User I want the system to be available 99.95% uptime including DR
So that I can support the business with software delivery always.</t>
  </si>
  <si>
    <t>As a User I want a system where I have the ability to clean up and delete old artifacts
So that I can use space effectively. So long as they have not been deployed to Prod and are no longer required</t>
  </si>
  <si>
    <t>As a User I want a system that is proven to be reliable and is demonstrated in use across other Enterprises
So that all teams can use the tool effectively to support the business.</t>
  </si>
  <si>
    <t>As a User I want basic first level support
So that assistance can be given to onboard and resolve issues.</t>
  </si>
  <si>
    <t>As a Support User I want Second level from the creator of the tool
So that incidents/upgrades and maintainance can be handled effectively</t>
  </si>
  <si>
    <t>As a User I want a basic user guide
So that I can self service my actions in the system</t>
  </si>
  <si>
    <t>As a User I want to be able to relate an artefact to the source code that produced it
So that I can reproduce the artefact from source code</t>
  </si>
  <si>
    <t>As a Legal User I want to be able to identify open source artefacts used within the repository
So that I can identify any legal implications with use of these libraries easily</t>
  </si>
  <si>
    <t>As a user I want to be able to uniquely identify by content (fingerprint) any artefact the tool has stored
And retain this identify even if the artefact has been deleted
So that I can tell if an object has ever been entered for deployment</t>
  </si>
  <si>
    <t xml:space="preserve">As a Test Manager I want the the tool to support storing the Production Change number associated with the release of the artefact into production
So that I can easily identify all artefacts related to the Change Control Process.
</t>
  </si>
  <si>
    <t>As any user  I want there to be a web API that is easily accessible
So that I can integrate or script functionality allowed by my role</t>
  </si>
  <si>
    <t>As any user  I want there to be a web GUI
So that I can perform actions required by my role</t>
  </si>
  <si>
    <t>As a Developer I want the ability to store and retrieve one or many artefacts related to a version through the Web GUI
So that I can make available artefacts when not using a Continuous Integration tool.</t>
  </si>
  <si>
    <t>As a Developer I want to be able to add new artefact(s) into the Repository
So that artefacts can be retrieved for deployment to environments at a later date</t>
  </si>
  <si>
    <t>As a Developer I want the tool to support versioning of artefacts
So that a new artefact does not conflict with any existing artefacts And the artefacts are always unique</t>
  </si>
  <si>
    <t>As any User I want to be able to query current and past artefacts (even if deleted), versions and metadata added to the artefact repository
So that I can use this information easily</t>
  </si>
  <si>
    <t>As a User I want to be able to be able to add metadata to each artefact
So that more can be known about the artefact</t>
  </si>
  <si>
    <t>As a Developer I want to be able to specify a version type as a 'partial', 'full', or 'one off'
So that I can identify what type of release it was</t>
  </si>
  <si>
    <t>As a User I want to be able to relate artefacts to other artefacts
So that I can identify all artefacts required to deploy an application to a new environment</t>
  </si>
  <si>
    <t>As a Developer I want to be able to store artefacts regardless of their type or technology used to create them
So that we can store all artefacts</t>
  </si>
  <si>
    <t>Ability of the vendor to demonstrate ROI</t>
  </si>
  <si>
    <t>Weighted Tool Rating</t>
  </si>
  <si>
    <t>Licensing</t>
  </si>
  <si>
    <t>Continuous Delivery Component</t>
  </si>
  <si>
    <t>Artifactory Pro - License Type</t>
  </si>
  <si>
    <t>Artifactory Open Source - License Type</t>
  </si>
  <si>
    <t>Nexus Pro - License Type</t>
  </si>
  <si>
    <t>Nexus Open Source - License Type</t>
  </si>
  <si>
    <t xml:space="preserve"> License Costs (First Year)</t>
  </si>
  <si>
    <t>None</t>
  </si>
  <si>
    <t>Artifactory Pro Source Single Server</t>
  </si>
  <si>
    <t>Per Seat</t>
  </si>
  <si>
    <t>Ongoing Maintenance (Second, Third years)</t>
  </si>
  <si>
    <t>3 years 9/5 Support</t>
  </si>
  <si>
    <t>License Summary*</t>
  </si>
  <si>
    <t>License &amp; Maintenance Cost*</t>
  </si>
  <si>
    <t>NOTES*</t>
  </si>
  <si>
    <t>No DR systems included in License calculation. Artifactory Pro licensing is per server whereas Nexus Pro is per user seat. Double license total for Artifactory if to include at least 1 standby instance for DR</t>
  </si>
  <si>
    <t>IBM Rational Asset Manager</t>
  </si>
  <si>
    <t>RAM</t>
  </si>
  <si>
    <t>Poor</t>
  </si>
  <si>
    <t>IBM RAM</t>
  </si>
  <si>
    <t>IBM Rational Asset Manager - License Type</t>
  </si>
  <si>
    <t>Pricing Not available</t>
  </si>
  <si>
    <t>Remarks</t>
  </si>
  <si>
    <t>Audit data is available as RSS feeds which need to be parsed into reports</t>
  </si>
  <si>
    <t>Storage directory for artifacts can be backed up independently</t>
  </si>
  <si>
    <t>Release Workflow use cases require custom integration</t>
  </si>
  <si>
    <t>Deployment and installation choices will impact performance</t>
  </si>
  <si>
    <t>On demand backup available but architecture prevents installation design where storage directory can be backed up independently of tool installation</t>
  </si>
  <si>
    <t>Advanced REST API for Release workflow available</t>
  </si>
  <si>
    <t>Additional integration required with other components in release ecosystem</t>
  </si>
  <si>
    <t>Ability to archive metadata beyond artifact deletion is limited</t>
  </si>
  <si>
    <t>Notifications available only via RSS feeds</t>
  </si>
  <si>
    <t>Some capability</t>
  </si>
  <si>
    <t>Architecture and licensing design  make it difficult to support distributed team</t>
  </si>
  <si>
    <t>As an Security User
I want the tool to support integration with Active Directory for authorisation
So that the tool meets security group policy</t>
  </si>
  <si>
    <t>Promotion Utility Tool (PUT)</t>
  </si>
  <si>
    <t>PUT</t>
  </si>
  <si>
    <t>Promotion Utility Tool</t>
  </si>
  <si>
    <t>Enterprise Scalability</t>
  </si>
  <si>
    <t>As a User
I want the Enterprise Artefact Repository to Audit who created and when 
So that I can easily identify who created artefacts in the event of a change breach.</t>
  </si>
  <si>
    <t>As a Dev/Test/Prod Manager
I want the Enterprise Artefact Repository to Audit who modified a state transition (promotion) and when
So that I can easily identify which user has promoted an artefact.</t>
  </si>
  <si>
    <t>As a Security User
I want to ensure that only Developers can create artefacts and once created they become immutable to all roles.
So that Integrity of artefacts is achieved throughout the SDLC process.</t>
  </si>
  <si>
    <t>ARTIFACT MANAGEMENT REQUIREMENTS</t>
  </si>
  <si>
    <t>REQ
ID</t>
  </si>
  <si>
    <t>4.1.1</t>
  </si>
  <si>
    <t>4.1.2</t>
  </si>
  <si>
    <t>4.1.3</t>
  </si>
  <si>
    <t>4.1.4</t>
  </si>
  <si>
    <t>4.1.5</t>
  </si>
  <si>
    <t>4.1.6</t>
  </si>
  <si>
    <t>4.2.1</t>
  </si>
  <si>
    <t>4.2.2</t>
  </si>
  <si>
    <t>4.2.3</t>
  </si>
  <si>
    <t>4.3.1</t>
  </si>
  <si>
    <t>4.4.1</t>
  </si>
  <si>
    <t>4.4.2</t>
  </si>
  <si>
    <t>4.4.3</t>
  </si>
  <si>
    <t>4.5.1</t>
  </si>
  <si>
    <t>4.5.2</t>
  </si>
  <si>
    <t>4.5.3</t>
  </si>
  <si>
    <t xml:space="preserve">As a Dev/Test/Prod Manager
I want the tool to support identifying and changing of state transitions (promotions) 
So that identification of what stage through the SDLC lifecycle the package has progressed.
*Note: This is not Segregation of Duties, but SDLC tracibility.
* State Transitions at a minimum should be “Dev”, “Test”, “Ready-Release” and  “Production”.
</t>
  </si>
  <si>
    <t>As a Dev/Test/Prod Manager
I want the flexibility to add extra values to the state transition (promotion)
So that I can track in more detail the SDLC life cycle. i.e Test, UAT, Sys Test</t>
  </si>
  <si>
    <t>4.5.4</t>
  </si>
  <si>
    <t>As a Dev/Test/Prod Manager
I want the tool to support rules based exception alerting
So that an Alert Notification is send to a specific group when an exception promotion transition occurs.</t>
  </si>
  <si>
    <t>4.5.5</t>
  </si>
  <si>
    <t>4.5.6</t>
  </si>
  <si>
    <t>4.5.7</t>
  </si>
  <si>
    <t>4.6.1</t>
  </si>
  <si>
    <t>4.6.2</t>
  </si>
  <si>
    <t>Support more than the number of users we have at NAB Wholesale (~450)</t>
  </si>
  <si>
    <t>Support distributed repositories across globe and distributed teams whom collaborate on the same work.</t>
  </si>
  <si>
    <t>The tool should perform well when copying artefacts to the repository (regardless of the number of files, size of individual files, or total size of artefacts)</t>
  </si>
  <si>
    <t>Geographically distant teams must be able to use the tool with minimal impact to above performance</t>
  </si>
  <si>
    <t>4.7.1</t>
  </si>
  <si>
    <t>4.7.2</t>
  </si>
  <si>
    <t>4.8.1</t>
  </si>
  <si>
    <t>4.8.2</t>
  </si>
  <si>
    <t>4.8.3</t>
  </si>
  <si>
    <t>As a user
I want the ability for the repository tool to integrate directly via plugins to common industry tools such as Jenkins and Maven
So that operations for storing and retrieving are easily handled.</t>
  </si>
  <si>
    <t>4.8.4</t>
  </si>
  <si>
    <t>As a user
I want to be able to access artefacts from all system platforms (Windows / Linux / Solaris / Mac )
So that I have access to artefacts to perform either manual or automated deployments</t>
  </si>
  <si>
    <t>4.8.5</t>
  </si>
  <si>
    <t>Enforcement of Segregation of Duties as was historically performed in old Promotion Utility Tool (PUT)</t>
  </si>
  <si>
    <t>4.9.1</t>
  </si>
  <si>
    <t>4.10.1</t>
  </si>
  <si>
    <t>As a change manager
I want the endorsed deployment tool to confirm artefact being deployed to production environment is associated to a scheduled change
So to prevent unauthorised artefacts from being deployed to production.</t>
  </si>
  <si>
    <t>4.10.2</t>
  </si>
  <si>
    <t>4.10.3</t>
  </si>
  <si>
    <t>As a change manager
I want the change control process to discourage manual deployment of artefacts
So that the endorsed deployment tool mitigates risk of human errors in deployment.</t>
  </si>
  <si>
    <t>As the SDLC community
I want the Continuous Delivery Pattern to be updated and endorsed 
So that the Artefact Repository is accurately described in the SDLC lifecycle.</t>
  </si>
  <si>
    <t>Importance
(H,M,L,NA)</t>
  </si>
  <si>
    <t>NA</t>
  </si>
  <si>
    <t>4.11.1</t>
  </si>
  <si>
    <t>4.11.2</t>
  </si>
  <si>
    <t>4.11.3</t>
  </si>
  <si>
    <t>4.11.4</t>
  </si>
  <si>
    <t>4.11.5</t>
  </si>
  <si>
    <t>4.11.6</t>
  </si>
  <si>
    <t>4.11.7</t>
  </si>
  <si>
    <t>As a User
I want the artefact repository to notify a user or group when a a state change (promotion) occurs on an artefact 
So that only targeted users are informed on the state of an artefact.</t>
  </si>
  <si>
    <t>4.11.8</t>
  </si>
  <si>
    <t>As a Test Manager
I want the usage policies to mandate that all artefacts are accompanied by standard release documentation approved by SEPG (release notes / deployment guide)
So that artefacts contain all content required to release software.</t>
  </si>
  <si>
    <t>4.11.9</t>
  </si>
  <si>
    <t>Moving artifacts from repo to repo captures last person to promote. Watches also provide notification of events. Detailed access.log provides history</t>
  </si>
  <si>
    <t>This achieved through extending Artifactory thorugh the User Plugin</t>
  </si>
  <si>
    <t xml:space="preserve">You can automatically and periodically back up the whole Artifactory system.
&lt;http://wiki.jfrog.org/confluence/display/RTF/Managing+Backups&gt; 
This is coupled with Infrastructure SAN Backup as utilizing the GitHub SAN backup policy.
</t>
  </si>
  <si>
    <t xml:space="preserve">Artifactory Active/Passive architecture allows achieving High Availability and fast disaster recovery.
&lt;http://wiki.jfrog.org/confluence/display/RTF/Clustering+Artifactory&gt; </t>
  </si>
  <si>
    <t>Over 200 companies world-wide with many Fortune 500 compaines. Over 100,000 downloads of the open source version</t>
  </si>
  <si>
    <t>Navigate Team</t>
  </si>
  <si>
    <t>Printable PDF, Wiki and Forums, Online Community</t>
  </si>
  <si>
    <t>Build Information in Artifactory provides dull tracability back to source code thorough Jenkins Build Integration. Manual uploads will be a process to mandate teams provide this information</t>
  </si>
  <si>
    <t>License Control with Pro Version through Bruild Integration. Next major release in Feb 2013 will provide realtime though Web Gui too.</t>
  </si>
  <si>
    <t>Available through metadata xml and user defined properties</t>
  </si>
  <si>
    <t>Avaliable through Watches</t>
  </si>
  <si>
    <t>deletion requirement removed</t>
  </si>
  <si>
    <t>Handled by Properties</t>
  </si>
  <si>
    <t>serve artifacts quickly to thousands of users</t>
  </si>
  <si>
    <t xml:space="preserve">A common setup of Artifactory for distributed teams, with the primary goal being to support distributed development: each "satellite" site producing its own artifacts (+ a set of commonly owned artifacts) that are typically shared through a "central hub" site to which all artifacts are deployed and which is usually also a single gateway to third-party external repositories.
</t>
  </si>
  <si>
    <t xml:space="preserve">Repository Replication and local caching. http://wiki.jfrog.org/confluence/display/RTF/Repository+Replication
</t>
  </si>
  <si>
    <t>Java Content Repository (JCR), Artifactory offers higher concurrency and unmatched data integrity.</t>
  </si>
  <si>
    <t xml:space="preserve"> REST API</t>
  </si>
  <si>
    <t>Mostly Maven, not support for IVY/Gradle and generic</t>
  </si>
  <si>
    <t>Artifactory through use of the Web UI allows easy uploading(Deploy) and Downloading of artifacts.</t>
  </si>
  <si>
    <t>Integration currently supports Jenkins/Hudson, TeamCity and Bamboo. Similar integration with other build technologies stacks, are currently being worked-on - stay tuned.
The build technologies supported are: Maven 3 and 2, Gradle, Ivy/Ant, .Net and Generic builds</t>
  </si>
  <si>
    <t>Artifactory smart http transport layer services access to artifacts via HTTP/REST.</t>
  </si>
  <si>
    <t>Ability to archive metadata beyond artifact deletion is not available to any tool, requirement to qusery deleted removed</t>
  </si>
  <si>
    <t>Properties</t>
  </si>
  <si>
    <t>Build Integration. Manual linking of related artifacts is acheivable through additional metadata</t>
  </si>
  <si>
    <t>Watches, focus emails choosen by user</t>
  </si>
  <si>
    <t>Handled by different product, Sonatype Insight</t>
  </si>
  <si>
    <t>Only using the Nexus Staging Suite</t>
  </si>
  <si>
    <t>API is not as straight forward as Artifactory</t>
  </si>
  <si>
    <t>Cannot set default properties like artifactory</t>
  </si>
  <si>
    <t>Cannot add extra</t>
  </si>
  <si>
    <t>Only other IBM products</t>
  </si>
  <si>
    <t>Hard coded to NT3GWM01</t>
  </si>
  <si>
    <t>Who created the package/artifact not in put</t>
  </si>
  <si>
    <t>Can only restirct to individual depots</t>
  </si>
  <si>
    <t>already in place.</t>
  </si>
  <si>
    <t>Backup of NAS file storage</t>
  </si>
  <si>
    <t>No DR</t>
  </si>
  <si>
    <t>In house developed app, out dated and against industry best practices</t>
  </si>
  <si>
    <t>Dev can cleanup, but all other repos a single artifact at a time</t>
  </si>
  <si>
    <t>Creater of tool has left the bank and source code missing</t>
  </si>
  <si>
    <t>User Guide exists</t>
  </si>
  <si>
    <t>Cannot add extra information or customize</t>
  </si>
  <si>
    <t>NFS storage struggling performance wise, with mounting of NAS req for linux</t>
  </si>
  <si>
    <t>Architecture  make it difficult to support distributed team</t>
  </si>
  <si>
    <t>Very slow access</t>
  </si>
  <si>
    <t>Tool does not cope well with many incoming requests</t>
  </si>
  <si>
    <t>No API</t>
  </si>
  <si>
    <t>Only action is to promote artifacts</t>
  </si>
  <si>
    <t>Cannot upload/download via Web GUI., only directly from file shares</t>
  </si>
  <si>
    <t>Custom use of plugins to achieve upload/download</t>
  </si>
  <si>
    <t>No search capability</t>
  </si>
  <si>
    <t>Can only query NAS storage</t>
  </si>
  <si>
    <t>Cannot add properties or metadata</t>
  </si>
  <si>
    <t>Email notifaction per repository, cannot target people by especific artifact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</si>
</sst>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Red]\-&quot;$&quot;#,##0"/>
    <numFmt numFmtId="164" formatCode="&quot;$&quot;#,##0"/>
  </numFmts>
  <fonts count="21" x14ac:knownFonts="1">
    <font>
      <sz val="10"/>
      <name val="Arial"/>
    </font>
    <font>
      <b/>
      <sz val="10"/>
      <name val="Arial"/>
      <family val="2"/>
    </font>
    <font>
      <sz val="11"/>
      <name val="Calibri"/>
      <family val="2"/>
      <scheme val="minor"/>
    </font>
    <font>
      <sz val="10"/>
      <name val="Arial"/>
      <family val="2"/>
    </font>
    <font>
      <b/>
      <sz val="11"/>
      <color theme="0"/>
      <name val="Calibri"/>
      <family val="2"/>
      <scheme val="minor"/>
    </font>
    <font>
      <sz val="10"/>
      <color theme="0"/>
      <name val="Arial"/>
      <family val="2"/>
    </font>
    <font>
      <b/>
      <sz val="10"/>
      <color theme="0"/>
      <name val="Arial"/>
      <family val="2"/>
    </font>
    <font>
      <b/>
      <sz val="24"/>
      <color theme="3"/>
      <name val="Calibri"/>
      <family val="2"/>
      <scheme val="minor"/>
    </font>
    <font>
      <sz val="11"/>
      <color theme="0"/>
      <name val="Calibri"/>
      <family val="2"/>
      <scheme val="minor"/>
    </font>
    <font>
      <b/>
      <sz val="24"/>
      <color theme="4" tint="-0.499984740745262"/>
      <name val="Calibri"/>
      <family val="2"/>
      <scheme val="minor"/>
    </font>
    <font>
      <u/>
      <sz val="10"/>
      <color theme="10"/>
      <name val="Arial"/>
    </font>
    <font>
      <u/>
      <sz val="10"/>
      <color theme="11"/>
      <name val="Arial"/>
    </font>
    <font>
      <b/>
      <sz val="11"/>
      <name val="Calibri"/>
      <scheme val="minor"/>
    </font>
    <font>
      <b/>
      <sz val="24"/>
      <name val="Arial"/>
    </font>
    <font>
      <sz val="24"/>
      <name val="Arial"/>
    </font>
    <font>
      <b/>
      <sz val="16"/>
      <name val="Arial"/>
    </font>
    <font>
      <b/>
      <sz val="20"/>
      <name val="Arial"/>
    </font>
    <font>
      <sz val="16"/>
      <name val="Arial"/>
    </font>
    <font>
      <sz val="10"/>
      <color rgb="FF000000"/>
      <name val="Arial"/>
      <family val="2"/>
    </font>
    <font>
      <sz val="8"/>
      <color indexed="81"/>
      <name val="Tahoma"/>
      <family val="2"/>
    </font>
    <font>
      <b/>
      <sz val="8"/>
      <color indexed="81"/>
      <name val="Tahoma"/>
      <family val="2"/>
    </font>
  </fonts>
  <fills count="13">
    <fill>
      <patternFill patternType="none"/>
    </fill>
    <fill>
      <patternFill patternType="gray125"/>
    </fill>
    <fill>
      <patternFill patternType="solid">
        <fgColor theme="3" tint="-0.499984740745262"/>
        <bgColor indexed="64"/>
      </patternFill>
    </fill>
    <fill>
      <patternFill patternType="solid">
        <fgColor theme="0" tint="-0.499984740745262"/>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0"/>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2"/>
        <bgColor indexed="64"/>
      </patternFill>
    </fill>
    <fill>
      <patternFill patternType="solid">
        <fgColor theme="0" tint="-0.14996795556505021"/>
        <bgColor indexed="64"/>
      </patternFill>
    </fill>
  </fills>
  <borders count="36">
    <border>
      <left/>
      <right/>
      <top/>
      <bottom/>
      <diagonal/>
    </border>
    <border>
      <left style="thin">
        <color theme="0"/>
      </left>
      <right style="thin">
        <color theme="0"/>
      </right>
      <top style="thin">
        <color theme="0"/>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left>
      <right style="thin">
        <color theme="0"/>
      </right>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thin">
        <color theme="0"/>
      </bottom>
      <diagonal/>
    </border>
    <border>
      <left style="thin">
        <color auto="1"/>
      </left>
      <right/>
      <top style="thin">
        <color auto="1"/>
      </top>
      <bottom style="thin">
        <color auto="1"/>
      </bottom>
      <diagonal/>
    </border>
    <border>
      <left style="thin">
        <color auto="1"/>
      </left>
      <right style="thin">
        <color auto="1"/>
      </right>
      <top style="thin">
        <color theme="0"/>
      </top>
      <bottom style="thin">
        <color auto="1"/>
      </bottom>
      <diagonal/>
    </border>
    <border>
      <left style="thin">
        <color theme="0"/>
      </left>
      <right/>
      <top style="thin">
        <color theme="0"/>
      </top>
      <bottom/>
      <diagonal/>
    </border>
    <border>
      <left style="thin">
        <color theme="0"/>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theme="0" tint="-0.499984740745262"/>
      </left>
      <right style="thin">
        <color auto="1"/>
      </right>
      <top style="thin">
        <color auto="1"/>
      </top>
      <bottom style="thin">
        <color auto="1"/>
      </bottom>
      <diagonal/>
    </border>
    <border>
      <left style="thin">
        <color theme="0" tint="-0.499984740745262"/>
      </left>
      <right style="thin">
        <color theme="0" tint="-0.499984740745262"/>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style="thin">
        <color theme="0"/>
      </top>
      <bottom style="thin">
        <color auto="1"/>
      </bottom>
      <diagonal/>
    </border>
    <border>
      <left style="thin">
        <color theme="0" tint="-0.499984740745262"/>
      </left>
      <right style="thin">
        <color auto="1"/>
      </right>
      <top/>
      <bottom/>
      <diagonal/>
    </border>
    <border>
      <left style="thin">
        <color auto="1"/>
      </left>
      <right/>
      <top/>
      <bottom/>
      <diagonal/>
    </border>
    <border>
      <left style="thin">
        <color auto="1"/>
      </left>
      <right style="thin">
        <color auto="1"/>
      </right>
      <top/>
      <bottom/>
      <diagonal/>
    </border>
  </borders>
  <cellStyleXfs count="612">
    <xf numFmtId="0" fontId="0" fillId="0" borderId="0"/>
    <xf numFmtId="0" fontId="3"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63">
    <xf numFmtId="0" fontId="0" fillId="0" borderId="0" xfId="0"/>
    <xf numFmtId="0" fontId="3" fillId="0" borderId="0" xfId="0" applyFont="1"/>
    <xf numFmtId="0" fontId="1" fillId="0" borderId="0" xfId="0" applyFont="1"/>
    <xf numFmtId="0" fontId="2" fillId="5" borderId="6" xfId="0" applyFont="1" applyFill="1" applyBorder="1" applyAlignment="1">
      <alignment horizontal="center"/>
    </xf>
    <xf numFmtId="0" fontId="2" fillId="5" borderId="7" xfId="0" applyFont="1" applyFill="1" applyBorder="1" applyAlignment="1">
      <alignment horizontal="center"/>
    </xf>
    <xf numFmtId="0" fontId="2" fillId="0" borderId="0" xfId="1" applyFont="1"/>
    <xf numFmtId="0" fontId="2" fillId="0" borderId="0" xfId="1" applyFont="1" applyAlignment="1">
      <alignment horizontal="center"/>
    </xf>
    <xf numFmtId="0" fontId="2" fillId="0" borderId="2" xfId="1" applyFont="1" applyFill="1" applyBorder="1" applyAlignment="1">
      <alignment horizontal="center"/>
    </xf>
    <xf numFmtId="9" fontId="2" fillId="0" borderId="2" xfId="1" applyNumberFormat="1" applyFont="1" applyFill="1" applyBorder="1" applyAlignment="1">
      <alignment horizontal="left" vertical="top" wrapText="1" indent="2"/>
    </xf>
    <xf numFmtId="0" fontId="0" fillId="0" borderId="7" xfId="0" applyBorder="1" applyAlignment="1">
      <alignment horizontal="center"/>
    </xf>
    <xf numFmtId="0" fontId="0" fillId="0" borderId="7" xfId="0" applyBorder="1"/>
    <xf numFmtId="9" fontId="0" fillId="0" borderId="7" xfId="0" applyNumberFormat="1" applyBorder="1" applyAlignment="1">
      <alignment horizontal="center"/>
    </xf>
    <xf numFmtId="0" fontId="12" fillId="5" borderId="7" xfId="0" applyFont="1" applyFill="1" applyBorder="1" applyAlignment="1">
      <alignment horizontal="center"/>
    </xf>
    <xf numFmtId="0" fontId="2" fillId="5" borderId="9" xfId="0" applyFont="1" applyFill="1" applyBorder="1" applyAlignment="1">
      <alignment horizontal="center"/>
    </xf>
    <xf numFmtId="0" fontId="1" fillId="0" borderId="7" xfId="0" applyFont="1" applyBorder="1"/>
    <xf numFmtId="0" fontId="6" fillId="4" borderId="11" xfId="0" applyFont="1" applyFill="1" applyBorder="1" applyAlignment="1">
      <alignment horizontal="center" vertical="center" wrapText="1"/>
    </xf>
    <xf numFmtId="0" fontId="0" fillId="0" borderId="0" xfId="0" applyBorder="1"/>
    <xf numFmtId="0" fontId="12" fillId="0" borderId="0" xfId="0" applyFont="1" applyFill="1" applyBorder="1" applyAlignment="1"/>
    <xf numFmtId="0" fontId="12" fillId="5" borderId="17" xfId="0" applyFont="1" applyFill="1" applyBorder="1" applyAlignment="1">
      <alignment horizontal="center"/>
    </xf>
    <xf numFmtId="0" fontId="6" fillId="4" borderId="12" xfId="0" applyFont="1" applyFill="1" applyBorder="1" applyAlignment="1">
      <alignment horizontal="center" vertical="center" wrapText="1"/>
    </xf>
    <xf numFmtId="0" fontId="12" fillId="5" borderId="18" xfId="0" applyFont="1" applyFill="1" applyBorder="1" applyAlignment="1">
      <alignment horizontal="center"/>
    </xf>
    <xf numFmtId="0" fontId="2" fillId="5" borderId="7" xfId="0" applyFont="1" applyFill="1" applyBorder="1" applyAlignment="1">
      <alignment horizontal="center" wrapText="1"/>
    </xf>
    <xf numFmtId="9" fontId="1" fillId="0" borderId="7" xfId="0" applyNumberFormat="1" applyFont="1" applyBorder="1" applyAlignment="1">
      <alignment horizontal="center"/>
    </xf>
    <xf numFmtId="0" fontId="7" fillId="0" borderId="0" xfId="0" applyFont="1" applyAlignment="1">
      <alignment wrapText="1"/>
    </xf>
    <xf numFmtId="9" fontId="4" fillId="2" borderId="4" xfId="1" applyNumberFormat="1" applyFont="1" applyFill="1" applyBorder="1" applyAlignment="1">
      <alignment horizontal="left" vertical="center"/>
    </xf>
    <xf numFmtId="0" fontId="8" fillId="2" borderId="5" xfId="1" applyFont="1" applyFill="1" applyBorder="1" applyAlignment="1"/>
    <xf numFmtId="0" fontId="9" fillId="0" borderId="0" xfId="1" applyFont="1" applyAlignment="1"/>
    <xf numFmtId="0" fontId="0" fillId="0" borderId="19" xfId="0" applyBorder="1"/>
    <xf numFmtId="0" fontId="1" fillId="0" borderId="19" xfId="0" applyFont="1" applyBorder="1"/>
    <xf numFmtId="9" fontId="2" fillId="0" borderId="20" xfId="1" applyNumberFormat="1" applyFont="1" applyFill="1" applyBorder="1" applyAlignment="1">
      <alignment horizontal="right" vertical="top" wrapText="1" indent="2"/>
    </xf>
    <xf numFmtId="9" fontId="0" fillId="0" borderId="0" xfId="0" applyNumberFormat="1"/>
    <xf numFmtId="164" fontId="0" fillId="0" borderId="0" xfId="0" applyNumberFormat="1"/>
    <xf numFmtId="164" fontId="0" fillId="0" borderId="7" xfId="0" applyNumberFormat="1" applyBorder="1"/>
    <xf numFmtId="0" fontId="1" fillId="0" borderId="7" xfId="0" applyFont="1" applyBorder="1" applyAlignment="1">
      <alignment horizontal="center"/>
    </xf>
    <xf numFmtId="0" fontId="0" fillId="0" borderId="9" xfId="0" applyBorder="1"/>
    <xf numFmtId="164" fontId="0" fillId="0" borderId="0" xfId="0" applyNumberFormat="1" applyBorder="1"/>
    <xf numFmtId="0" fontId="0" fillId="0" borderId="0" xfId="0" applyAlignment="1">
      <alignment horizontal="center"/>
    </xf>
    <xf numFmtId="0" fontId="0" fillId="0" borderId="7" xfId="0" applyBorder="1" applyAlignment="1">
      <alignment horizontal="left"/>
    </xf>
    <xf numFmtId="0" fontId="13" fillId="0" borderId="0" xfId="0" applyFont="1"/>
    <xf numFmtId="0" fontId="0" fillId="0" borderId="7" xfId="0" applyNumberFormat="1" applyBorder="1"/>
    <xf numFmtId="0" fontId="0" fillId="0" borderId="7" xfId="0" applyFill="1" applyBorder="1"/>
    <xf numFmtId="0" fontId="0" fillId="0" borderId="7" xfId="0" applyNumberFormat="1" applyBorder="1" applyAlignment="1">
      <alignment horizontal="center"/>
    </xf>
    <xf numFmtId="0" fontId="0" fillId="0" borderId="7" xfId="0" applyBorder="1" applyAlignment="1">
      <alignment wrapText="1"/>
    </xf>
    <xf numFmtId="0" fontId="14" fillId="0" borderId="0" xfId="0" applyFont="1"/>
    <xf numFmtId="0" fontId="1" fillId="0" borderId="7" xfId="0" applyFont="1" applyBorder="1" applyAlignment="1">
      <alignment horizontal="left"/>
    </xf>
    <xf numFmtId="6" fontId="0" fillId="0" borderId="7" xfId="0" applyNumberFormat="1" applyBorder="1" applyAlignment="1">
      <alignment horizontal="center"/>
    </xf>
    <xf numFmtId="164" fontId="0" fillId="0" borderId="7" xfId="0" applyNumberFormat="1" applyBorder="1" applyAlignment="1">
      <alignment horizontal="center"/>
    </xf>
    <xf numFmtId="0" fontId="1" fillId="0" borderId="7" xfId="0" applyFont="1" applyBorder="1" applyAlignment="1">
      <alignment horizontal="center"/>
    </xf>
    <xf numFmtId="0" fontId="1" fillId="7" borderId="10" xfId="0" applyFont="1" applyFill="1" applyBorder="1" applyAlignment="1">
      <alignment horizontal="center" vertical="center" wrapText="1"/>
    </xf>
    <xf numFmtId="0" fontId="1" fillId="7" borderId="7" xfId="0" applyFont="1" applyFill="1" applyBorder="1" applyAlignment="1">
      <alignment horizontal="center" vertical="center"/>
    </xf>
    <xf numFmtId="0" fontId="2" fillId="7" borderId="7" xfId="0" applyFont="1" applyFill="1" applyBorder="1" applyAlignment="1">
      <alignment horizontal="center"/>
    </xf>
    <xf numFmtId="0" fontId="2" fillId="7" borderId="14" xfId="0" applyFont="1" applyFill="1" applyBorder="1" applyAlignment="1">
      <alignment horizontal="center"/>
    </xf>
    <xf numFmtId="0" fontId="12" fillId="7" borderId="7" xfId="0" applyFont="1" applyFill="1" applyBorder="1" applyAlignment="1">
      <alignment horizontal="center"/>
    </xf>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0" fontId="1" fillId="9" borderId="10" xfId="0" applyFont="1" applyFill="1" applyBorder="1" applyAlignment="1">
      <alignment horizontal="center" vertical="center" wrapText="1"/>
    </xf>
    <xf numFmtId="0" fontId="1" fillId="9" borderId="7" xfId="0" applyFont="1" applyFill="1" applyBorder="1" applyAlignment="1">
      <alignment horizontal="center" vertical="center"/>
    </xf>
    <xf numFmtId="0" fontId="2" fillId="9" borderId="7" xfId="0" applyFont="1" applyFill="1" applyBorder="1" applyAlignment="1">
      <alignment horizontal="center"/>
    </xf>
    <xf numFmtId="0" fontId="2" fillId="9" borderId="14" xfId="0" applyFont="1" applyFill="1" applyBorder="1" applyAlignment="1">
      <alignment horizontal="center"/>
    </xf>
    <xf numFmtId="0" fontId="12" fillId="9" borderId="7" xfId="0" applyFont="1" applyFill="1" applyBorder="1" applyAlignment="1">
      <alignment horizontal="center"/>
    </xf>
    <xf numFmtId="0" fontId="2" fillId="9" borderId="7" xfId="0" applyFont="1" applyFill="1" applyBorder="1" applyAlignment="1">
      <alignment horizontal="center" wrapText="1"/>
    </xf>
    <xf numFmtId="0" fontId="2" fillId="7" borderId="7" xfId="0" applyFont="1" applyFill="1" applyBorder="1" applyAlignment="1">
      <alignment horizontal="center" wrapText="1"/>
    </xf>
    <xf numFmtId="0" fontId="16" fillId="0" borderId="0" xfId="0" applyFont="1" applyAlignment="1">
      <alignment wrapText="1"/>
    </xf>
    <xf numFmtId="0" fontId="15" fillId="0" borderId="9" xfId="0" applyFont="1" applyBorder="1"/>
    <xf numFmtId="0" fontId="17" fillId="0" borderId="0" xfId="0" applyFont="1"/>
    <xf numFmtId="0" fontId="17" fillId="0" borderId="9" xfId="0" applyFont="1" applyBorder="1"/>
    <xf numFmtId="0" fontId="15" fillId="0" borderId="13" xfId="0" applyFont="1" applyBorder="1" applyAlignment="1">
      <alignment horizontal="center"/>
    </xf>
    <xf numFmtId="0" fontId="15" fillId="0" borderId="14" xfId="0" applyFont="1" applyBorder="1" applyAlignment="1">
      <alignment horizontal="center"/>
    </xf>
    <xf numFmtId="0" fontId="17" fillId="0" borderId="9" xfId="0" applyFont="1" applyBorder="1" applyAlignment="1"/>
    <xf numFmtId="0" fontId="17" fillId="0" borderId="24" xfId="0" applyFont="1" applyBorder="1" applyAlignment="1"/>
    <xf numFmtId="0" fontId="17" fillId="0" borderId="14" xfId="0" applyFont="1" applyBorder="1" applyAlignment="1"/>
    <xf numFmtId="0" fontId="17" fillId="0" borderId="25" xfId="0" applyFont="1" applyBorder="1" applyAlignment="1"/>
    <xf numFmtId="0" fontId="17" fillId="0" borderId="13" xfId="0" applyFont="1" applyBorder="1" applyAlignment="1">
      <alignment horizontal="center"/>
    </xf>
    <xf numFmtId="0" fontId="17" fillId="0" borderId="14" xfId="0" applyFont="1" applyBorder="1" applyAlignment="1">
      <alignment horizontal="center"/>
    </xf>
    <xf numFmtId="0" fontId="17" fillId="0" borderId="13" xfId="0" applyFont="1" applyBorder="1" applyAlignment="1">
      <alignment horizontal="center" wrapText="1"/>
    </xf>
    <xf numFmtId="164" fontId="17" fillId="0" borderId="14" xfId="0" applyNumberFormat="1" applyFont="1" applyBorder="1" applyAlignment="1">
      <alignment horizontal="center"/>
    </xf>
    <xf numFmtId="0" fontId="17" fillId="0" borderId="13" xfId="0" applyFont="1" applyBorder="1"/>
    <xf numFmtId="0" fontId="17" fillId="0" borderId="14" xfId="0" applyFont="1" applyBorder="1"/>
    <xf numFmtId="9" fontId="17" fillId="0" borderId="15" xfId="0" applyNumberFormat="1" applyFont="1" applyBorder="1" applyAlignment="1">
      <alignment horizontal="center"/>
    </xf>
    <xf numFmtId="9" fontId="17" fillId="0" borderId="16" xfId="0" applyNumberFormat="1" applyFont="1" applyFill="1" applyBorder="1" applyAlignment="1">
      <alignment horizontal="center"/>
    </xf>
    <xf numFmtId="0" fontId="17" fillId="0" borderId="15" xfId="0" applyFont="1" applyBorder="1" applyAlignment="1">
      <alignment horizontal="center" wrapText="1"/>
    </xf>
    <xf numFmtId="164" fontId="17" fillId="0" borderId="16" xfId="0" applyNumberFormat="1" applyFont="1" applyBorder="1" applyAlignment="1">
      <alignment horizontal="center"/>
    </xf>
    <xf numFmtId="0" fontId="17" fillId="0" borderId="26" xfId="0" applyFont="1" applyBorder="1" applyAlignment="1">
      <alignment horizontal="center"/>
    </xf>
    <xf numFmtId="0" fontId="17" fillId="0" borderId="27" xfId="0" applyFont="1" applyFill="1" applyBorder="1" applyAlignment="1">
      <alignment horizontal="center"/>
    </xf>
    <xf numFmtId="0" fontId="17" fillId="0" borderId="26" xfId="0" applyFont="1" applyBorder="1" applyAlignment="1">
      <alignment horizontal="center" wrapText="1"/>
    </xf>
    <xf numFmtId="164" fontId="17" fillId="0" borderId="27" xfId="0" applyNumberFormat="1" applyFont="1" applyBorder="1" applyAlignment="1">
      <alignment horizontal="center"/>
    </xf>
    <xf numFmtId="0" fontId="17" fillId="0" borderId="28" xfId="0" applyFont="1" applyBorder="1"/>
    <xf numFmtId="0" fontId="17" fillId="0" borderId="29" xfId="0" applyFont="1" applyBorder="1"/>
    <xf numFmtId="0" fontId="17" fillId="0" borderId="0" xfId="0" applyFont="1" applyBorder="1" applyAlignment="1">
      <alignment horizontal="center"/>
    </xf>
    <xf numFmtId="0" fontId="17" fillId="0" borderId="0" xfId="0" applyFont="1" applyFill="1" applyBorder="1" applyAlignment="1">
      <alignment horizontal="center"/>
    </xf>
    <xf numFmtId="0" fontId="15" fillId="0" borderId="0" xfId="0" applyFont="1"/>
    <xf numFmtId="9" fontId="15" fillId="0" borderId="21" xfId="0" applyNumberFormat="1" applyFont="1" applyBorder="1" applyAlignment="1">
      <alignment horizontal="center"/>
    </xf>
    <xf numFmtId="0" fontId="15" fillId="0" borderId="0" xfId="0" applyFont="1" applyBorder="1"/>
    <xf numFmtId="0" fontId="17" fillId="0" borderId="0" xfId="0" applyFont="1" applyBorder="1"/>
    <xf numFmtId="164" fontId="15" fillId="0" borderId="21" xfId="0" applyNumberFormat="1" applyFont="1" applyBorder="1" applyAlignment="1">
      <alignment horizontal="center"/>
    </xf>
    <xf numFmtId="0" fontId="1" fillId="0" borderId="7" xfId="0" applyFont="1" applyBorder="1" applyAlignment="1">
      <alignment horizontal="center"/>
    </xf>
    <xf numFmtId="0" fontId="1" fillId="10" borderId="10" xfId="0" applyFont="1" applyFill="1" applyBorder="1" applyAlignment="1">
      <alignment horizontal="center" vertical="center" wrapText="1"/>
    </xf>
    <xf numFmtId="0" fontId="1" fillId="10" borderId="7" xfId="0" applyFont="1" applyFill="1" applyBorder="1" applyAlignment="1">
      <alignment horizontal="center" vertical="center"/>
    </xf>
    <xf numFmtId="0" fontId="2" fillId="10" borderId="7" xfId="0" applyFont="1" applyFill="1" applyBorder="1" applyAlignment="1">
      <alignment horizontal="center"/>
    </xf>
    <xf numFmtId="0" fontId="12" fillId="10" borderId="7" xfId="0" applyFont="1" applyFill="1" applyBorder="1" applyAlignment="1">
      <alignment horizontal="center"/>
    </xf>
    <xf numFmtId="0" fontId="2" fillId="10" borderId="7" xfId="0" applyFont="1" applyFill="1" applyBorder="1" applyAlignment="1">
      <alignment horizontal="center" wrapText="1"/>
    </xf>
    <xf numFmtId="0" fontId="2" fillId="8" borderId="9" xfId="0" applyFont="1" applyFill="1" applyBorder="1" applyAlignment="1">
      <alignment horizontal="center" wrapText="1"/>
    </xf>
    <xf numFmtId="0" fontId="2" fillId="9" borderId="30" xfId="0" applyFont="1" applyFill="1" applyBorder="1" applyAlignment="1">
      <alignment horizontal="center" wrapText="1"/>
    </xf>
    <xf numFmtId="0" fontId="1" fillId="0" borderId="31" xfId="0" applyFont="1" applyBorder="1"/>
    <xf numFmtId="9" fontId="2" fillId="0" borderId="19" xfId="1" applyNumberFormat="1" applyFont="1" applyFill="1" applyBorder="1" applyAlignment="1">
      <alignment horizontal="left" vertical="top" wrapText="1" indent="2"/>
    </xf>
    <xf numFmtId="164" fontId="0" fillId="6" borderId="7" xfId="0" applyNumberFormat="1" applyFill="1" applyBorder="1"/>
    <xf numFmtId="9" fontId="12" fillId="0" borderId="19" xfId="1" applyNumberFormat="1" applyFont="1" applyFill="1" applyBorder="1" applyAlignment="1">
      <alignment horizontal="right" vertical="top" wrapText="1" indent="2"/>
    </xf>
    <xf numFmtId="0" fontId="12" fillId="0" borderId="0" xfId="0" applyFont="1" applyFill="1" applyBorder="1" applyAlignment="1">
      <alignment wrapText="1"/>
    </xf>
    <xf numFmtId="0" fontId="0" fillId="0" borderId="0" xfId="0" applyBorder="1" applyAlignment="1">
      <alignment wrapText="1"/>
    </xf>
    <xf numFmtId="0" fontId="2" fillId="9" borderId="9" xfId="0" applyFont="1" applyFill="1" applyBorder="1" applyAlignment="1">
      <alignment horizontal="center" wrapText="1"/>
    </xf>
    <xf numFmtId="0" fontId="1" fillId="9" borderId="7" xfId="0" applyFont="1" applyFill="1" applyBorder="1" applyAlignment="1">
      <alignment horizontal="center" vertical="center" wrapText="1"/>
    </xf>
    <xf numFmtId="0" fontId="12" fillId="9" borderId="7" xfId="0" applyFont="1" applyFill="1" applyBorder="1" applyAlignment="1">
      <alignment horizontal="center" wrapText="1"/>
    </xf>
    <xf numFmtId="0" fontId="1" fillId="7" borderId="7" xfId="0" applyFont="1" applyFill="1" applyBorder="1" applyAlignment="1">
      <alignment horizontal="center" vertical="center" wrapText="1"/>
    </xf>
    <xf numFmtId="0" fontId="2" fillId="7" borderId="9" xfId="0" applyFont="1" applyFill="1" applyBorder="1" applyAlignment="1">
      <alignment horizontal="center" wrapText="1"/>
    </xf>
    <xf numFmtId="0" fontId="12" fillId="7" borderId="7" xfId="0" applyFont="1" applyFill="1" applyBorder="1" applyAlignment="1">
      <alignment horizontal="center" wrapText="1"/>
    </xf>
    <xf numFmtId="0" fontId="1" fillId="10" borderId="32" xfId="0" applyFont="1" applyFill="1" applyBorder="1" applyAlignment="1">
      <alignment horizontal="center" vertical="center" wrapText="1"/>
    </xf>
    <xf numFmtId="0" fontId="1" fillId="10" borderId="9" xfId="0" applyFont="1" applyFill="1" applyBorder="1" applyAlignment="1">
      <alignment horizontal="center" vertical="center"/>
    </xf>
    <xf numFmtId="0" fontId="12" fillId="10" borderId="9" xfId="0" applyFont="1" applyFill="1" applyBorder="1" applyAlignment="1">
      <alignment horizontal="center"/>
    </xf>
    <xf numFmtId="0" fontId="1" fillId="10" borderId="7" xfId="0" applyFont="1" applyFill="1" applyBorder="1" applyAlignment="1">
      <alignment horizontal="center" vertical="center" wrapText="1"/>
    </xf>
    <xf numFmtId="0" fontId="12" fillId="10" borderId="7" xfId="0" applyFont="1" applyFill="1" applyBorder="1" applyAlignment="1">
      <alignment horizontal="center" wrapText="1"/>
    </xf>
    <xf numFmtId="0" fontId="3" fillId="0" borderId="0" xfId="0" applyFont="1" applyAlignment="1">
      <alignment vertical="center" wrapText="1"/>
    </xf>
    <xf numFmtId="0" fontId="1" fillId="11" borderId="10" xfId="0" applyFont="1" applyFill="1" applyBorder="1" applyAlignment="1">
      <alignment horizontal="center" vertical="center" wrapText="1"/>
    </xf>
    <xf numFmtId="0" fontId="1" fillId="11" borderId="32" xfId="0" applyFont="1" applyFill="1" applyBorder="1" applyAlignment="1">
      <alignment horizontal="center" vertical="center" wrapText="1"/>
    </xf>
    <xf numFmtId="0" fontId="1" fillId="11" borderId="7" xfId="0" applyFont="1" applyFill="1" applyBorder="1" applyAlignment="1">
      <alignment horizontal="center" vertical="center" wrapText="1"/>
    </xf>
    <xf numFmtId="0" fontId="1" fillId="11" borderId="7" xfId="0" applyFont="1" applyFill="1" applyBorder="1" applyAlignment="1">
      <alignment horizontal="center" vertical="center"/>
    </xf>
    <xf numFmtId="0" fontId="1" fillId="11" borderId="9" xfId="0" applyFont="1" applyFill="1" applyBorder="1" applyAlignment="1">
      <alignment horizontal="center" vertical="center"/>
    </xf>
    <xf numFmtId="0" fontId="2" fillId="11" borderId="7" xfId="0" applyFont="1" applyFill="1" applyBorder="1" applyAlignment="1">
      <alignment horizontal="center"/>
    </xf>
    <xf numFmtId="0" fontId="2" fillId="11" borderId="9" xfId="0" applyFont="1" applyFill="1" applyBorder="1" applyAlignment="1">
      <alignment horizontal="center"/>
    </xf>
    <xf numFmtId="0" fontId="2" fillId="11" borderId="7" xfId="0" applyFont="1" applyFill="1" applyBorder="1" applyAlignment="1">
      <alignment horizontal="center" wrapText="1"/>
    </xf>
    <xf numFmtId="0" fontId="12" fillId="11" borderId="7" xfId="0" applyFont="1" applyFill="1" applyBorder="1" applyAlignment="1">
      <alignment horizontal="center"/>
    </xf>
    <xf numFmtId="0" fontId="12" fillId="11" borderId="9" xfId="0" applyFont="1" applyFill="1" applyBorder="1" applyAlignment="1">
      <alignment horizontal="center"/>
    </xf>
    <xf numFmtId="0" fontId="12" fillId="11" borderId="7" xfId="0" applyFont="1" applyFill="1" applyBorder="1" applyAlignment="1">
      <alignment horizontal="center" wrapText="1"/>
    </xf>
    <xf numFmtId="0" fontId="2" fillId="12" borderId="7" xfId="0" applyFont="1" applyFill="1" applyBorder="1" applyAlignment="1">
      <alignment horizontal="center" wrapText="1"/>
    </xf>
    <xf numFmtId="9" fontId="2" fillId="0" borderId="20" xfId="1" applyNumberFormat="1" applyFont="1" applyFill="1" applyBorder="1" applyAlignment="1">
      <alignment horizontal="left" vertical="top" wrapText="1" indent="2"/>
    </xf>
    <xf numFmtId="0" fontId="0" fillId="0" borderId="33" xfId="0" applyFill="1" applyBorder="1"/>
    <xf numFmtId="0" fontId="0" fillId="0" borderId="34" xfId="0" applyFill="1" applyBorder="1"/>
    <xf numFmtId="0" fontId="0" fillId="0" borderId="35" xfId="0" applyFill="1" applyBorder="1"/>
    <xf numFmtId="0" fontId="18" fillId="0" borderId="0" xfId="0" applyFont="1"/>
    <xf numFmtId="0" fontId="18" fillId="0" borderId="0" xfId="0" applyFont="1" applyAlignment="1">
      <alignment wrapText="1"/>
    </xf>
    <xf numFmtId="0" fontId="3" fillId="0" borderId="7" xfId="0" applyFont="1" applyBorder="1"/>
    <xf numFmtId="0" fontId="15" fillId="0" borderId="22" xfId="0" applyFont="1" applyBorder="1" applyAlignment="1">
      <alignment horizontal="center"/>
    </xf>
    <xf numFmtId="0" fontId="15" fillId="0" borderId="23" xfId="0" applyFont="1" applyBorder="1" applyAlignment="1">
      <alignment horizontal="center"/>
    </xf>
    <xf numFmtId="9" fontId="4" fillId="2" borderId="1" xfId="0" applyNumberFormat="1" applyFont="1" applyFill="1" applyBorder="1" applyAlignment="1">
      <alignment horizontal="center" vertical="center" wrapText="1"/>
    </xf>
    <xf numFmtId="0" fontId="5" fillId="2" borderId="3" xfId="0" applyFont="1" applyFill="1" applyBorder="1" applyAlignment="1">
      <alignment horizontal="center" wrapText="1"/>
    </xf>
    <xf numFmtId="0" fontId="7" fillId="0" borderId="0" xfId="0" applyFont="1" applyAlignment="1">
      <alignment horizontal="center" wrapText="1"/>
    </xf>
    <xf numFmtId="9" fontId="4" fillId="2" borderId="1" xfId="0" applyNumberFormat="1" applyFont="1" applyFill="1" applyBorder="1" applyAlignment="1">
      <alignment horizontal="left" vertical="center" wrapText="1"/>
    </xf>
    <xf numFmtId="0" fontId="5" fillId="2" borderId="3" xfId="0" applyFont="1" applyFill="1" applyBorder="1" applyAlignment="1">
      <alignment wrapText="1"/>
    </xf>
    <xf numFmtId="9" fontId="4" fillId="2" borderId="4" xfId="1" applyNumberFormat="1" applyFont="1" applyFill="1" applyBorder="1" applyAlignment="1">
      <alignment horizontal="left" vertical="center" wrapText="1"/>
    </xf>
    <xf numFmtId="0" fontId="8" fillId="2" borderId="5" xfId="1" applyFont="1" applyFill="1" applyBorder="1" applyAlignment="1">
      <alignment wrapText="1"/>
    </xf>
    <xf numFmtId="0" fontId="1" fillId="7" borderId="8" xfId="0" applyFont="1" applyFill="1" applyBorder="1" applyAlignment="1">
      <alignment horizontal="center"/>
    </xf>
    <xf numFmtId="0" fontId="1" fillId="11" borderId="0" xfId="0" applyFont="1" applyFill="1" applyBorder="1" applyAlignment="1">
      <alignment horizontal="center"/>
    </xf>
    <xf numFmtId="0" fontId="1" fillId="10" borderId="0" xfId="0" applyFont="1" applyFill="1" applyBorder="1" applyAlignment="1">
      <alignment horizontal="center"/>
    </xf>
    <xf numFmtId="0" fontId="8" fillId="2" borderId="20" xfId="1" applyFont="1" applyFill="1" applyBorder="1" applyAlignment="1">
      <alignment wrapText="1"/>
    </xf>
    <xf numFmtId="0" fontId="1" fillId="0" borderId="7" xfId="0" applyFont="1" applyBorder="1" applyAlignment="1">
      <alignment horizontal="center"/>
    </xf>
    <xf numFmtId="0" fontId="6" fillId="4" borderId="1"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12" fillId="0" borderId="0" xfId="0" applyFont="1" applyFill="1" applyBorder="1" applyAlignment="1">
      <alignment horizontal="center"/>
    </xf>
    <xf numFmtId="0" fontId="1" fillId="9" borderId="8" xfId="0" applyFont="1" applyFill="1" applyBorder="1" applyAlignment="1">
      <alignment horizontal="center"/>
    </xf>
    <xf numFmtId="9" fontId="4" fillId="2" borderId="4" xfId="1" applyNumberFormat="1" applyFont="1" applyFill="1" applyBorder="1" applyAlignment="1">
      <alignment horizontal="left" vertical="center"/>
    </xf>
    <xf numFmtId="0" fontId="8" fillId="2" borderId="5" xfId="1" applyFont="1" applyFill="1" applyBorder="1" applyAlignment="1"/>
    <xf numFmtId="0" fontId="4" fillId="3" borderId="4" xfId="1" applyFont="1" applyFill="1" applyBorder="1" applyAlignment="1">
      <alignment horizontal="center" vertical="center" wrapText="1"/>
    </xf>
    <xf numFmtId="0" fontId="8" fillId="3" borderId="5" xfId="1" applyFont="1" applyFill="1" applyBorder="1" applyAlignment="1">
      <alignment horizontal="center" vertical="center"/>
    </xf>
  </cellXfs>
  <cellStyles count="61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2"/>
          <c:order val="2"/>
          <c:tx>
            <c:strRef>
              <c:f>'Artifact Management'!$D$55</c:f>
              <c:strCache>
                <c:ptCount val="1"/>
                <c:pt idx="0">
                  <c:v>Artifactory Pro</c:v>
                </c:pt>
              </c:strCache>
            </c:strRef>
          </c:tx>
          <c:dLbls>
            <c:dLbl>
              <c:idx val="2"/>
              <c:layout>
                <c:manualLayout>
                  <c:x val="0.21299218130626138"/>
                  <c:y val="-2.7817521268612227E-3"/>
                </c:manualLayout>
              </c:layout>
              <c:showLegendKey val="0"/>
              <c:showVal val="0"/>
              <c:showCatName val="0"/>
              <c:showSerName val="0"/>
              <c:showPercent val="1"/>
              <c:showBubbleSize val="0"/>
            </c:dLbl>
            <c:dLbl>
              <c:idx val="3"/>
              <c:layout>
                <c:manualLayout>
                  <c:x val="0.11495058453713229"/>
                  <c:y val="4.6409292495727577E-3"/>
                </c:manualLayout>
              </c:layout>
              <c:showLegendKey val="0"/>
              <c:showVal val="0"/>
              <c:showCatName val="0"/>
              <c:showSerName val="0"/>
              <c:showPercent val="1"/>
              <c:showBubbleSize val="0"/>
            </c:dLbl>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Management'!$D$56:$D$59</c:f>
              <c:numCache>
                <c:formatCode>General</c:formatCode>
                <c:ptCount val="4"/>
                <c:pt idx="0">
                  <c:v>32</c:v>
                </c:pt>
                <c:pt idx="1">
                  <c:v>1</c:v>
                </c:pt>
                <c:pt idx="2">
                  <c:v>0</c:v>
                </c:pt>
                <c:pt idx="3">
                  <c:v>0</c:v>
                </c:pt>
              </c:numCache>
            </c:numRef>
          </c:val>
        </c:ser>
        <c:ser>
          <c:idx val="3"/>
          <c:order val="3"/>
          <c:tx>
            <c:strRef>
              <c:f>'Artifact Management'!$D$55</c:f>
              <c:strCache>
                <c:ptCount val="1"/>
                <c:pt idx="0">
                  <c:v>Artifactory Pro</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Management'!$D$56:$D$59</c:f>
              <c:numCache>
                <c:formatCode>General</c:formatCode>
                <c:ptCount val="4"/>
                <c:pt idx="0">
                  <c:v>32</c:v>
                </c:pt>
                <c:pt idx="1">
                  <c:v>1</c:v>
                </c:pt>
                <c:pt idx="2">
                  <c:v>0</c:v>
                </c:pt>
                <c:pt idx="3">
                  <c:v>0</c:v>
                </c:pt>
              </c:numCache>
            </c:numRef>
          </c:val>
        </c:ser>
        <c:ser>
          <c:idx val="0"/>
          <c:order val="0"/>
          <c:tx>
            <c:strRef>
              <c:f>'Artifact Management'!$D$55</c:f>
              <c:strCache>
                <c:ptCount val="1"/>
                <c:pt idx="0">
                  <c:v>Artifactory Pro</c:v>
                </c:pt>
              </c:strCache>
            </c:strRef>
          </c:tx>
          <c:explosion val="61"/>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Management'!$D$56:$D$59</c:f>
              <c:numCache>
                <c:formatCode>General</c:formatCode>
                <c:ptCount val="4"/>
                <c:pt idx="0">
                  <c:v>32</c:v>
                </c:pt>
                <c:pt idx="1">
                  <c:v>1</c:v>
                </c:pt>
                <c:pt idx="2">
                  <c:v>0</c:v>
                </c:pt>
                <c:pt idx="3">
                  <c:v>0</c:v>
                </c:pt>
              </c:numCache>
            </c:numRef>
          </c:val>
        </c:ser>
        <c:ser>
          <c:idx val="1"/>
          <c:order val="1"/>
          <c:tx>
            <c:strRef>
              <c:f>'Artifact Management'!$D$55</c:f>
              <c:strCache>
                <c:ptCount val="1"/>
                <c:pt idx="0">
                  <c:v>Artifactory Pro</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Management'!$D$56:$D$59</c:f>
              <c:numCache>
                <c:formatCode>General</c:formatCode>
                <c:ptCount val="4"/>
                <c:pt idx="0">
                  <c:v>32</c:v>
                </c:pt>
                <c:pt idx="1">
                  <c:v>1</c:v>
                </c:pt>
                <c:pt idx="2">
                  <c:v>0</c:v>
                </c:pt>
                <c:pt idx="3">
                  <c:v>0</c:v>
                </c:pt>
              </c:numCache>
            </c:numRef>
          </c:val>
        </c:ser>
        <c:dLbls>
          <c:showLegendKey val="0"/>
          <c:showVal val="0"/>
          <c:showCatName val="0"/>
          <c:showSerName val="0"/>
          <c:showPercent val="1"/>
          <c:showBubbleSize val="0"/>
          <c:showLeaderLines val="1"/>
        </c:dLbls>
        <c:firstSliceAng val="0"/>
      </c:pieChart>
    </c:plotArea>
    <c:legend>
      <c:legendPos val="r"/>
      <c:layout/>
      <c:overlay val="0"/>
      <c:txPr>
        <a:bodyPr/>
        <a:lstStyle/>
        <a:p>
          <a:pPr>
            <a:defRPr sz="1200"/>
          </a:pPr>
          <a:endParaRPr lang="en-US"/>
        </a:p>
      </c:txPr>
    </c:legend>
    <c:plotVisOnly val="1"/>
    <c:dispBlanksAs val="zero"/>
    <c:showDLblsOverMax val="0"/>
  </c:chart>
  <c:printSettings>
    <c:headerFooter/>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a:pPr>
            <a:r>
              <a:rPr lang="en-US"/>
              <a:t>Artifact Repositories vs Requirements</a:t>
            </a:r>
          </a:p>
        </c:rich>
      </c:tx>
      <c:layout/>
      <c:overlay val="0"/>
    </c:title>
    <c:autoTitleDeleted val="0"/>
    <c:plotArea>
      <c:layout/>
      <c:barChart>
        <c:barDir val="col"/>
        <c:grouping val="clustered"/>
        <c:varyColors val="0"/>
        <c:ser>
          <c:idx val="0"/>
          <c:order val="0"/>
          <c:tx>
            <c:v>Functional</c:v>
          </c:tx>
          <c:spPr>
            <a:solidFill>
              <a:schemeClr val="accent1"/>
            </a:solidFill>
          </c:spPr>
          <c:invertIfNegative val="0"/>
          <c:cat>
            <c:strRef>
              <c:f>'Artifact Management'!$D$127:$G$127</c:f>
              <c:strCache>
                <c:ptCount val="4"/>
                <c:pt idx="0">
                  <c:v>Artifactory Pro</c:v>
                </c:pt>
                <c:pt idx="1">
                  <c:v>Nexus Pro</c:v>
                </c:pt>
                <c:pt idx="2">
                  <c:v>IBM RAM</c:v>
                </c:pt>
                <c:pt idx="3">
                  <c:v>PUT</c:v>
                </c:pt>
              </c:strCache>
            </c:strRef>
          </c:cat>
          <c:val>
            <c:numRef>
              <c:f>'Artifact Management'!$D$64:$D$67</c:f>
              <c:numCache>
                <c:formatCode>0%</c:formatCode>
                <c:ptCount val="4"/>
                <c:pt idx="0">
                  <c:v>0.97575757575757571</c:v>
                </c:pt>
                <c:pt idx="1">
                  <c:v>0.89090909090909087</c:v>
                </c:pt>
                <c:pt idx="2">
                  <c:v>0.79393939393939394</c:v>
                </c:pt>
                <c:pt idx="3">
                  <c:v>0.4</c:v>
                </c:pt>
              </c:numCache>
            </c:numRef>
          </c:val>
        </c:ser>
        <c:ser>
          <c:idx val="1"/>
          <c:order val="1"/>
          <c:tx>
            <c:v>Non Functional</c:v>
          </c:tx>
          <c:invertIfNegative val="0"/>
          <c:cat>
            <c:strRef>
              <c:f>'Artifact Management'!$D$127:$G$127</c:f>
              <c:strCache>
                <c:ptCount val="4"/>
                <c:pt idx="0">
                  <c:v>Artifactory Pro</c:v>
                </c:pt>
                <c:pt idx="1">
                  <c:v>Nexus Pro</c:v>
                </c:pt>
                <c:pt idx="2">
                  <c:v>IBM RAM</c:v>
                </c:pt>
                <c:pt idx="3">
                  <c:v>PUT</c:v>
                </c:pt>
              </c:strCache>
            </c:strRef>
          </c:cat>
          <c:val>
            <c:numRef>
              <c:f>'Artifact Management'!$D$143:$G$143</c:f>
              <c:numCache>
                <c:formatCode>0%</c:formatCode>
                <c:ptCount val="4"/>
                <c:pt idx="0">
                  <c:v>0.84285714285714286</c:v>
                </c:pt>
                <c:pt idx="1">
                  <c:v>0.82857142857142863</c:v>
                </c:pt>
                <c:pt idx="2">
                  <c:v>0.65714285714285714</c:v>
                </c:pt>
                <c:pt idx="3">
                  <c:v>0.15714285714285714</c:v>
                </c:pt>
              </c:numCache>
            </c:numRef>
          </c:val>
        </c:ser>
        <c:dLbls>
          <c:showLegendKey val="0"/>
          <c:showVal val="0"/>
          <c:showCatName val="0"/>
          <c:showSerName val="0"/>
          <c:showPercent val="0"/>
          <c:showBubbleSize val="0"/>
        </c:dLbls>
        <c:gapWidth val="150"/>
        <c:axId val="101297536"/>
        <c:axId val="101307520"/>
      </c:barChart>
      <c:catAx>
        <c:axId val="101297536"/>
        <c:scaling>
          <c:orientation val="minMax"/>
        </c:scaling>
        <c:delete val="0"/>
        <c:axPos val="b"/>
        <c:majorTickMark val="none"/>
        <c:minorTickMark val="none"/>
        <c:tickLblPos val="nextTo"/>
        <c:crossAx val="101307520"/>
        <c:crosses val="autoZero"/>
        <c:auto val="1"/>
        <c:lblAlgn val="ctr"/>
        <c:lblOffset val="100"/>
        <c:noMultiLvlLbl val="0"/>
      </c:catAx>
      <c:valAx>
        <c:axId val="101307520"/>
        <c:scaling>
          <c:orientation val="minMax"/>
          <c:max val="1"/>
        </c:scaling>
        <c:delete val="0"/>
        <c:axPos val="l"/>
        <c:majorGridlines/>
        <c:numFmt formatCode="0%" sourceLinked="1"/>
        <c:majorTickMark val="none"/>
        <c:minorTickMark val="none"/>
        <c:tickLblPos val="nextTo"/>
        <c:crossAx val="101297536"/>
        <c:crosses val="autoZero"/>
        <c:crossBetween val="between"/>
      </c:valAx>
    </c:plotArea>
    <c:legend>
      <c:legendPos val="r"/>
      <c:layout/>
      <c:overlay val="0"/>
    </c:legend>
    <c:plotVisOnly val="1"/>
    <c:dispBlanksAs val="gap"/>
    <c:showDLblsOverMax val="0"/>
  </c:chart>
  <c:printSettings>
    <c:headerFooter/>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Non Functional Coverage</a:t>
            </a:r>
          </a:p>
        </c:rich>
      </c:tx>
      <c:layout/>
      <c:overlay val="0"/>
    </c:title>
    <c:autoTitleDeleted val="0"/>
    <c:plotArea>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'Artifact Management'!$D$127:$G$127</c:f>
              <c:strCache>
                <c:ptCount val="4"/>
                <c:pt idx="0">
                  <c:v>Artifactory Pro</c:v>
                </c:pt>
                <c:pt idx="1">
                  <c:v>Nexus Pro</c:v>
                </c:pt>
                <c:pt idx="2">
                  <c:v>IBM RAM</c:v>
                </c:pt>
                <c:pt idx="3">
                  <c:v>PUT</c:v>
                </c:pt>
              </c:strCache>
            </c:strRef>
          </c:cat>
          <c:val>
            <c:numRef>
              <c:f>'Artifact Management'!$D$143:$G$143</c:f>
              <c:numCache>
                <c:formatCode>0%</c:formatCode>
                <c:ptCount val="4"/>
                <c:pt idx="0">
                  <c:v>0.84285714285714286</c:v>
                </c:pt>
                <c:pt idx="1">
                  <c:v>0.82857142857142863</c:v>
                </c:pt>
                <c:pt idx="2">
                  <c:v>0.65714285714285714</c:v>
                </c:pt>
                <c:pt idx="3">
                  <c:v>0.15714285714285714</c:v>
                </c:pt>
              </c:numCache>
            </c:numRef>
          </c:val>
        </c:ser>
        <c:dLbls>
          <c:showLegendKey val="0"/>
          <c:showVal val="0"/>
          <c:showCatName val="0"/>
          <c:showSerName val="0"/>
          <c:showPercent val="0"/>
          <c:showBubbleSize val="0"/>
        </c:dLbls>
        <c:gapWidth val="150"/>
        <c:axId val="103896576"/>
        <c:axId val="103898112"/>
      </c:barChart>
      <c:catAx>
        <c:axId val="103896576"/>
        <c:scaling>
          <c:orientation val="minMax"/>
        </c:scaling>
        <c:delete val="0"/>
        <c:axPos val="b"/>
        <c:majorTickMark val="out"/>
        <c:minorTickMark val="none"/>
        <c:tickLblPos val="nextTo"/>
        <c:crossAx val="103898112"/>
        <c:crosses val="autoZero"/>
        <c:auto val="1"/>
        <c:lblAlgn val="ctr"/>
        <c:lblOffset val="100"/>
        <c:noMultiLvlLbl val="0"/>
      </c:catAx>
      <c:valAx>
        <c:axId val="103898112"/>
        <c:scaling>
          <c:orientation val="minMax"/>
          <c:max val="1"/>
        </c:scaling>
        <c:delete val="0"/>
        <c:axPos val="l"/>
        <c:majorGridlines/>
        <c:numFmt formatCode="0%" sourceLinked="1"/>
        <c:majorTickMark val="out"/>
        <c:minorTickMark val="none"/>
        <c:tickLblPos val="nextTo"/>
        <c:crossAx val="103896576"/>
        <c:crosses val="autoZero"/>
        <c:crossBetween val="between"/>
      </c:valAx>
    </c:plotArea>
    <c:plotVisOnly val="1"/>
    <c:dispBlanksAs val="gap"/>
    <c:showDLblsOverMax val="0"/>
  </c:chart>
  <c:printSettings>
    <c:headerFooter/>
    <c:pageMargins b="1" l="0.75000000000000011" r="0.7500000000000001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4"/>
          <c:order val="4"/>
          <c:tx>
            <c:strRef>
              <c:f>'Artifact Management'!$E$55</c:f>
              <c:strCache>
                <c:ptCount val="1"/>
                <c:pt idx="0">
                  <c:v>Nexus Pro</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Management'!$E$56:$E$59</c:f>
              <c:numCache>
                <c:formatCode>General</c:formatCode>
                <c:ptCount val="4"/>
                <c:pt idx="0">
                  <c:v>24</c:v>
                </c:pt>
                <c:pt idx="1">
                  <c:v>9</c:v>
                </c:pt>
                <c:pt idx="2">
                  <c:v>0</c:v>
                </c:pt>
                <c:pt idx="3">
                  <c:v>0</c:v>
                </c:pt>
              </c:numCache>
            </c:numRef>
          </c:val>
        </c:ser>
        <c:ser>
          <c:idx val="5"/>
          <c:order val="5"/>
          <c:tx>
            <c:strRef>
              <c:f>'Artifact Management'!#REF!</c:f>
              <c:strCache>
                <c:ptCount val="1"/>
                <c:pt idx="0">
                  <c:v>#REF!</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Management'!#REF!</c:f>
              <c:numCache>
                <c:formatCode>General</c:formatCode>
                <c:ptCount val="1"/>
                <c:pt idx="0">
                  <c:v>1</c:v>
                </c:pt>
              </c:numCache>
            </c:numRef>
          </c:val>
        </c:ser>
        <c:ser>
          <c:idx val="6"/>
          <c:order val="6"/>
          <c:tx>
            <c:strRef>
              <c:f>'Artifact Management'!#REF!</c:f>
              <c:strCache>
                <c:ptCount val="1"/>
                <c:pt idx="0">
                  <c:v>#REF!</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Management'!#REF!</c:f>
              <c:numCache>
                <c:formatCode>General</c:formatCode>
                <c:ptCount val="1"/>
                <c:pt idx="0">
                  <c:v>1</c:v>
                </c:pt>
              </c:numCache>
            </c:numRef>
          </c:val>
        </c:ser>
        <c:ser>
          <c:idx val="7"/>
          <c:order val="7"/>
          <c:tx>
            <c:strRef>
              <c:f>'Artifact Management'!#REF!</c:f>
              <c:strCache>
                <c:ptCount val="1"/>
                <c:pt idx="0">
                  <c:v>#REF!</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Management'!#REF!</c:f>
              <c:numCache>
                <c:formatCode>General</c:formatCode>
                <c:ptCount val="1"/>
                <c:pt idx="0">
                  <c:v>1</c:v>
                </c:pt>
              </c:numCache>
            </c:numRef>
          </c:val>
        </c:ser>
        <c:ser>
          <c:idx val="2"/>
          <c:order val="2"/>
          <c:tx>
            <c:strRef>
              <c:f>'Artifact Management'!$E$55</c:f>
              <c:strCache>
                <c:ptCount val="1"/>
                <c:pt idx="0">
                  <c:v>Nexus Pro</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Management'!$E$56:$E$59</c:f>
              <c:numCache>
                <c:formatCode>General</c:formatCode>
                <c:ptCount val="4"/>
                <c:pt idx="0">
                  <c:v>24</c:v>
                </c:pt>
                <c:pt idx="1">
                  <c:v>9</c:v>
                </c:pt>
                <c:pt idx="2">
                  <c:v>0</c:v>
                </c:pt>
                <c:pt idx="3">
                  <c:v>0</c:v>
                </c:pt>
              </c:numCache>
            </c:numRef>
          </c:val>
        </c:ser>
        <c:ser>
          <c:idx val="3"/>
          <c:order val="3"/>
          <c:tx>
            <c:strRef>
              <c:f>'Artifact Management'!#REF!</c:f>
              <c:strCache>
                <c:ptCount val="1"/>
                <c:pt idx="0">
                  <c:v>#REF!</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Management'!#REF!</c:f>
              <c:numCache>
                <c:formatCode>General</c:formatCode>
                <c:ptCount val="1"/>
                <c:pt idx="0">
                  <c:v>1</c:v>
                </c:pt>
              </c:numCache>
            </c:numRef>
          </c:val>
        </c:ser>
        <c:ser>
          <c:idx val="1"/>
          <c:order val="1"/>
          <c:tx>
            <c:strRef>
              <c:f>'Artifact Management'!#REF!</c:f>
              <c:strCache>
                <c:ptCount val="1"/>
                <c:pt idx="0">
                  <c:v>#REF!</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Management'!#REF!</c:f>
              <c:numCache>
                <c:formatCode>General</c:formatCode>
                <c:ptCount val="1"/>
                <c:pt idx="0">
                  <c:v>1</c:v>
                </c:pt>
              </c:numCache>
            </c:numRef>
          </c:val>
        </c:ser>
        <c:ser>
          <c:idx val="0"/>
          <c:order val="0"/>
          <c:tx>
            <c:strRef>
              <c:f>'Artifact Management'!#REF!</c:f>
              <c:strCache>
                <c:ptCount val="1"/>
                <c:pt idx="0">
                  <c:v>#REF!</c:v>
                </c:pt>
              </c:strCache>
            </c:strRef>
          </c:tx>
          <c:explosion val="25"/>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Management'!#REF!</c:f>
              <c:numCache>
                <c:formatCode>General</c:formatCode>
                <c:ptCount val="1"/>
                <c:pt idx="0">
                  <c:v>1</c:v>
                </c:pt>
              </c:numCache>
            </c:numRef>
          </c:val>
        </c:ser>
        <c:dLbls>
          <c:showLegendKey val="0"/>
          <c:showVal val="0"/>
          <c:showCatName val="0"/>
          <c:showSerName val="0"/>
          <c:showPercent val="1"/>
          <c:showBubbleSize val="0"/>
          <c:showLeaderLines val="1"/>
        </c:dLbls>
        <c:firstSliceAng val="0"/>
      </c:pieChart>
    </c:plotArea>
    <c:legend>
      <c:legendPos val="r"/>
      <c:layout/>
      <c:overlay val="0"/>
      <c:txPr>
        <a:bodyPr/>
        <a:lstStyle/>
        <a:p>
          <a:pPr>
            <a:defRPr sz="1200"/>
          </a:pPr>
          <a:endParaRPr lang="en-US"/>
        </a:p>
      </c:txPr>
    </c:legend>
    <c:plotVisOnly val="1"/>
    <c:dispBlanksAs val="zero"/>
    <c:showDLblsOverMax val="0"/>
  </c:chart>
  <c:printSettings>
    <c:headerFooter/>
    <c:pageMargins b="1" l="0.75000000000000011" r="0.750000000000000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4"/>
          <c:order val="4"/>
          <c:tx>
            <c:strRef>
              <c:f>'Artifact Management'!$F$55</c:f>
              <c:strCache>
                <c:ptCount val="1"/>
                <c:pt idx="0">
                  <c:v>IBM RAM</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Management'!$F$56:$F$59</c:f>
              <c:numCache>
                <c:formatCode>General</c:formatCode>
                <c:ptCount val="4"/>
                <c:pt idx="0">
                  <c:v>14</c:v>
                </c:pt>
                <c:pt idx="1">
                  <c:v>14</c:v>
                </c:pt>
                <c:pt idx="2">
                  <c:v>2</c:v>
                </c:pt>
                <c:pt idx="3">
                  <c:v>0</c:v>
                </c:pt>
              </c:numCache>
            </c:numRef>
          </c:val>
        </c:ser>
        <c:ser>
          <c:idx val="5"/>
          <c:order val="5"/>
          <c:tx>
            <c:strRef>
              <c:f>'Artifact Management'!#REF!</c:f>
              <c:strCache>
                <c:ptCount val="1"/>
                <c:pt idx="0">
                  <c:v>#REF!</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Management'!#REF!</c:f>
              <c:numCache>
                <c:formatCode>General</c:formatCode>
                <c:ptCount val="1"/>
                <c:pt idx="0">
                  <c:v>1</c:v>
                </c:pt>
              </c:numCache>
            </c:numRef>
          </c:val>
        </c:ser>
        <c:ser>
          <c:idx val="6"/>
          <c:order val="6"/>
          <c:tx>
            <c:strRef>
              <c:f>'Artifact Management'!#REF!</c:f>
              <c:strCache>
                <c:ptCount val="1"/>
                <c:pt idx="0">
                  <c:v>#REF!</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Management'!#REF!</c:f>
              <c:numCache>
                <c:formatCode>General</c:formatCode>
                <c:ptCount val="1"/>
                <c:pt idx="0">
                  <c:v>1</c:v>
                </c:pt>
              </c:numCache>
            </c:numRef>
          </c:val>
        </c:ser>
        <c:ser>
          <c:idx val="7"/>
          <c:order val="7"/>
          <c:tx>
            <c:strRef>
              <c:f>'Artifact Management'!#REF!</c:f>
              <c:strCache>
                <c:ptCount val="1"/>
                <c:pt idx="0">
                  <c:v>#REF!</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Management'!#REF!</c:f>
              <c:numCache>
                <c:formatCode>General</c:formatCode>
                <c:ptCount val="1"/>
                <c:pt idx="0">
                  <c:v>1</c:v>
                </c:pt>
              </c:numCache>
            </c:numRef>
          </c:val>
        </c:ser>
        <c:ser>
          <c:idx val="2"/>
          <c:order val="2"/>
          <c:tx>
            <c:strRef>
              <c:f>'Artifact Management'!$E$55</c:f>
              <c:strCache>
                <c:ptCount val="1"/>
                <c:pt idx="0">
                  <c:v>Nexus Pro</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Management'!$E$56:$E$59</c:f>
              <c:numCache>
                <c:formatCode>General</c:formatCode>
                <c:ptCount val="4"/>
                <c:pt idx="0">
                  <c:v>24</c:v>
                </c:pt>
                <c:pt idx="1">
                  <c:v>9</c:v>
                </c:pt>
                <c:pt idx="2">
                  <c:v>0</c:v>
                </c:pt>
                <c:pt idx="3">
                  <c:v>0</c:v>
                </c:pt>
              </c:numCache>
            </c:numRef>
          </c:val>
        </c:ser>
        <c:ser>
          <c:idx val="3"/>
          <c:order val="3"/>
          <c:tx>
            <c:strRef>
              <c:f>'Artifact Management'!#REF!</c:f>
              <c:strCache>
                <c:ptCount val="1"/>
                <c:pt idx="0">
                  <c:v>#REF!</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Management'!#REF!</c:f>
              <c:numCache>
                <c:formatCode>General</c:formatCode>
                <c:ptCount val="1"/>
                <c:pt idx="0">
                  <c:v>1</c:v>
                </c:pt>
              </c:numCache>
            </c:numRef>
          </c:val>
        </c:ser>
        <c:ser>
          <c:idx val="1"/>
          <c:order val="1"/>
          <c:tx>
            <c:strRef>
              <c:f>'Artifact Management'!#REF!</c:f>
              <c:strCache>
                <c:ptCount val="1"/>
                <c:pt idx="0">
                  <c:v>#REF!</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Management'!#REF!</c:f>
              <c:numCache>
                <c:formatCode>General</c:formatCode>
                <c:ptCount val="1"/>
                <c:pt idx="0">
                  <c:v>1</c:v>
                </c:pt>
              </c:numCache>
            </c:numRef>
          </c:val>
        </c:ser>
        <c:ser>
          <c:idx val="0"/>
          <c:order val="0"/>
          <c:tx>
            <c:strRef>
              <c:f>'Artifact Management'!#REF!</c:f>
              <c:strCache>
                <c:ptCount val="1"/>
                <c:pt idx="0">
                  <c:v>#REF!</c:v>
                </c:pt>
              </c:strCache>
            </c:strRef>
          </c:tx>
          <c:explosion val="25"/>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Management'!#REF!</c:f>
              <c:numCache>
                <c:formatCode>General</c:formatCode>
                <c:ptCount val="1"/>
                <c:pt idx="0">
                  <c:v>1</c:v>
                </c:pt>
              </c:numCache>
            </c:numRef>
          </c:val>
        </c:ser>
        <c:dLbls>
          <c:showLegendKey val="0"/>
          <c:showVal val="0"/>
          <c:showCatName val="0"/>
          <c:showSerName val="0"/>
          <c:showPercent val="1"/>
          <c:showBubbleSize val="0"/>
          <c:showLeaderLines val="1"/>
        </c:dLbls>
        <c:firstSliceAng val="0"/>
      </c:pieChart>
    </c:plotArea>
    <c:legend>
      <c:legendPos val="r"/>
      <c:layout/>
      <c:overlay val="0"/>
      <c:txPr>
        <a:bodyPr/>
        <a:lstStyle/>
        <a:p>
          <a:pPr>
            <a:defRPr sz="1200"/>
          </a:pPr>
          <a:endParaRPr lang="en-US"/>
        </a:p>
      </c:txPr>
    </c:legend>
    <c:plotVisOnly val="1"/>
    <c:dispBlanksAs val="zero"/>
    <c:showDLblsOverMax val="0"/>
  </c:chart>
  <c:printSettings>
    <c:headerFooter/>
    <c:pageMargins b="1" l="0.75000000000000033" r="0.75000000000000033"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4"/>
          <c:order val="4"/>
          <c:tx>
            <c:strRef>
              <c:f>'Artifact Management'!$G$55</c:f>
              <c:strCache>
                <c:ptCount val="1"/>
                <c:pt idx="0">
                  <c:v>Promotion Utility Tool</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Management'!$G$56:$G$59</c:f>
              <c:numCache>
                <c:formatCode>General</c:formatCode>
                <c:ptCount val="4"/>
                <c:pt idx="0">
                  <c:v>7</c:v>
                </c:pt>
                <c:pt idx="1">
                  <c:v>3</c:v>
                </c:pt>
                <c:pt idx="2">
                  <c:v>12</c:v>
                </c:pt>
                <c:pt idx="3">
                  <c:v>0</c:v>
                </c:pt>
              </c:numCache>
            </c:numRef>
          </c:val>
        </c:ser>
        <c:ser>
          <c:idx val="5"/>
          <c:order val="5"/>
          <c:tx>
            <c:strRef>
              <c:f>'Artifact Management'!#REF!</c:f>
              <c:strCache>
                <c:ptCount val="1"/>
                <c:pt idx="0">
                  <c:v>#REF!</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Management'!#REF!</c:f>
              <c:numCache>
                <c:formatCode>General</c:formatCode>
                <c:ptCount val="1"/>
                <c:pt idx="0">
                  <c:v>1</c:v>
                </c:pt>
              </c:numCache>
            </c:numRef>
          </c:val>
        </c:ser>
        <c:ser>
          <c:idx val="6"/>
          <c:order val="6"/>
          <c:tx>
            <c:strRef>
              <c:f>'Artifact Management'!#REF!</c:f>
              <c:strCache>
                <c:ptCount val="1"/>
                <c:pt idx="0">
                  <c:v>#REF!</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Management'!#REF!</c:f>
              <c:numCache>
                <c:formatCode>General</c:formatCode>
                <c:ptCount val="1"/>
                <c:pt idx="0">
                  <c:v>1</c:v>
                </c:pt>
              </c:numCache>
            </c:numRef>
          </c:val>
        </c:ser>
        <c:ser>
          <c:idx val="7"/>
          <c:order val="7"/>
          <c:tx>
            <c:strRef>
              <c:f>'Artifact Management'!#REF!</c:f>
              <c:strCache>
                <c:ptCount val="1"/>
                <c:pt idx="0">
                  <c:v>#REF!</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Management'!#REF!</c:f>
              <c:numCache>
                <c:formatCode>General</c:formatCode>
                <c:ptCount val="1"/>
                <c:pt idx="0">
                  <c:v>1</c:v>
                </c:pt>
              </c:numCache>
            </c:numRef>
          </c:val>
        </c:ser>
        <c:ser>
          <c:idx val="2"/>
          <c:order val="2"/>
          <c:tx>
            <c:strRef>
              <c:f>'Artifact Management'!$E$55</c:f>
              <c:strCache>
                <c:ptCount val="1"/>
                <c:pt idx="0">
                  <c:v>Nexus Pro</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Management'!$E$56:$E$59</c:f>
              <c:numCache>
                <c:formatCode>General</c:formatCode>
                <c:ptCount val="4"/>
                <c:pt idx="0">
                  <c:v>24</c:v>
                </c:pt>
                <c:pt idx="1">
                  <c:v>9</c:v>
                </c:pt>
                <c:pt idx="2">
                  <c:v>0</c:v>
                </c:pt>
                <c:pt idx="3">
                  <c:v>0</c:v>
                </c:pt>
              </c:numCache>
            </c:numRef>
          </c:val>
        </c:ser>
        <c:ser>
          <c:idx val="3"/>
          <c:order val="3"/>
          <c:tx>
            <c:strRef>
              <c:f>'Artifact Management'!#REF!</c:f>
              <c:strCache>
                <c:ptCount val="1"/>
                <c:pt idx="0">
                  <c:v>#REF!</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Management'!#REF!</c:f>
              <c:numCache>
                <c:formatCode>General</c:formatCode>
                <c:ptCount val="1"/>
                <c:pt idx="0">
                  <c:v>1</c:v>
                </c:pt>
              </c:numCache>
            </c:numRef>
          </c:val>
        </c:ser>
        <c:ser>
          <c:idx val="1"/>
          <c:order val="1"/>
          <c:tx>
            <c:strRef>
              <c:f>'Artifact Management'!#REF!</c:f>
              <c:strCache>
                <c:ptCount val="1"/>
                <c:pt idx="0">
                  <c:v>#REF!</c:v>
                </c:pt>
              </c:strCache>
            </c:strRef>
          </c:tx>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Management'!#REF!</c:f>
              <c:numCache>
                <c:formatCode>General</c:formatCode>
                <c:ptCount val="1"/>
                <c:pt idx="0">
                  <c:v>1</c:v>
                </c:pt>
              </c:numCache>
            </c:numRef>
          </c:val>
        </c:ser>
        <c:ser>
          <c:idx val="0"/>
          <c:order val="0"/>
          <c:tx>
            <c:strRef>
              <c:f>'Artifact Management'!#REF!</c:f>
              <c:strCache>
                <c:ptCount val="1"/>
                <c:pt idx="0">
                  <c:v>#REF!</c:v>
                </c:pt>
              </c:strCache>
            </c:strRef>
          </c:tx>
          <c:explosion val="25"/>
          <c:dLbls>
            <c:showLegendKey val="0"/>
            <c:showVal val="0"/>
            <c:showCatName val="0"/>
            <c:showSerName val="0"/>
            <c:showPercent val="1"/>
            <c:showBubbleSize val="0"/>
            <c:showLeaderLines val="1"/>
          </c:dLbls>
          <c:cat>
            <c:strRef>
              <c:f>'Artifact Management'!$C$56:$C$59</c:f>
              <c:strCache>
                <c:ptCount val="4"/>
                <c:pt idx="0">
                  <c:v>Yes</c:v>
                </c:pt>
                <c:pt idx="1">
                  <c:v>Partial</c:v>
                </c:pt>
                <c:pt idx="2">
                  <c:v>No</c:v>
                </c:pt>
                <c:pt idx="3">
                  <c:v>Unknown</c:v>
                </c:pt>
              </c:strCache>
            </c:strRef>
          </c:cat>
          <c:val>
            <c:numRef>
              <c:f>'Artifact Management'!#REF!</c:f>
              <c:numCache>
                <c:formatCode>General</c:formatCode>
                <c:ptCount val="1"/>
                <c:pt idx="0">
                  <c:v>1</c:v>
                </c:pt>
              </c:numCache>
            </c:numRef>
          </c:val>
        </c:ser>
        <c:dLbls>
          <c:showLegendKey val="0"/>
          <c:showVal val="0"/>
          <c:showCatName val="0"/>
          <c:showSerName val="0"/>
          <c:showPercent val="1"/>
          <c:showBubbleSize val="0"/>
          <c:showLeaderLines val="1"/>
        </c:dLbls>
        <c:firstSliceAng val="0"/>
      </c:pieChart>
    </c:plotArea>
    <c:legend>
      <c:legendPos val="r"/>
      <c:layout/>
      <c:overlay val="0"/>
      <c:txPr>
        <a:bodyPr/>
        <a:lstStyle/>
        <a:p>
          <a:pPr>
            <a:defRPr sz="1200"/>
          </a:pPr>
          <a:endParaRPr lang="en-US"/>
        </a:p>
      </c:txPr>
    </c:legend>
    <c:plotVisOnly val="1"/>
    <c:dispBlanksAs val="zero"/>
    <c:showDLblsOverMax val="0"/>
  </c:chart>
  <c:printSettings>
    <c:headerFooter/>
    <c:pageMargins b="1" l="0.75000000000000056" r="0.75000000000000056"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70555</xdr:colOff>
      <xdr:row>69</xdr:row>
      <xdr:rowOff>10584</xdr:rowOff>
    </xdr:from>
    <xdr:to>
      <xdr:col>1</xdr:col>
      <xdr:colOff>2952750</xdr:colOff>
      <xdr:row>90</xdr:row>
      <xdr:rowOff>98778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479777</xdr:colOff>
      <xdr:row>101</xdr:row>
      <xdr:rowOff>95954</xdr:rowOff>
    </xdr:from>
    <xdr:to>
      <xdr:col>1</xdr:col>
      <xdr:colOff>6618111</xdr:colOff>
      <xdr:row>124</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296333</xdr:colOff>
      <xdr:row>101</xdr:row>
      <xdr:rowOff>14111</xdr:rowOff>
    </xdr:from>
    <xdr:to>
      <xdr:col>8</xdr:col>
      <xdr:colOff>0</xdr:colOff>
      <xdr:row>124</xdr:row>
      <xdr:rowOff>28221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3111498</xdr:colOff>
      <xdr:row>69</xdr:row>
      <xdr:rowOff>7056</xdr:rowOff>
    </xdr:from>
    <xdr:to>
      <xdr:col>2</xdr:col>
      <xdr:colOff>10583</xdr:colOff>
      <xdr:row>90</xdr:row>
      <xdr:rowOff>77611</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148166</xdr:colOff>
      <xdr:row>69</xdr:row>
      <xdr:rowOff>10583</xdr:rowOff>
    </xdr:from>
    <xdr:to>
      <xdr:col>4</xdr:col>
      <xdr:colOff>920752</xdr:colOff>
      <xdr:row>90</xdr:row>
      <xdr:rowOff>81138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69</xdr:row>
      <xdr:rowOff>0</xdr:rowOff>
    </xdr:from>
    <xdr:to>
      <xdr:col>7</xdr:col>
      <xdr:colOff>709085</xdr:colOff>
      <xdr:row>90</xdr:row>
      <xdr:rowOff>70555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decee/Documents/Microsoft%20User%20Data/Office%202011%20AutoRecovery/Non%20Functional%20Requirements%20-%20Vendor%20Respon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n Functional Requirements"/>
      <sheetName val="Codes"/>
    </sheetNames>
    <sheetDataSet>
      <sheetData sheetId="0">
        <row r="2">
          <cell r="A2" t="str">
            <v>Fully Supported</v>
          </cell>
        </row>
      </sheetData>
      <sheetData sheetId="1">
        <row r="2">
          <cell r="A2" t="str">
            <v>Fully Supported</v>
          </cell>
        </row>
        <row r="3">
          <cell r="A3" t="str">
            <v>Not Supported</v>
          </cell>
        </row>
        <row r="4">
          <cell r="A4" t="str">
            <v>Free Enhancement</v>
          </cell>
        </row>
        <row r="5">
          <cell r="A5" t="str">
            <v>Paid Enhancement</v>
          </cell>
        </row>
        <row r="6">
          <cell r="A6" t="str">
            <v>Configuration Option</v>
          </cell>
        </row>
        <row r="7">
          <cell r="A7" t="str">
            <v>Reporting Tool</v>
          </cell>
        </row>
        <row r="8">
          <cell r="A8" t="str">
            <v>3rd Party Product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zoomScale="75" zoomScaleNormal="75" zoomScalePageLayoutView="75" workbookViewId="0">
      <selection activeCell="A9" sqref="A9"/>
    </sheetView>
  </sheetViews>
  <sheetFormatPr defaultColWidth="11.42578125" defaultRowHeight="12.75" x14ac:dyDescent="0.2"/>
  <cols>
    <col min="1" max="1" width="43.28515625" bestFit="1" customWidth="1"/>
    <col min="2" max="2" width="14.85546875" customWidth="1"/>
    <col min="3" max="3" width="21.28515625" bestFit="1" customWidth="1"/>
    <col min="4" max="4" width="44.7109375" bestFit="1" customWidth="1"/>
    <col min="5" max="5" width="39" bestFit="1" customWidth="1"/>
    <col min="6" max="6" width="42.28515625" bestFit="1" customWidth="1"/>
    <col min="7" max="7" width="36.140625" bestFit="1" customWidth="1"/>
  </cols>
  <sheetData>
    <row r="1" spans="1:7" x14ac:dyDescent="0.2">
      <c r="A1" s="2"/>
    </row>
    <row r="2" spans="1:7" ht="30" x14ac:dyDescent="0.4">
      <c r="A2" s="38" t="s">
        <v>54</v>
      </c>
    </row>
    <row r="4" spans="1:7" ht="13.5" thickBot="1" x14ac:dyDescent="0.25"/>
    <row r="5" spans="1:7" s="65" customFormat="1" ht="20.25" x14ac:dyDescent="0.3">
      <c r="A5" s="64" t="s">
        <v>89</v>
      </c>
      <c r="B5" s="141" t="s">
        <v>59</v>
      </c>
      <c r="C5" s="142"/>
      <c r="D5" s="141" t="s">
        <v>88</v>
      </c>
      <c r="E5" s="142"/>
      <c r="F5" s="141" t="s">
        <v>43</v>
      </c>
      <c r="G5" s="142"/>
    </row>
    <row r="6" spans="1:7" s="65" customFormat="1" ht="20.25" x14ac:dyDescent="0.3">
      <c r="A6" s="66"/>
      <c r="B6" s="67" t="s">
        <v>55</v>
      </c>
      <c r="C6" s="68" t="s">
        <v>56</v>
      </c>
      <c r="D6" s="67" t="s">
        <v>100</v>
      </c>
      <c r="E6" s="68" t="s">
        <v>101</v>
      </c>
      <c r="F6" s="67" t="s">
        <v>57</v>
      </c>
      <c r="G6" s="68" t="s">
        <v>58</v>
      </c>
    </row>
    <row r="7" spans="1:7" s="65" customFormat="1" ht="20.25" x14ac:dyDescent="0.3">
      <c r="A7" s="69"/>
      <c r="B7" s="70"/>
      <c r="C7" s="71"/>
      <c r="D7" s="70"/>
      <c r="E7" s="71"/>
      <c r="F7" s="70"/>
      <c r="G7" s="72"/>
    </row>
    <row r="8" spans="1:7" s="65" customFormat="1" ht="20.25" x14ac:dyDescent="0.3">
      <c r="A8" s="64" t="s">
        <v>60</v>
      </c>
      <c r="B8" s="73"/>
      <c r="C8" s="74"/>
      <c r="D8" s="75"/>
      <c r="E8" s="76"/>
      <c r="F8" s="77"/>
      <c r="G8" s="78"/>
    </row>
    <row r="9" spans="1:7" s="65" customFormat="1" ht="40.5" x14ac:dyDescent="0.3">
      <c r="A9" s="66" t="s">
        <v>61</v>
      </c>
      <c r="B9" s="79">
        <f>'Artifact Management'!D64</f>
        <v>0.97575757575757571</v>
      </c>
      <c r="C9" s="80">
        <f>'Artifact Management'!D143</f>
        <v>0.84285714285714286</v>
      </c>
      <c r="D9" s="81" t="str">
        <f>'Artifact Management'!D148</f>
        <v>Artifactory Pro Source Single Server</v>
      </c>
      <c r="E9" s="82">
        <f>'Artifact Management'!C151</f>
        <v>20684</v>
      </c>
      <c r="F9" s="77"/>
      <c r="G9" s="78"/>
    </row>
    <row r="10" spans="1:7" s="65" customFormat="1" ht="21" thickBot="1" x14ac:dyDescent="0.35">
      <c r="B10" s="83"/>
      <c r="C10" s="84"/>
      <c r="D10" s="85"/>
      <c r="E10" s="86"/>
      <c r="F10" s="87"/>
      <c r="G10" s="88"/>
    </row>
    <row r="11" spans="1:7" s="65" customFormat="1" ht="20.25" x14ac:dyDescent="0.3">
      <c r="B11" s="89"/>
      <c r="C11" s="90"/>
    </row>
    <row r="12" spans="1:7" s="65" customFormat="1" ht="21" thickBot="1" x14ac:dyDescent="0.35"/>
    <row r="13" spans="1:7" s="65" customFormat="1" ht="21" thickBot="1" x14ac:dyDescent="0.35">
      <c r="A13" s="91" t="s">
        <v>30</v>
      </c>
      <c r="B13" s="92">
        <f>SUM(B7:B10)/1</f>
        <v>0.97575757575757571</v>
      </c>
      <c r="C13" s="92">
        <f>SUM(C7:C10)/1</f>
        <v>0.84285714285714286</v>
      </c>
      <c r="D13" s="93"/>
      <c r="E13" s="95">
        <f>SUM(E7:E10)</f>
        <v>20684</v>
      </c>
      <c r="F13" s="93"/>
      <c r="G13" s="94"/>
    </row>
    <row r="14" spans="1:7" s="65" customFormat="1" ht="20.25" x14ac:dyDescent="0.3"/>
    <row r="15" spans="1:7" s="65" customFormat="1" ht="20.25" x14ac:dyDescent="0.3">
      <c r="A15" s="91" t="s">
        <v>102</v>
      </c>
      <c r="B15" s="65" t="s">
        <v>103</v>
      </c>
    </row>
    <row r="27" spans="1:1" x14ac:dyDescent="0.2">
      <c r="A27" s="2"/>
    </row>
    <row r="52" spans="1:1" x14ac:dyDescent="0.2">
      <c r="A52" s="2"/>
    </row>
    <row r="77" spans="1:1" x14ac:dyDescent="0.2">
      <c r="A77" s="2"/>
    </row>
  </sheetData>
  <mergeCells count="3">
    <mergeCell ref="F5:G5"/>
    <mergeCell ref="B5:C5"/>
    <mergeCell ref="D5:E5"/>
  </mergeCells>
  <pageMargins left="0.75" right="0.75" top="1" bottom="1" header="0.5" footer="0.5"/>
  <pageSetup paperSize="9" orientation="portrait" horizontalDpi="4294967292" verticalDpi="4294967292"/>
  <ignoredErrors>
    <ignoredError sqref="B13:C13 E13" emptyCellReference="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T207"/>
  <sheetViews>
    <sheetView tabSelected="1" zoomScale="90" zoomScaleNormal="90" zoomScalePageLayoutView="90" workbookViewId="0">
      <selection activeCell="A103" sqref="A103"/>
    </sheetView>
  </sheetViews>
  <sheetFormatPr defaultColWidth="8.85546875" defaultRowHeight="12.75" x14ac:dyDescent="0.2"/>
  <cols>
    <col min="2" max="2" width="90.85546875" style="53" customWidth="1"/>
    <col min="3" max="3" width="16.28515625" customWidth="1"/>
    <col min="4" max="4" width="41.7109375" customWidth="1"/>
    <col min="5" max="5" width="10.7109375" customWidth="1"/>
    <col min="6" max="6" width="8.85546875" customWidth="1"/>
    <col min="7" max="7" width="10.7109375" customWidth="1"/>
    <col min="8" max="8" width="37.7109375" style="53" customWidth="1"/>
    <col min="9" max="9" width="15.7109375" customWidth="1"/>
    <col min="10" max="11" width="8.85546875" customWidth="1"/>
    <col min="12" max="12" width="29.42578125" style="53" customWidth="1"/>
    <col min="13" max="15" width="8.85546875" customWidth="1"/>
    <col min="16" max="16" width="31.42578125" style="53" customWidth="1"/>
    <col min="20" max="20" width="28.42578125" customWidth="1"/>
  </cols>
  <sheetData>
    <row r="1" spans="1:20" ht="31.5" x14ac:dyDescent="0.5">
      <c r="B1" s="145" t="s">
        <v>60</v>
      </c>
      <c r="C1" s="145"/>
      <c r="D1" s="145"/>
      <c r="E1" s="145"/>
      <c r="F1" s="145"/>
      <c r="G1" s="145"/>
      <c r="H1" s="145"/>
    </row>
    <row r="2" spans="1:20" x14ac:dyDescent="0.2">
      <c r="E2" s="158" t="s">
        <v>61</v>
      </c>
      <c r="F2" s="158"/>
      <c r="G2" s="158"/>
      <c r="H2" s="158"/>
      <c r="I2" s="150" t="s">
        <v>62</v>
      </c>
      <c r="J2" s="150"/>
      <c r="K2" s="150"/>
      <c r="L2" s="150"/>
      <c r="M2" s="152" t="s">
        <v>104</v>
      </c>
      <c r="N2" s="152"/>
      <c r="O2" s="152"/>
      <c r="P2" s="152"/>
      <c r="Q2" s="151" t="s">
        <v>123</v>
      </c>
      <c r="R2" s="151"/>
      <c r="S2" s="151"/>
      <c r="T2" s="151"/>
    </row>
    <row r="3" spans="1:20" ht="12.75" customHeight="1" x14ac:dyDescent="0.2">
      <c r="A3" s="143" t="s">
        <v>131</v>
      </c>
      <c r="B3" s="146" t="s">
        <v>130</v>
      </c>
      <c r="C3" s="155" t="s">
        <v>178</v>
      </c>
      <c r="D3" s="15"/>
      <c r="E3" s="56" t="s">
        <v>35</v>
      </c>
      <c r="F3" s="56" t="s">
        <v>37</v>
      </c>
      <c r="G3" s="56" t="s">
        <v>38</v>
      </c>
      <c r="H3" s="56" t="s">
        <v>110</v>
      </c>
      <c r="I3" s="48" t="s">
        <v>35</v>
      </c>
      <c r="J3" s="48" t="s">
        <v>37</v>
      </c>
      <c r="K3" s="48" t="s">
        <v>38</v>
      </c>
      <c r="L3" s="48" t="s">
        <v>110</v>
      </c>
      <c r="M3" s="97" t="s">
        <v>35</v>
      </c>
      <c r="N3" s="97" t="s">
        <v>37</v>
      </c>
      <c r="O3" s="116" t="s">
        <v>38</v>
      </c>
      <c r="P3" s="119" t="s">
        <v>110</v>
      </c>
      <c r="Q3" s="122" t="s">
        <v>35</v>
      </c>
      <c r="R3" s="122" t="s">
        <v>37</v>
      </c>
      <c r="S3" s="123" t="s">
        <v>38</v>
      </c>
      <c r="T3" s="124" t="s">
        <v>110</v>
      </c>
    </row>
    <row r="4" spans="1:20" x14ac:dyDescent="0.2">
      <c r="A4" s="144"/>
      <c r="B4" s="147"/>
      <c r="C4" s="156"/>
      <c r="D4" s="19" t="s">
        <v>39</v>
      </c>
      <c r="E4" s="57" t="s">
        <v>61</v>
      </c>
      <c r="F4" s="57" t="s">
        <v>61</v>
      </c>
      <c r="G4" s="57" t="s">
        <v>61</v>
      </c>
      <c r="H4" s="111" t="s">
        <v>61</v>
      </c>
      <c r="I4" s="49" t="s">
        <v>62</v>
      </c>
      <c r="J4" s="49" t="s">
        <v>62</v>
      </c>
      <c r="K4" s="49" t="s">
        <v>62</v>
      </c>
      <c r="L4" s="113" t="s">
        <v>62</v>
      </c>
      <c r="M4" s="98" t="s">
        <v>105</v>
      </c>
      <c r="N4" s="98" t="s">
        <v>105</v>
      </c>
      <c r="O4" s="117" t="s">
        <v>105</v>
      </c>
      <c r="P4" s="119" t="s">
        <v>105</v>
      </c>
      <c r="Q4" s="125" t="s">
        <v>124</v>
      </c>
      <c r="R4" s="125" t="s">
        <v>124</v>
      </c>
      <c r="S4" s="126" t="s">
        <v>124</v>
      </c>
      <c r="T4" s="124" t="s">
        <v>124</v>
      </c>
    </row>
    <row r="5" spans="1:20" ht="38.25" x14ac:dyDescent="0.25">
      <c r="A5" s="1" t="s">
        <v>132</v>
      </c>
      <c r="B5" s="121" t="s">
        <v>122</v>
      </c>
      <c r="C5" s="3" t="s">
        <v>9</v>
      </c>
      <c r="D5" s="13">
        <f>IF(C5="H",5*$G$64,IF(C5="M",5*$G$65,IF(C5="L",5*$G$66,IF(C5="NA",$G$67))))</f>
        <v>5</v>
      </c>
      <c r="E5" s="58" t="s">
        <v>26</v>
      </c>
      <c r="F5" s="58">
        <v>5</v>
      </c>
      <c r="G5" s="59">
        <f>IF($C5="H",F5*$G$64,IF($C5="M",F5*$G$65,IF($C5="L",F5*$G$66,IF($C5="NA",$G67))))</f>
        <v>5</v>
      </c>
      <c r="H5" s="110"/>
      <c r="I5" s="50" t="s">
        <v>26</v>
      </c>
      <c r="J5" s="50">
        <v>5</v>
      </c>
      <c r="K5" s="51">
        <f t="shared" ref="K5:K8" si="0">IF($C5="H",J5*$G$64,IF($C5="M",J5*$G$65,IF($C5="L",J5*$G$66,IF($C5="NA",$G63))))</f>
        <v>5</v>
      </c>
      <c r="L5" s="114"/>
      <c r="M5" s="99" t="s">
        <v>26</v>
      </c>
      <c r="N5" s="99">
        <v>5</v>
      </c>
      <c r="O5" s="51">
        <f t="shared" ref="O5:O46" si="1">IF($C5="H",N5*$G$64,IF($C5="M",N5*$G$65,IF($C5="L",N5*$G$66,IF($C5="NA",$G63))))</f>
        <v>5</v>
      </c>
      <c r="P5" s="101"/>
      <c r="Q5" s="127" t="s">
        <v>106</v>
      </c>
      <c r="R5" s="127">
        <v>1</v>
      </c>
      <c r="S5" s="128">
        <f>IF($C5="H",R5*$G$64,IF($C5="M",R5*$G$65,IF($C5="L",R5*$G$66,IF($C5="NA",$G$67))))</f>
        <v>1</v>
      </c>
      <c r="T5" s="129" t="s">
        <v>223</v>
      </c>
    </row>
    <row r="6" spans="1:20" ht="44.25" customHeight="1" x14ac:dyDescent="0.25">
      <c r="A6" s="1" t="s">
        <v>133</v>
      </c>
      <c r="B6" s="121" t="s">
        <v>127</v>
      </c>
      <c r="C6" s="3" t="s">
        <v>9</v>
      </c>
      <c r="D6" s="13">
        <f t="shared" ref="D6:D46" si="2">IF(C6="H",5*$G$64,IF(C6="M",5*$G$65,IF(C6="L",5*$G$66,IF(C6="NA",$G$67))))</f>
        <v>5</v>
      </c>
      <c r="E6" s="58" t="s">
        <v>26</v>
      </c>
      <c r="F6" s="58">
        <v>5</v>
      </c>
      <c r="G6" s="59">
        <f t="shared" ref="G6:G46" si="3">IF($C6="H",F6*$G$64,IF($C6="M",F6*$G$65,IF($C6="L",F6*$G$66,IF($C6="NA",$G68))))</f>
        <v>5</v>
      </c>
      <c r="H6" s="110"/>
      <c r="I6" s="50" t="s">
        <v>26</v>
      </c>
      <c r="J6" s="50">
        <v>5</v>
      </c>
      <c r="K6" s="51">
        <f t="shared" si="0"/>
        <v>5</v>
      </c>
      <c r="L6" s="114"/>
      <c r="M6" s="99" t="s">
        <v>26</v>
      </c>
      <c r="N6" s="99">
        <v>5</v>
      </c>
      <c r="O6" s="51">
        <f t="shared" si="1"/>
        <v>5</v>
      </c>
      <c r="P6" s="101"/>
      <c r="Q6" s="127" t="s">
        <v>28</v>
      </c>
      <c r="R6" s="127">
        <v>0</v>
      </c>
      <c r="S6" s="128">
        <f t="shared" ref="S6:S46" si="4">IF($C6="H",R6*$G$64,IF($C6="M",R6*$G$65,IF($C6="L",R6*$G$66,IF($C6="NA",$G$67))))</f>
        <v>0</v>
      </c>
      <c r="T6" s="129" t="s">
        <v>224</v>
      </c>
    </row>
    <row r="7" spans="1:20" ht="75" x14ac:dyDescent="0.25">
      <c r="A7" s="1" t="s">
        <v>134</v>
      </c>
      <c r="B7" s="121" t="s">
        <v>128</v>
      </c>
      <c r="C7" s="3" t="s">
        <v>9</v>
      </c>
      <c r="D7" s="13">
        <f t="shared" si="2"/>
        <v>5</v>
      </c>
      <c r="E7" s="58" t="s">
        <v>26</v>
      </c>
      <c r="F7" s="58">
        <v>5</v>
      </c>
      <c r="G7" s="59">
        <f t="shared" si="3"/>
        <v>5</v>
      </c>
      <c r="H7" s="110" t="s">
        <v>191</v>
      </c>
      <c r="I7" s="50" t="s">
        <v>27</v>
      </c>
      <c r="J7" s="50">
        <v>3</v>
      </c>
      <c r="K7" s="51">
        <f t="shared" si="0"/>
        <v>3</v>
      </c>
      <c r="L7" s="114"/>
      <c r="M7" s="99" t="s">
        <v>27</v>
      </c>
      <c r="N7" s="99">
        <v>3</v>
      </c>
      <c r="O7" s="51">
        <f t="shared" si="1"/>
        <v>3</v>
      </c>
      <c r="P7" s="101"/>
      <c r="Q7" s="127" t="s">
        <v>27</v>
      </c>
      <c r="R7" s="127">
        <v>4</v>
      </c>
      <c r="S7" s="128">
        <f t="shared" si="4"/>
        <v>4</v>
      </c>
      <c r="T7" s="129"/>
    </row>
    <row r="8" spans="1:20" ht="51" x14ac:dyDescent="0.25">
      <c r="A8" s="1" t="s">
        <v>135</v>
      </c>
      <c r="B8" s="121" t="s">
        <v>129</v>
      </c>
      <c r="C8" s="3" t="s">
        <v>9</v>
      </c>
      <c r="D8" s="13">
        <f t="shared" si="2"/>
        <v>5</v>
      </c>
      <c r="E8" s="58" t="s">
        <v>26</v>
      </c>
      <c r="F8" s="58">
        <v>5</v>
      </c>
      <c r="G8" s="59">
        <f t="shared" si="3"/>
        <v>5</v>
      </c>
      <c r="H8" s="110" t="s">
        <v>192</v>
      </c>
      <c r="I8" s="50" t="s">
        <v>26</v>
      </c>
      <c r="J8" s="50">
        <v>4</v>
      </c>
      <c r="K8" s="51">
        <f t="shared" si="0"/>
        <v>4</v>
      </c>
      <c r="L8" s="114"/>
      <c r="M8" s="99" t="s">
        <v>27</v>
      </c>
      <c r="N8" s="99">
        <v>3</v>
      </c>
      <c r="O8" s="51">
        <f t="shared" si="1"/>
        <v>3</v>
      </c>
      <c r="P8" s="101"/>
      <c r="Q8" s="127" t="s">
        <v>26</v>
      </c>
      <c r="R8" s="127">
        <v>5</v>
      </c>
      <c r="S8" s="128">
        <f t="shared" si="4"/>
        <v>5</v>
      </c>
      <c r="T8" s="129"/>
    </row>
    <row r="9" spans="1:20" ht="30" x14ac:dyDescent="0.25">
      <c r="A9" s="1" t="s">
        <v>136</v>
      </c>
      <c r="B9" s="55" t="s">
        <v>63</v>
      </c>
      <c r="C9" s="3" t="s">
        <v>9</v>
      </c>
      <c r="D9" s="13">
        <f t="shared" si="2"/>
        <v>5</v>
      </c>
      <c r="E9" s="58" t="s">
        <v>26</v>
      </c>
      <c r="F9" s="58">
        <v>5</v>
      </c>
      <c r="G9" s="59">
        <f t="shared" si="3"/>
        <v>5</v>
      </c>
      <c r="H9" s="110"/>
      <c r="I9" s="50" t="s">
        <v>26</v>
      </c>
      <c r="J9" s="50">
        <v>5</v>
      </c>
      <c r="K9" s="51">
        <f>IF($C9="H",J9*$G$64,IF($C9="M",J9*$G$65,IF($C9="L",J9*$G$66,IF($C9="NA",$G67))))</f>
        <v>5</v>
      </c>
      <c r="L9" s="114"/>
      <c r="M9" s="99" t="s">
        <v>26</v>
      </c>
      <c r="N9" s="99">
        <v>5</v>
      </c>
      <c r="O9" s="51">
        <f t="shared" si="1"/>
        <v>5</v>
      </c>
      <c r="P9" s="101"/>
      <c r="Q9" s="127" t="s">
        <v>106</v>
      </c>
      <c r="R9" s="127">
        <v>1</v>
      </c>
      <c r="S9" s="128">
        <v>1</v>
      </c>
      <c r="T9" s="129" t="s">
        <v>225</v>
      </c>
    </row>
    <row r="10" spans="1:20" ht="36.75" customHeight="1" x14ac:dyDescent="0.25">
      <c r="A10" s="1" t="s">
        <v>137</v>
      </c>
      <c r="B10" s="55" t="s">
        <v>64</v>
      </c>
      <c r="C10" s="4" t="s">
        <v>9</v>
      </c>
      <c r="D10" s="13">
        <f t="shared" si="2"/>
        <v>5</v>
      </c>
      <c r="E10" s="58" t="s">
        <v>26</v>
      </c>
      <c r="F10" s="58">
        <v>5</v>
      </c>
      <c r="G10" s="59">
        <f t="shared" si="3"/>
        <v>5</v>
      </c>
      <c r="H10" s="110" t="s">
        <v>111</v>
      </c>
      <c r="I10" s="50" t="s">
        <v>26</v>
      </c>
      <c r="J10" s="50">
        <v>5</v>
      </c>
      <c r="K10" s="51">
        <f t="shared" ref="K10:K46" si="5">IF($C10="H",J10*$G$64,IF($C10="M",J10*$G$65,IF($C10="L",J10*$G$66,IF($C10="NA",$G68))))</f>
        <v>5</v>
      </c>
      <c r="L10" s="114" t="s">
        <v>111</v>
      </c>
      <c r="M10" s="99" t="s">
        <v>27</v>
      </c>
      <c r="N10" s="99">
        <v>5</v>
      </c>
      <c r="O10" s="51">
        <f t="shared" si="1"/>
        <v>5</v>
      </c>
      <c r="P10" s="101"/>
      <c r="Q10" s="127" t="s">
        <v>106</v>
      </c>
      <c r="R10" s="127">
        <v>2</v>
      </c>
      <c r="S10" s="128">
        <f t="shared" si="4"/>
        <v>2</v>
      </c>
      <c r="T10" s="129" t="s">
        <v>226</v>
      </c>
    </row>
    <row r="11" spans="1:20" ht="39" customHeight="1" x14ac:dyDescent="0.25">
      <c r="A11" s="1" t="s">
        <v>138</v>
      </c>
      <c r="B11" s="121" t="s">
        <v>65</v>
      </c>
      <c r="C11" s="4" t="s">
        <v>9</v>
      </c>
      <c r="D11" s="13">
        <f t="shared" si="2"/>
        <v>5</v>
      </c>
      <c r="E11" s="58" t="s">
        <v>26</v>
      </c>
      <c r="F11" s="58">
        <v>5</v>
      </c>
      <c r="G11" s="59">
        <f t="shared" si="3"/>
        <v>5</v>
      </c>
      <c r="H11" s="110" t="s">
        <v>193</v>
      </c>
      <c r="I11" s="50" t="s">
        <v>26</v>
      </c>
      <c r="J11" s="50">
        <v>5</v>
      </c>
      <c r="K11" s="51">
        <f t="shared" si="5"/>
        <v>5</v>
      </c>
      <c r="L11" s="114" t="s">
        <v>112</v>
      </c>
      <c r="M11" s="99" t="s">
        <v>27</v>
      </c>
      <c r="N11" s="99">
        <v>3</v>
      </c>
      <c r="O11" s="51">
        <f t="shared" si="1"/>
        <v>3</v>
      </c>
      <c r="P11" s="101" t="s">
        <v>115</v>
      </c>
      <c r="Q11" s="127" t="s">
        <v>27</v>
      </c>
      <c r="R11" s="127">
        <v>4</v>
      </c>
      <c r="S11" s="128">
        <f t="shared" si="4"/>
        <v>4</v>
      </c>
      <c r="T11" s="129" t="s">
        <v>227</v>
      </c>
    </row>
    <row r="12" spans="1:20" ht="45" customHeight="1" x14ac:dyDescent="0.25">
      <c r="A12" s="1" t="s">
        <v>139</v>
      </c>
      <c r="B12" s="55" t="s">
        <v>66</v>
      </c>
      <c r="C12" s="4" t="s">
        <v>9</v>
      </c>
      <c r="D12" s="13">
        <f t="shared" si="2"/>
        <v>5</v>
      </c>
      <c r="E12" s="58" t="s">
        <v>26</v>
      </c>
      <c r="F12" s="58">
        <v>5</v>
      </c>
      <c r="G12" s="59">
        <f t="shared" si="3"/>
        <v>5</v>
      </c>
      <c r="H12" s="110" t="s">
        <v>194</v>
      </c>
      <c r="I12" s="50" t="s">
        <v>26</v>
      </c>
      <c r="J12" s="50">
        <v>5</v>
      </c>
      <c r="K12" s="51">
        <f t="shared" si="5"/>
        <v>5</v>
      </c>
      <c r="L12" s="114"/>
      <c r="M12" s="99" t="s">
        <v>26</v>
      </c>
      <c r="N12" s="99">
        <v>5</v>
      </c>
      <c r="O12" s="51">
        <f t="shared" si="1"/>
        <v>5</v>
      </c>
      <c r="P12" s="101"/>
      <c r="Q12" s="127" t="s">
        <v>106</v>
      </c>
      <c r="R12" s="127">
        <v>1</v>
      </c>
      <c r="S12" s="128">
        <v>1</v>
      </c>
      <c r="T12" s="129" t="s">
        <v>228</v>
      </c>
    </row>
    <row r="13" spans="1:20" ht="60" x14ac:dyDescent="0.25">
      <c r="A13" s="1" t="s">
        <v>140</v>
      </c>
      <c r="B13" s="55" t="s">
        <v>68</v>
      </c>
      <c r="C13" s="4" t="s">
        <v>9</v>
      </c>
      <c r="D13" s="13">
        <f t="shared" si="2"/>
        <v>5</v>
      </c>
      <c r="E13" s="58" t="s">
        <v>26</v>
      </c>
      <c r="F13" s="58">
        <v>5</v>
      </c>
      <c r="G13" s="59">
        <f t="shared" si="3"/>
        <v>5</v>
      </c>
      <c r="H13" s="110" t="s">
        <v>195</v>
      </c>
      <c r="I13" s="50" t="s">
        <v>26</v>
      </c>
      <c r="J13" s="50">
        <v>5</v>
      </c>
      <c r="K13" s="51">
        <f t="shared" si="5"/>
        <v>5</v>
      </c>
      <c r="L13" s="114"/>
      <c r="M13" s="99" t="s">
        <v>26</v>
      </c>
      <c r="N13" s="99">
        <v>5</v>
      </c>
      <c r="O13" s="51">
        <f t="shared" si="1"/>
        <v>5</v>
      </c>
      <c r="P13" s="101"/>
      <c r="Q13" s="127" t="s">
        <v>106</v>
      </c>
      <c r="R13" s="127">
        <v>1</v>
      </c>
      <c r="S13" s="128">
        <v>1</v>
      </c>
      <c r="T13" s="129" t="s">
        <v>229</v>
      </c>
    </row>
    <row r="14" spans="1:20" ht="45" x14ac:dyDescent="0.25">
      <c r="A14" s="1" t="s">
        <v>141</v>
      </c>
      <c r="B14" s="55" t="s">
        <v>67</v>
      </c>
      <c r="C14" s="4" t="s">
        <v>9</v>
      </c>
      <c r="D14" s="13">
        <f t="shared" si="2"/>
        <v>5</v>
      </c>
      <c r="E14" s="58" t="s">
        <v>26</v>
      </c>
      <c r="F14" s="58">
        <v>5</v>
      </c>
      <c r="G14" s="59">
        <f t="shared" si="3"/>
        <v>5</v>
      </c>
      <c r="H14" s="110"/>
      <c r="I14" s="50" t="s">
        <v>26</v>
      </c>
      <c r="J14" s="50">
        <v>5</v>
      </c>
      <c r="K14" s="51">
        <f t="shared" si="5"/>
        <v>5</v>
      </c>
      <c r="L14" s="114"/>
      <c r="M14" s="99" t="s">
        <v>26</v>
      </c>
      <c r="N14" s="99">
        <v>5</v>
      </c>
      <c r="O14" s="51">
        <f t="shared" si="1"/>
        <v>5</v>
      </c>
      <c r="P14" s="101"/>
      <c r="Q14" s="127" t="s">
        <v>27</v>
      </c>
      <c r="R14" s="127">
        <v>2</v>
      </c>
      <c r="S14" s="128">
        <f t="shared" si="4"/>
        <v>2</v>
      </c>
      <c r="T14" s="129" t="s">
        <v>230</v>
      </c>
    </row>
    <row r="15" spans="1:20" ht="25.5" x14ac:dyDescent="0.25">
      <c r="A15" s="1" t="s">
        <v>142</v>
      </c>
      <c r="B15" s="55" t="s">
        <v>69</v>
      </c>
      <c r="C15" s="4" t="s">
        <v>9</v>
      </c>
      <c r="D15" s="13">
        <f t="shared" si="2"/>
        <v>5</v>
      </c>
      <c r="E15" s="58" t="s">
        <v>26</v>
      </c>
      <c r="F15" s="58">
        <v>5</v>
      </c>
      <c r="G15" s="59">
        <f t="shared" si="3"/>
        <v>5</v>
      </c>
      <c r="H15" s="110" t="s">
        <v>196</v>
      </c>
      <c r="I15" s="50" t="s">
        <v>26</v>
      </c>
      <c r="J15" s="50">
        <v>5</v>
      </c>
      <c r="K15" s="51">
        <f t="shared" si="5"/>
        <v>5</v>
      </c>
      <c r="L15" s="114"/>
      <c r="M15" s="99" t="s">
        <v>26</v>
      </c>
      <c r="N15" s="99">
        <v>5</v>
      </c>
      <c r="O15" s="51">
        <f t="shared" si="1"/>
        <v>5</v>
      </c>
      <c r="P15" s="101"/>
      <c r="Q15" s="127" t="s">
        <v>26</v>
      </c>
      <c r="R15" s="127">
        <v>5</v>
      </c>
      <c r="S15" s="128">
        <f t="shared" si="4"/>
        <v>5</v>
      </c>
      <c r="T15" s="129" t="s">
        <v>196</v>
      </c>
    </row>
    <row r="16" spans="1:20" ht="30" x14ac:dyDescent="0.25">
      <c r="A16" s="1" t="s">
        <v>143</v>
      </c>
      <c r="B16" s="55" t="s">
        <v>70</v>
      </c>
      <c r="C16" s="4" t="s">
        <v>9</v>
      </c>
      <c r="D16" s="13">
        <f t="shared" si="2"/>
        <v>5</v>
      </c>
      <c r="E16" s="58" t="s">
        <v>26</v>
      </c>
      <c r="F16" s="58">
        <v>5</v>
      </c>
      <c r="G16" s="59">
        <f t="shared" si="3"/>
        <v>5</v>
      </c>
      <c r="H16" s="110"/>
      <c r="I16" s="50" t="s">
        <v>26</v>
      </c>
      <c r="J16" s="50">
        <v>5</v>
      </c>
      <c r="K16" s="51">
        <f t="shared" si="5"/>
        <v>5</v>
      </c>
      <c r="L16" s="114"/>
      <c r="M16" s="99" t="s">
        <v>26</v>
      </c>
      <c r="N16" s="99">
        <v>5</v>
      </c>
      <c r="O16" s="51">
        <f t="shared" si="1"/>
        <v>5</v>
      </c>
      <c r="P16" s="101"/>
      <c r="Q16" s="127" t="s">
        <v>28</v>
      </c>
      <c r="R16" s="127">
        <v>0</v>
      </c>
      <c r="S16" s="128">
        <f t="shared" si="4"/>
        <v>0</v>
      </c>
      <c r="T16" s="129" t="s">
        <v>231</v>
      </c>
    </row>
    <row r="17" spans="1:20" ht="30" x14ac:dyDescent="0.25">
      <c r="A17" s="1" t="s">
        <v>144</v>
      </c>
      <c r="B17" s="55" t="s">
        <v>71</v>
      </c>
      <c r="C17" s="4" t="s">
        <v>9</v>
      </c>
      <c r="D17" s="13">
        <f t="shared" si="2"/>
        <v>5</v>
      </c>
      <c r="E17" s="58" t="s">
        <v>26</v>
      </c>
      <c r="F17" s="58">
        <v>5</v>
      </c>
      <c r="G17" s="59">
        <f t="shared" si="3"/>
        <v>5</v>
      </c>
      <c r="H17" s="110" t="s">
        <v>197</v>
      </c>
      <c r="I17" s="50" t="s">
        <v>26</v>
      </c>
      <c r="J17" s="50">
        <v>5</v>
      </c>
      <c r="K17" s="51">
        <f t="shared" si="5"/>
        <v>5</v>
      </c>
      <c r="L17" s="114"/>
      <c r="M17" s="99" t="s">
        <v>26</v>
      </c>
      <c r="N17" s="99">
        <v>5</v>
      </c>
      <c r="O17" s="51">
        <f t="shared" si="1"/>
        <v>5</v>
      </c>
      <c r="P17" s="101"/>
      <c r="Q17" s="127" t="s">
        <v>26</v>
      </c>
      <c r="R17" s="127">
        <v>5</v>
      </c>
      <c r="S17" s="128">
        <f t="shared" si="4"/>
        <v>5</v>
      </c>
      <c r="T17" s="129" t="s">
        <v>232</v>
      </c>
    </row>
    <row r="18" spans="1:20" ht="30.75" customHeight="1" x14ac:dyDescent="0.25">
      <c r="A18" s="1" t="s">
        <v>145</v>
      </c>
      <c r="B18" s="55" t="s">
        <v>72</v>
      </c>
      <c r="C18" s="4" t="s">
        <v>9</v>
      </c>
      <c r="D18" s="13">
        <f t="shared" si="2"/>
        <v>5</v>
      </c>
      <c r="E18" s="58" t="s">
        <v>26</v>
      </c>
      <c r="F18" s="58">
        <v>5</v>
      </c>
      <c r="G18" s="59">
        <f t="shared" si="3"/>
        <v>5</v>
      </c>
      <c r="H18" s="110" t="s">
        <v>198</v>
      </c>
      <c r="I18" s="50" t="s">
        <v>27</v>
      </c>
      <c r="J18" s="50">
        <v>4</v>
      </c>
      <c r="K18" s="51">
        <f t="shared" si="5"/>
        <v>4</v>
      </c>
      <c r="L18" s="114" t="s">
        <v>117</v>
      </c>
      <c r="M18" s="99" t="s">
        <v>27</v>
      </c>
      <c r="N18" s="99">
        <v>4</v>
      </c>
      <c r="O18" s="51">
        <f t="shared" si="1"/>
        <v>4</v>
      </c>
      <c r="P18" s="101" t="s">
        <v>117</v>
      </c>
      <c r="Q18" s="127" t="s">
        <v>28</v>
      </c>
      <c r="R18" s="127">
        <v>0</v>
      </c>
      <c r="S18" s="128">
        <f t="shared" si="4"/>
        <v>0</v>
      </c>
      <c r="T18" s="129" t="s">
        <v>233</v>
      </c>
    </row>
    <row r="19" spans="1:20" ht="60" x14ac:dyDescent="0.25">
      <c r="A19" s="1" t="s">
        <v>146</v>
      </c>
      <c r="B19" s="55" t="s">
        <v>73</v>
      </c>
      <c r="C19" s="4" t="s">
        <v>9</v>
      </c>
      <c r="D19" s="13">
        <f t="shared" si="2"/>
        <v>5</v>
      </c>
      <c r="E19" s="58" t="s">
        <v>26</v>
      </c>
      <c r="F19" s="58">
        <v>5</v>
      </c>
      <c r="G19" s="59">
        <f t="shared" si="3"/>
        <v>5</v>
      </c>
      <c r="H19" s="110" t="s">
        <v>199</v>
      </c>
      <c r="I19" s="50" t="s">
        <v>27</v>
      </c>
      <c r="J19" s="50">
        <v>2</v>
      </c>
      <c r="K19" s="51">
        <f t="shared" si="5"/>
        <v>2</v>
      </c>
      <c r="L19" s="114" t="s">
        <v>217</v>
      </c>
      <c r="M19" s="99" t="s">
        <v>27</v>
      </c>
      <c r="N19" s="99">
        <v>4</v>
      </c>
      <c r="O19" s="51">
        <f t="shared" si="1"/>
        <v>4</v>
      </c>
      <c r="P19" s="101" t="s">
        <v>120</v>
      </c>
      <c r="Q19" s="127" t="s">
        <v>28</v>
      </c>
      <c r="R19" s="127">
        <v>0</v>
      </c>
      <c r="S19" s="128">
        <f t="shared" si="4"/>
        <v>0</v>
      </c>
      <c r="T19" s="129" t="s">
        <v>120</v>
      </c>
    </row>
    <row r="20" spans="1:20" ht="76.5" x14ac:dyDescent="0.25">
      <c r="A20" s="1" t="s">
        <v>147</v>
      </c>
      <c r="B20" s="121" t="s">
        <v>148</v>
      </c>
      <c r="C20" s="3" t="s">
        <v>9</v>
      </c>
      <c r="D20" s="13">
        <f t="shared" si="2"/>
        <v>5</v>
      </c>
      <c r="E20" s="58" t="s">
        <v>26</v>
      </c>
      <c r="F20" s="58">
        <v>5</v>
      </c>
      <c r="G20" s="59">
        <f t="shared" si="3"/>
        <v>5</v>
      </c>
      <c r="H20" s="110" t="s">
        <v>116</v>
      </c>
      <c r="I20" s="50" t="s">
        <v>27</v>
      </c>
      <c r="J20" s="50">
        <v>4</v>
      </c>
      <c r="K20" s="51">
        <f t="shared" si="5"/>
        <v>4</v>
      </c>
      <c r="L20" s="114"/>
      <c r="M20" s="99" t="s">
        <v>26</v>
      </c>
      <c r="N20" s="99">
        <v>5</v>
      </c>
      <c r="O20" s="51">
        <f t="shared" si="1"/>
        <v>5</v>
      </c>
      <c r="P20" s="101"/>
      <c r="Q20" s="127" t="s">
        <v>26</v>
      </c>
      <c r="R20" s="127">
        <v>5</v>
      </c>
      <c r="S20" s="128">
        <f t="shared" si="4"/>
        <v>5</v>
      </c>
      <c r="T20" s="129"/>
    </row>
    <row r="21" spans="1:20" ht="38.25" x14ac:dyDescent="0.25">
      <c r="A21" s="1" t="s">
        <v>150</v>
      </c>
      <c r="B21" s="121" t="s">
        <v>149</v>
      </c>
      <c r="C21" s="3" t="s">
        <v>9</v>
      </c>
      <c r="D21" s="13">
        <f t="shared" si="2"/>
        <v>5</v>
      </c>
      <c r="E21" s="58" t="s">
        <v>26</v>
      </c>
      <c r="F21" s="58">
        <v>5</v>
      </c>
      <c r="G21" s="59">
        <f t="shared" si="3"/>
        <v>5</v>
      </c>
      <c r="H21" s="110" t="s">
        <v>200</v>
      </c>
      <c r="I21" s="50" t="s">
        <v>26</v>
      </c>
      <c r="J21" s="50">
        <v>5</v>
      </c>
      <c r="K21" s="51">
        <f t="shared" si="5"/>
        <v>5</v>
      </c>
      <c r="L21" s="114"/>
      <c r="M21" s="99" t="s">
        <v>28</v>
      </c>
      <c r="N21" s="99">
        <v>0</v>
      </c>
      <c r="O21" s="51">
        <f t="shared" si="1"/>
        <v>0</v>
      </c>
      <c r="P21" s="101" t="s">
        <v>221</v>
      </c>
      <c r="Q21" s="127" t="s">
        <v>28</v>
      </c>
      <c r="R21" s="127">
        <v>0</v>
      </c>
      <c r="S21" s="128">
        <f t="shared" si="4"/>
        <v>0</v>
      </c>
      <c r="T21" s="129"/>
    </row>
    <row r="22" spans="1:20" ht="38.25" x14ac:dyDescent="0.25">
      <c r="A22" s="1" t="s">
        <v>152</v>
      </c>
      <c r="B22" s="121" t="s">
        <v>151</v>
      </c>
      <c r="C22" s="3" t="s">
        <v>9</v>
      </c>
      <c r="D22" s="13">
        <f t="shared" si="2"/>
        <v>5</v>
      </c>
      <c r="E22" s="58" t="s">
        <v>26</v>
      </c>
      <c r="F22" s="58">
        <v>4</v>
      </c>
      <c r="G22" s="59">
        <f t="shared" si="3"/>
        <v>4</v>
      </c>
      <c r="H22" s="110" t="s">
        <v>201</v>
      </c>
      <c r="I22" s="50" t="s">
        <v>27</v>
      </c>
      <c r="J22" s="50">
        <v>1</v>
      </c>
      <c r="K22" s="51">
        <f t="shared" si="5"/>
        <v>1</v>
      </c>
      <c r="L22" s="114" t="s">
        <v>218</v>
      </c>
      <c r="M22" s="99" t="s">
        <v>27</v>
      </c>
      <c r="N22" s="99">
        <v>3</v>
      </c>
      <c r="O22" s="51">
        <f t="shared" si="1"/>
        <v>3</v>
      </c>
      <c r="P22" s="101"/>
      <c r="Q22" s="127" t="s">
        <v>28</v>
      </c>
      <c r="R22" s="127">
        <v>0</v>
      </c>
      <c r="S22" s="128">
        <f t="shared" si="4"/>
        <v>0</v>
      </c>
      <c r="T22" s="129"/>
    </row>
    <row r="23" spans="1:20" ht="45" x14ac:dyDescent="0.25">
      <c r="A23" s="1" t="s">
        <v>153</v>
      </c>
      <c r="B23" s="55" t="s">
        <v>74</v>
      </c>
      <c r="C23" s="4" t="s">
        <v>9</v>
      </c>
      <c r="D23" s="13">
        <f t="shared" si="2"/>
        <v>5</v>
      </c>
      <c r="E23" s="58" t="s">
        <v>26</v>
      </c>
      <c r="F23" s="58">
        <v>5</v>
      </c>
      <c r="G23" s="59">
        <f t="shared" si="3"/>
        <v>5</v>
      </c>
      <c r="H23" s="110" t="s">
        <v>202</v>
      </c>
      <c r="I23" s="50" t="s">
        <v>27</v>
      </c>
      <c r="J23" s="50">
        <v>5</v>
      </c>
      <c r="K23" s="51">
        <f t="shared" si="5"/>
        <v>5</v>
      </c>
      <c r="L23" s="114" t="s">
        <v>118</v>
      </c>
      <c r="M23" s="99" t="s">
        <v>27</v>
      </c>
      <c r="N23" s="99">
        <v>4</v>
      </c>
      <c r="O23" s="51">
        <f t="shared" si="1"/>
        <v>4</v>
      </c>
      <c r="P23" s="101" t="s">
        <v>118</v>
      </c>
      <c r="Q23" s="127" t="s">
        <v>28</v>
      </c>
      <c r="R23" s="127">
        <v>0</v>
      </c>
      <c r="S23" s="128">
        <f t="shared" si="4"/>
        <v>0</v>
      </c>
      <c r="T23" s="129" t="s">
        <v>118</v>
      </c>
    </row>
    <row r="24" spans="1:20" ht="60" x14ac:dyDescent="0.25">
      <c r="A24" s="1" t="s">
        <v>154</v>
      </c>
      <c r="B24" s="55" t="s">
        <v>75</v>
      </c>
      <c r="C24" s="4" t="s">
        <v>9</v>
      </c>
      <c r="D24" s="13">
        <f t="shared" si="2"/>
        <v>5</v>
      </c>
      <c r="E24" s="58" t="s">
        <v>26</v>
      </c>
      <c r="F24" s="58">
        <v>5</v>
      </c>
      <c r="G24" s="59">
        <f t="shared" si="3"/>
        <v>5</v>
      </c>
      <c r="H24" s="110" t="s">
        <v>203</v>
      </c>
      <c r="I24" s="50" t="s">
        <v>26</v>
      </c>
      <c r="J24" s="50">
        <v>5</v>
      </c>
      <c r="K24" s="51">
        <f t="shared" si="5"/>
        <v>5</v>
      </c>
      <c r="L24" s="114" t="s">
        <v>117</v>
      </c>
      <c r="M24" s="99" t="s">
        <v>27</v>
      </c>
      <c r="N24" s="99">
        <v>4</v>
      </c>
      <c r="O24" s="51">
        <f t="shared" si="1"/>
        <v>4</v>
      </c>
      <c r="P24" s="101" t="s">
        <v>117</v>
      </c>
      <c r="Q24" s="127" t="s">
        <v>26</v>
      </c>
      <c r="R24" s="127">
        <v>5</v>
      </c>
      <c r="S24" s="128">
        <f t="shared" si="4"/>
        <v>5</v>
      </c>
      <c r="T24" s="129" t="s">
        <v>117</v>
      </c>
    </row>
    <row r="25" spans="1:20" ht="45" x14ac:dyDescent="0.25">
      <c r="A25" s="1" t="s">
        <v>155</v>
      </c>
      <c r="B25" s="121" t="s">
        <v>157</v>
      </c>
      <c r="C25" s="4" t="s">
        <v>9</v>
      </c>
      <c r="D25" s="13">
        <f t="shared" si="2"/>
        <v>5</v>
      </c>
      <c r="E25" s="58" t="s">
        <v>26</v>
      </c>
      <c r="F25" s="58">
        <v>5</v>
      </c>
      <c r="G25" s="59">
        <f t="shared" si="3"/>
        <v>5</v>
      </c>
      <c r="H25" s="110" t="s">
        <v>204</v>
      </c>
      <c r="I25" s="50" t="s">
        <v>26</v>
      </c>
      <c r="J25" s="50">
        <v>5</v>
      </c>
      <c r="K25" s="51">
        <f t="shared" si="5"/>
        <v>5</v>
      </c>
      <c r="L25" s="114"/>
      <c r="M25" s="99" t="s">
        <v>26</v>
      </c>
      <c r="N25" s="99">
        <v>5</v>
      </c>
      <c r="O25" s="51">
        <f t="shared" si="1"/>
        <v>5</v>
      </c>
      <c r="P25" s="101"/>
      <c r="Q25" s="127" t="s">
        <v>27</v>
      </c>
      <c r="R25" s="127">
        <v>3</v>
      </c>
      <c r="S25" s="128">
        <f t="shared" si="4"/>
        <v>3</v>
      </c>
      <c r="T25" s="129" t="s">
        <v>234</v>
      </c>
    </row>
    <row r="26" spans="1:20" ht="51" customHeight="1" x14ac:dyDescent="0.25">
      <c r="A26" s="1" t="s">
        <v>156</v>
      </c>
      <c r="B26" s="121" t="s">
        <v>158</v>
      </c>
      <c r="C26" s="4" t="s">
        <v>9</v>
      </c>
      <c r="D26" s="13">
        <f t="shared" si="2"/>
        <v>5</v>
      </c>
      <c r="E26" s="58" t="s">
        <v>26</v>
      </c>
      <c r="F26" s="58">
        <v>5</v>
      </c>
      <c r="G26" s="59">
        <f t="shared" si="3"/>
        <v>5</v>
      </c>
      <c r="H26" s="110" t="s">
        <v>205</v>
      </c>
      <c r="I26" s="50" t="s">
        <v>26</v>
      </c>
      <c r="J26" s="50">
        <v>5</v>
      </c>
      <c r="K26" s="51">
        <f t="shared" si="5"/>
        <v>5</v>
      </c>
      <c r="L26" s="114"/>
      <c r="M26" s="99" t="s">
        <v>106</v>
      </c>
      <c r="N26" s="99">
        <v>2</v>
      </c>
      <c r="O26" s="51">
        <f t="shared" si="1"/>
        <v>2</v>
      </c>
      <c r="P26" s="101" t="s">
        <v>121</v>
      </c>
      <c r="Q26" s="127" t="s">
        <v>106</v>
      </c>
      <c r="R26" s="127">
        <v>2</v>
      </c>
      <c r="S26" s="128">
        <f t="shared" si="4"/>
        <v>2</v>
      </c>
      <c r="T26" s="129" t="s">
        <v>235</v>
      </c>
    </row>
    <row r="27" spans="1:20" ht="60" x14ac:dyDescent="0.25">
      <c r="A27" s="1" t="s">
        <v>161</v>
      </c>
      <c r="B27" s="121" t="s">
        <v>160</v>
      </c>
      <c r="C27" s="4" t="s">
        <v>9</v>
      </c>
      <c r="D27" s="13">
        <f t="shared" si="2"/>
        <v>5</v>
      </c>
      <c r="E27" s="58" t="s">
        <v>26</v>
      </c>
      <c r="F27" s="58">
        <v>5</v>
      </c>
      <c r="G27" s="59">
        <f t="shared" si="3"/>
        <v>5</v>
      </c>
      <c r="H27" s="110" t="s">
        <v>206</v>
      </c>
      <c r="I27" s="50" t="s">
        <v>26</v>
      </c>
      <c r="J27" s="50">
        <v>5</v>
      </c>
      <c r="K27" s="51">
        <f t="shared" si="5"/>
        <v>5</v>
      </c>
      <c r="L27" s="114"/>
      <c r="M27" s="99" t="s">
        <v>106</v>
      </c>
      <c r="N27" s="99">
        <v>2</v>
      </c>
      <c r="O27" s="51">
        <f t="shared" si="1"/>
        <v>2</v>
      </c>
      <c r="P27" s="101"/>
      <c r="Q27" s="127" t="s">
        <v>106</v>
      </c>
      <c r="R27" s="127">
        <v>2</v>
      </c>
      <c r="S27" s="128">
        <f t="shared" si="4"/>
        <v>2</v>
      </c>
      <c r="T27" s="129" t="s">
        <v>236</v>
      </c>
    </row>
    <row r="28" spans="1:20" ht="45" x14ac:dyDescent="0.25">
      <c r="A28" s="1" t="s">
        <v>162</v>
      </c>
      <c r="B28" s="121" t="s">
        <v>159</v>
      </c>
      <c r="C28" s="4" t="s">
        <v>9</v>
      </c>
      <c r="D28" s="13">
        <f t="shared" si="2"/>
        <v>5</v>
      </c>
      <c r="E28" s="58" t="s">
        <v>26</v>
      </c>
      <c r="F28" s="58">
        <v>5</v>
      </c>
      <c r="G28" s="59">
        <f t="shared" si="3"/>
        <v>5</v>
      </c>
      <c r="H28" s="110" t="s">
        <v>207</v>
      </c>
      <c r="I28" s="50" t="s">
        <v>26</v>
      </c>
      <c r="J28" s="50">
        <v>5</v>
      </c>
      <c r="K28" s="51">
        <f t="shared" si="5"/>
        <v>5</v>
      </c>
      <c r="L28" s="114" t="s">
        <v>114</v>
      </c>
      <c r="M28" s="99" t="s">
        <v>27</v>
      </c>
      <c r="N28" s="99">
        <v>3</v>
      </c>
      <c r="O28" s="51">
        <f t="shared" si="1"/>
        <v>3</v>
      </c>
      <c r="P28" s="101" t="s">
        <v>114</v>
      </c>
      <c r="Q28" s="127" t="s">
        <v>106</v>
      </c>
      <c r="R28" s="127">
        <v>3</v>
      </c>
      <c r="S28" s="128">
        <f t="shared" si="4"/>
        <v>3</v>
      </c>
      <c r="T28" s="129" t="s">
        <v>237</v>
      </c>
    </row>
    <row r="29" spans="1:20" ht="25.5" x14ac:dyDescent="0.25">
      <c r="A29" s="1" t="s">
        <v>163</v>
      </c>
      <c r="B29" s="55" t="s">
        <v>76</v>
      </c>
      <c r="C29" s="4" t="s">
        <v>9</v>
      </c>
      <c r="D29" s="13">
        <f t="shared" si="2"/>
        <v>5</v>
      </c>
      <c r="E29" s="58" t="s">
        <v>26</v>
      </c>
      <c r="F29" s="58">
        <v>5</v>
      </c>
      <c r="G29" s="59">
        <f t="shared" si="3"/>
        <v>5</v>
      </c>
      <c r="H29" s="110" t="s">
        <v>208</v>
      </c>
      <c r="I29" s="50" t="s">
        <v>26</v>
      </c>
      <c r="J29" s="50">
        <v>5</v>
      </c>
      <c r="K29" s="51">
        <f t="shared" si="5"/>
        <v>5</v>
      </c>
      <c r="L29" s="114"/>
      <c r="M29" s="99" t="s">
        <v>27</v>
      </c>
      <c r="N29" s="99">
        <v>4</v>
      </c>
      <c r="O29" s="51">
        <f t="shared" si="1"/>
        <v>4</v>
      </c>
      <c r="P29" s="101" t="s">
        <v>120</v>
      </c>
      <c r="Q29" s="127" t="s">
        <v>28</v>
      </c>
      <c r="R29" s="127">
        <v>0</v>
      </c>
      <c r="S29" s="128">
        <f t="shared" si="4"/>
        <v>0</v>
      </c>
      <c r="T29" s="129" t="s">
        <v>238</v>
      </c>
    </row>
    <row r="30" spans="1:20" ht="30" x14ac:dyDescent="0.25">
      <c r="A30" s="1" t="s">
        <v>164</v>
      </c>
      <c r="B30" s="55" t="s">
        <v>77</v>
      </c>
      <c r="C30" s="4" t="s">
        <v>9</v>
      </c>
      <c r="D30" s="13">
        <f t="shared" si="2"/>
        <v>5</v>
      </c>
      <c r="E30" s="58" t="s">
        <v>26</v>
      </c>
      <c r="F30" s="58">
        <v>5</v>
      </c>
      <c r="G30" s="59">
        <f t="shared" si="3"/>
        <v>5</v>
      </c>
      <c r="H30" s="110"/>
      <c r="I30" s="50" t="s">
        <v>26</v>
      </c>
      <c r="J30" s="50">
        <v>4</v>
      </c>
      <c r="K30" s="51">
        <f t="shared" si="5"/>
        <v>4</v>
      </c>
      <c r="L30" s="114" t="s">
        <v>219</v>
      </c>
      <c r="M30" s="99" t="s">
        <v>26</v>
      </c>
      <c r="N30" s="99">
        <v>5</v>
      </c>
      <c r="O30" s="51">
        <f t="shared" si="1"/>
        <v>5</v>
      </c>
      <c r="P30" s="101"/>
      <c r="Q30" s="127" t="s">
        <v>106</v>
      </c>
      <c r="R30" s="127">
        <v>1</v>
      </c>
      <c r="S30" s="128">
        <f t="shared" si="4"/>
        <v>1</v>
      </c>
      <c r="T30" s="129" t="s">
        <v>239</v>
      </c>
    </row>
    <row r="31" spans="1:20" ht="45" x14ac:dyDescent="0.25">
      <c r="A31" s="1" t="s">
        <v>165</v>
      </c>
      <c r="B31" s="55" t="s">
        <v>78</v>
      </c>
      <c r="C31" s="4" t="s">
        <v>9</v>
      </c>
      <c r="D31" s="13">
        <f t="shared" si="2"/>
        <v>5</v>
      </c>
      <c r="E31" s="58" t="s">
        <v>26</v>
      </c>
      <c r="F31" s="58">
        <v>5</v>
      </c>
      <c r="G31" s="59">
        <f t="shared" si="3"/>
        <v>5</v>
      </c>
      <c r="H31" s="110" t="s">
        <v>210</v>
      </c>
      <c r="I31" s="50" t="s">
        <v>26</v>
      </c>
      <c r="J31" s="50">
        <v>5</v>
      </c>
      <c r="K31" s="51">
        <f t="shared" si="5"/>
        <v>5</v>
      </c>
      <c r="L31" s="114"/>
      <c r="M31" s="99" t="s">
        <v>26</v>
      </c>
      <c r="N31" s="99">
        <v>5</v>
      </c>
      <c r="O31" s="51">
        <f t="shared" si="1"/>
        <v>5</v>
      </c>
      <c r="P31" s="101"/>
      <c r="Q31" s="127" t="s">
        <v>106</v>
      </c>
      <c r="R31" s="127">
        <v>1</v>
      </c>
      <c r="S31" s="128">
        <f t="shared" si="4"/>
        <v>1</v>
      </c>
      <c r="T31" s="129" t="s">
        <v>240</v>
      </c>
    </row>
    <row r="32" spans="1:20" ht="120" x14ac:dyDescent="0.25">
      <c r="A32" s="1" t="s">
        <v>167</v>
      </c>
      <c r="B32" s="121" t="s">
        <v>166</v>
      </c>
      <c r="C32" s="4" t="s">
        <v>9</v>
      </c>
      <c r="D32" s="13">
        <f t="shared" si="2"/>
        <v>5</v>
      </c>
      <c r="E32" s="58" t="s">
        <v>26</v>
      </c>
      <c r="F32" s="58">
        <v>5</v>
      </c>
      <c r="G32" s="59">
        <f t="shared" si="3"/>
        <v>5</v>
      </c>
      <c r="H32" s="110" t="s">
        <v>211</v>
      </c>
      <c r="I32" s="50" t="s">
        <v>27</v>
      </c>
      <c r="J32" s="50">
        <v>3</v>
      </c>
      <c r="K32" s="51">
        <f t="shared" si="5"/>
        <v>3</v>
      </c>
      <c r="L32" s="114" t="s">
        <v>209</v>
      </c>
      <c r="M32" s="99" t="s">
        <v>106</v>
      </c>
      <c r="N32" s="99">
        <v>2</v>
      </c>
      <c r="O32" s="51">
        <f t="shared" si="1"/>
        <v>2</v>
      </c>
      <c r="P32" s="101" t="s">
        <v>222</v>
      </c>
      <c r="Q32" s="127" t="s">
        <v>106</v>
      </c>
      <c r="R32" s="127">
        <v>1</v>
      </c>
      <c r="S32" s="128">
        <f t="shared" si="4"/>
        <v>1</v>
      </c>
      <c r="T32" s="129" t="s">
        <v>241</v>
      </c>
    </row>
    <row r="33" spans="1:20" ht="45" x14ac:dyDescent="0.25">
      <c r="A33" s="1" t="s">
        <v>169</v>
      </c>
      <c r="B33" s="121" t="s">
        <v>168</v>
      </c>
      <c r="C33" s="4" t="s">
        <v>9</v>
      </c>
      <c r="D33" s="13">
        <f t="shared" si="2"/>
        <v>5</v>
      </c>
      <c r="E33" s="58" t="s">
        <v>26</v>
      </c>
      <c r="F33" s="58">
        <v>5</v>
      </c>
      <c r="G33" s="59">
        <f t="shared" si="3"/>
        <v>5</v>
      </c>
      <c r="H33" s="110" t="s">
        <v>212</v>
      </c>
      <c r="I33" s="50" t="s">
        <v>26</v>
      </c>
      <c r="J33" s="50">
        <v>5</v>
      </c>
      <c r="K33" s="51">
        <f t="shared" si="5"/>
        <v>5</v>
      </c>
      <c r="L33" s="114"/>
      <c r="M33" s="99" t="s">
        <v>106</v>
      </c>
      <c r="N33" s="99">
        <v>2</v>
      </c>
      <c r="O33" s="51">
        <f t="shared" si="1"/>
        <v>2</v>
      </c>
      <c r="P33" s="101"/>
      <c r="Q33" s="127" t="s">
        <v>28</v>
      </c>
      <c r="R33" s="127">
        <v>0</v>
      </c>
      <c r="S33" s="128">
        <f t="shared" si="4"/>
        <v>0</v>
      </c>
      <c r="T33" s="129" t="s">
        <v>242</v>
      </c>
    </row>
    <row r="34" spans="1:20" ht="15" x14ac:dyDescent="0.25">
      <c r="A34" s="1" t="s">
        <v>171</v>
      </c>
      <c r="B34" s="138" t="s">
        <v>170</v>
      </c>
      <c r="C34" s="4" t="s">
        <v>179</v>
      </c>
      <c r="D34" s="13">
        <f t="shared" si="2"/>
        <v>0</v>
      </c>
      <c r="E34" s="58" t="s">
        <v>179</v>
      </c>
      <c r="F34" s="58">
        <v>0</v>
      </c>
      <c r="G34" s="59">
        <f t="shared" si="3"/>
        <v>0</v>
      </c>
      <c r="H34" s="110"/>
      <c r="I34" s="50" t="s">
        <v>179</v>
      </c>
      <c r="J34" s="50">
        <v>0</v>
      </c>
      <c r="K34" s="51">
        <f t="shared" si="5"/>
        <v>0</v>
      </c>
      <c r="L34" s="114"/>
      <c r="M34" s="99" t="s">
        <v>179</v>
      </c>
      <c r="N34" s="99">
        <v>0</v>
      </c>
      <c r="O34" s="51">
        <f t="shared" si="1"/>
        <v>0</v>
      </c>
      <c r="P34" s="101"/>
      <c r="Q34" s="127" t="s">
        <v>179</v>
      </c>
      <c r="R34" s="127">
        <v>0</v>
      </c>
      <c r="S34" s="128">
        <f t="shared" si="4"/>
        <v>0</v>
      </c>
      <c r="T34" s="129"/>
    </row>
    <row r="35" spans="1:20" ht="51.75" x14ac:dyDescent="0.25">
      <c r="A35" s="1" t="s">
        <v>172</v>
      </c>
      <c r="B35" s="139" t="s">
        <v>173</v>
      </c>
      <c r="C35" s="4" t="s">
        <v>179</v>
      </c>
      <c r="D35" s="13">
        <f t="shared" si="2"/>
        <v>0</v>
      </c>
      <c r="E35" s="58" t="s">
        <v>179</v>
      </c>
      <c r="F35" s="58">
        <v>0</v>
      </c>
      <c r="G35" s="59">
        <f t="shared" si="3"/>
        <v>0</v>
      </c>
      <c r="H35" s="110"/>
      <c r="I35" s="50" t="s">
        <v>179</v>
      </c>
      <c r="J35" s="50">
        <v>0</v>
      </c>
      <c r="K35" s="51">
        <f t="shared" si="5"/>
        <v>0</v>
      </c>
      <c r="L35" s="114"/>
      <c r="M35" s="99" t="s">
        <v>179</v>
      </c>
      <c r="N35" s="99">
        <v>0</v>
      </c>
      <c r="O35" s="51">
        <f t="shared" si="1"/>
        <v>0</v>
      </c>
      <c r="P35" s="101"/>
      <c r="Q35" s="127" t="s">
        <v>179</v>
      </c>
      <c r="R35" s="127">
        <v>0</v>
      </c>
      <c r="S35" s="128">
        <f t="shared" si="4"/>
        <v>0</v>
      </c>
      <c r="T35" s="129"/>
    </row>
    <row r="36" spans="1:20" ht="39" x14ac:dyDescent="0.25">
      <c r="A36" s="1" t="s">
        <v>174</v>
      </c>
      <c r="B36" s="139" t="s">
        <v>176</v>
      </c>
      <c r="C36" s="4" t="s">
        <v>179</v>
      </c>
      <c r="D36" s="13">
        <f t="shared" si="2"/>
        <v>0</v>
      </c>
      <c r="E36" s="58" t="s">
        <v>179</v>
      </c>
      <c r="F36" s="58">
        <v>0</v>
      </c>
      <c r="G36" s="59">
        <f t="shared" si="3"/>
        <v>0</v>
      </c>
      <c r="H36" s="110"/>
      <c r="I36" s="50" t="s">
        <v>179</v>
      </c>
      <c r="J36" s="50">
        <v>0</v>
      </c>
      <c r="K36" s="51">
        <f t="shared" si="5"/>
        <v>0</v>
      </c>
      <c r="L36" s="114"/>
      <c r="M36" s="99" t="s">
        <v>179</v>
      </c>
      <c r="N36" s="99">
        <v>0</v>
      </c>
      <c r="O36" s="51">
        <f t="shared" si="1"/>
        <v>0</v>
      </c>
      <c r="P36" s="101"/>
      <c r="Q36" s="127" t="s">
        <v>179</v>
      </c>
      <c r="R36" s="127">
        <v>0</v>
      </c>
      <c r="S36" s="128">
        <f t="shared" si="4"/>
        <v>0</v>
      </c>
      <c r="T36" s="129"/>
    </row>
    <row r="37" spans="1:20" ht="39" x14ac:dyDescent="0.25">
      <c r="A37" s="1" t="s">
        <v>175</v>
      </c>
      <c r="B37" s="139" t="s">
        <v>177</v>
      </c>
      <c r="C37" s="4" t="s">
        <v>179</v>
      </c>
      <c r="D37" s="13">
        <f t="shared" si="2"/>
        <v>0</v>
      </c>
      <c r="E37" s="58" t="s">
        <v>179</v>
      </c>
      <c r="F37" s="58">
        <v>0</v>
      </c>
      <c r="G37" s="59">
        <f t="shared" si="3"/>
        <v>0</v>
      </c>
      <c r="H37" s="110"/>
      <c r="I37" s="50" t="s">
        <v>179</v>
      </c>
      <c r="J37" s="50">
        <v>0</v>
      </c>
      <c r="K37" s="51">
        <f t="shared" si="5"/>
        <v>0</v>
      </c>
      <c r="L37" s="114"/>
      <c r="M37" s="99" t="s">
        <v>179</v>
      </c>
      <c r="N37" s="99">
        <v>0</v>
      </c>
      <c r="O37" s="51">
        <f t="shared" si="1"/>
        <v>0</v>
      </c>
      <c r="P37" s="101"/>
      <c r="Q37" s="127" t="s">
        <v>179</v>
      </c>
      <c r="R37" s="127">
        <v>0</v>
      </c>
      <c r="S37" s="128">
        <f t="shared" si="4"/>
        <v>0</v>
      </c>
      <c r="T37" s="129"/>
    </row>
    <row r="38" spans="1:20" ht="25.5" x14ac:dyDescent="0.25">
      <c r="A38" s="1" t="s">
        <v>180</v>
      </c>
      <c r="B38" s="55" t="s">
        <v>79</v>
      </c>
      <c r="C38" s="4" t="s">
        <v>9</v>
      </c>
      <c r="D38" s="13">
        <f t="shared" si="2"/>
        <v>5</v>
      </c>
      <c r="E38" s="58" t="s">
        <v>26</v>
      </c>
      <c r="F38" s="58">
        <v>5</v>
      </c>
      <c r="G38" s="59">
        <f t="shared" si="3"/>
        <v>5</v>
      </c>
      <c r="H38" s="110"/>
      <c r="I38" s="50" t="s">
        <v>26</v>
      </c>
      <c r="J38" s="50">
        <v>5</v>
      </c>
      <c r="K38" s="51">
        <f t="shared" si="5"/>
        <v>5</v>
      </c>
      <c r="L38" s="114"/>
      <c r="M38" s="99" t="s">
        <v>26</v>
      </c>
      <c r="N38" s="99">
        <v>5</v>
      </c>
      <c r="O38" s="51">
        <f t="shared" si="1"/>
        <v>5</v>
      </c>
      <c r="P38" s="101"/>
      <c r="Q38" s="127" t="s">
        <v>26</v>
      </c>
      <c r="R38" s="127">
        <v>5</v>
      </c>
      <c r="S38" s="128">
        <f t="shared" si="4"/>
        <v>5</v>
      </c>
      <c r="T38" s="129"/>
    </row>
    <row r="39" spans="1:20" ht="25.5" x14ac:dyDescent="0.25">
      <c r="A39" s="1" t="s">
        <v>181</v>
      </c>
      <c r="B39" s="55" t="s">
        <v>80</v>
      </c>
      <c r="C39" s="4" t="s">
        <v>9</v>
      </c>
      <c r="D39" s="13">
        <f t="shared" si="2"/>
        <v>5</v>
      </c>
      <c r="E39" s="58" t="s">
        <v>26</v>
      </c>
      <c r="F39" s="58">
        <v>5</v>
      </c>
      <c r="G39" s="59">
        <f t="shared" si="3"/>
        <v>5</v>
      </c>
      <c r="H39" s="110"/>
      <c r="I39" s="50" t="s">
        <v>26</v>
      </c>
      <c r="J39" s="50">
        <v>5</v>
      </c>
      <c r="K39" s="51">
        <f t="shared" si="5"/>
        <v>5</v>
      </c>
      <c r="L39" s="114"/>
      <c r="M39" s="99" t="s">
        <v>26</v>
      </c>
      <c r="N39" s="99">
        <v>5</v>
      </c>
      <c r="O39" s="51">
        <f t="shared" si="1"/>
        <v>5</v>
      </c>
      <c r="P39" s="101"/>
      <c r="Q39" s="127" t="s">
        <v>26</v>
      </c>
      <c r="R39" s="127">
        <v>5</v>
      </c>
      <c r="S39" s="128">
        <f t="shared" si="4"/>
        <v>5</v>
      </c>
      <c r="T39" s="129"/>
    </row>
    <row r="40" spans="1:20" ht="60" x14ac:dyDescent="0.25">
      <c r="A40" s="1" t="s">
        <v>182</v>
      </c>
      <c r="B40" s="55" t="s">
        <v>81</v>
      </c>
      <c r="C40" s="4" t="s">
        <v>9</v>
      </c>
      <c r="D40" s="13">
        <f t="shared" si="2"/>
        <v>5</v>
      </c>
      <c r="E40" s="58" t="s">
        <v>26</v>
      </c>
      <c r="F40" s="58">
        <v>3</v>
      </c>
      <c r="G40" s="59">
        <f t="shared" si="3"/>
        <v>3</v>
      </c>
      <c r="H40" s="110" t="s">
        <v>213</v>
      </c>
      <c r="I40" s="50" t="s">
        <v>26</v>
      </c>
      <c r="J40" s="50">
        <v>5</v>
      </c>
      <c r="K40" s="51">
        <f t="shared" si="5"/>
        <v>5</v>
      </c>
      <c r="L40" s="114" t="s">
        <v>118</v>
      </c>
      <c r="M40" s="99" t="s">
        <v>27</v>
      </c>
      <c r="N40" s="99">
        <v>3</v>
      </c>
      <c r="O40" s="51">
        <f t="shared" si="1"/>
        <v>3</v>
      </c>
      <c r="P40" s="101" t="s">
        <v>118</v>
      </c>
      <c r="Q40" s="127" t="s">
        <v>106</v>
      </c>
      <c r="R40" s="127">
        <v>1</v>
      </c>
      <c r="S40" s="128">
        <f t="shared" si="4"/>
        <v>1</v>
      </c>
      <c r="T40" s="129" t="s">
        <v>243</v>
      </c>
    </row>
    <row r="41" spans="1:20" ht="30" x14ac:dyDescent="0.25">
      <c r="A41" s="1" t="s">
        <v>183</v>
      </c>
      <c r="B41" s="55" t="s">
        <v>82</v>
      </c>
      <c r="C41" s="4" t="s">
        <v>9</v>
      </c>
      <c r="D41" s="13">
        <f t="shared" si="2"/>
        <v>5</v>
      </c>
      <c r="E41" s="58" t="s">
        <v>26</v>
      </c>
      <c r="F41" s="58">
        <v>5</v>
      </c>
      <c r="G41" s="59">
        <f t="shared" si="3"/>
        <v>5</v>
      </c>
      <c r="H41" s="110"/>
      <c r="I41" s="50" t="s">
        <v>26</v>
      </c>
      <c r="J41" s="50">
        <v>5</v>
      </c>
      <c r="K41" s="51">
        <f t="shared" si="5"/>
        <v>5</v>
      </c>
      <c r="L41" s="114"/>
      <c r="M41" s="99" t="s">
        <v>27</v>
      </c>
      <c r="N41" s="99">
        <v>4</v>
      </c>
      <c r="O41" s="51">
        <f t="shared" si="1"/>
        <v>4</v>
      </c>
      <c r="P41" s="101" t="s">
        <v>120</v>
      </c>
      <c r="Q41" s="127" t="s">
        <v>28</v>
      </c>
      <c r="R41" s="127">
        <v>4</v>
      </c>
      <c r="S41" s="128">
        <f t="shared" si="4"/>
        <v>4</v>
      </c>
      <c r="T41" s="129" t="s">
        <v>244</v>
      </c>
    </row>
    <row r="42" spans="1:20" ht="40.5" customHeight="1" x14ac:dyDescent="0.25">
      <c r="A42" s="1" t="s">
        <v>184</v>
      </c>
      <c r="B42" s="55" t="s">
        <v>83</v>
      </c>
      <c r="C42" s="4" t="s">
        <v>9</v>
      </c>
      <c r="D42" s="13">
        <f t="shared" si="2"/>
        <v>5</v>
      </c>
      <c r="E42" s="58" t="s">
        <v>26</v>
      </c>
      <c r="F42" s="58">
        <v>5</v>
      </c>
      <c r="G42" s="59">
        <f t="shared" si="3"/>
        <v>5</v>
      </c>
      <c r="H42" s="110" t="s">
        <v>214</v>
      </c>
      <c r="I42" s="50" t="s">
        <v>27</v>
      </c>
      <c r="J42" s="50">
        <v>3</v>
      </c>
      <c r="K42" s="51">
        <f t="shared" si="5"/>
        <v>3</v>
      </c>
      <c r="L42" s="114" t="s">
        <v>220</v>
      </c>
      <c r="M42" s="99" t="s">
        <v>27</v>
      </c>
      <c r="N42" s="99">
        <v>4</v>
      </c>
      <c r="O42" s="51">
        <f t="shared" si="1"/>
        <v>4</v>
      </c>
      <c r="P42" s="101" t="s">
        <v>120</v>
      </c>
      <c r="Q42" s="127" t="s">
        <v>28</v>
      </c>
      <c r="R42" s="127">
        <v>0</v>
      </c>
      <c r="S42" s="128">
        <f t="shared" si="4"/>
        <v>0</v>
      </c>
      <c r="T42" s="129" t="s">
        <v>244</v>
      </c>
    </row>
    <row r="43" spans="1:20" ht="45" x14ac:dyDescent="0.25">
      <c r="A43" s="1" t="s">
        <v>185</v>
      </c>
      <c r="B43" s="55" t="s">
        <v>84</v>
      </c>
      <c r="C43" s="4" t="s">
        <v>9</v>
      </c>
      <c r="D43" s="13">
        <f t="shared" si="2"/>
        <v>5</v>
      </c>
      <c r="E43" s="58" t="s">
        <v>27</v>
      </c>
      <c r="F43" s="58">
        <v>4</v>
      </c>
      <c r="G43" s="59">
        <f t="shared" si="3"/>
        <v>4</v>
      </c>
      <c r="H43" s="110" t="s">
        <v>215</v>
      </c>
      <c r="I43" s="50" t="s">
        <v>27</v>
      </c>
      <c r="J43" s="50">
        <v>4</v>
      </c>
      <c r="K43" s="51">
        <f t="shared" si="5"/>
        <v>4</v>
      </c>
      <c r="L43" s="114" t="s">
        <v>117</v>
      </c>
      <c r="M43" s="99" t="s">
        <v>27</v>
      </c>
      <c r="N43" s="99">
        <v>4</v>
      </c>
      <c r="O43" s="51">
        <f t="shared" si="1"/>
        <v>4</v>
      </c>
      <c r="P43" s="101" t="s">
        <v>120</v>
      </c>
      <c r="Q43" s="127" t="s">
        <v>28</v>
      </c>
      <c r="R43" s="127">
        <v>0</v>
      </c>
      <c r="S43" s="128">
        <f t="shared" si="4"/>
        <v>0</v>
      </c>
      <c r="T43" s="129" t="s">
        <v>244</v>
      </c>
    </row>
    <row r="44" spans="1:20" ht="38.25" x14ac:dyDescent="0.25">
      <c r="A44" s="1" t="s">
        <v>186</v>
      </c>
      <c r="B44" s="55" t="s">
        <v>85</v>
      </c>
      <c r="C44" s="4" t="s">
        <v>9</v>
      </c>
      <c r="D44" s="13">
        <f t="shared" si="2"/>
        <v>5</v>
      </c>
      <c r="E44" s="58" t="s">
        <v>26</v>
      </c>
      <c r="F44" s="58">
        <v>5</v>
      </c>
      <c r="G44" s="59">
        <f t="shared" si="3"/>
        <v>5</v>
      </c>
      <c r="H44" s="110"/>
      <c r="I44" s="50" t="s">
        <v>26</v>
      </c>
      <c r="J44" s="50">
        <v>5</v>
      </c>
      <c r="K44" s="51">
        <f t="shared" si="5"/>
        <v>5</v>
      </c>
      <c r="L44" s="114"/>
      <c r="M44" s="99" t="s">
        <v>26</v>
      </c>
      <c r="N44" s="99">
        <v>5</v>
      </c>
      <c r="O44" s="51">
        <f t="shared" si="1"/>
        <v>5</v>
      </c>
      <c r="P44" s="101"/>
      <c r="Q44" s="127" t="s">
        <v>26</v>
      </c>
      <c r="R44" s="127">
        <v>5</v>
      </c>
      <c r="S44" s="128">
        <f t="shared" si="4"/>
        <v>5</v>
      </c>
      <c r="T44" s="129"/>
    </row>
    <row r="45" spans="1:20" ht="51" x14ac:dyDescent="0.25">
      <c r="A45" s="1" t="s">
        <v>188</v>
      </c>
      <c r="B45" s="121" t="s">
        <v>187</v>
      </c>
      <c r="C45" s="4" t="s">
        <v>9</v>
      </c>
      <c r="D45" s="13">
        <f t="shared" si="2"/>
        <v>5</v>
      </c>
      <c r="E45" s="58" t="s">
        <v>26</v>
      </c>
      <c r="F45" s="58">
        <v>5</v>
      </c>
      <c r="G45" s="59">
        <f t="shared" si="3"/>
        <v>5</v>
      </c>
      <c r="H45" s="110" t="s">
        <v>216</v>
      </c>
      <c r="I45" s="50" t="s">
        <v>27</v>
      </c>
      <c r="J45" s="50">
        <v>2</v>
      </c>
      <c r="K45" s="51">
        <f t="shared" si="5"/>
        <v>2</v>
      </c>
      <c r="L45" s="114" t="s">
        <v>119</v>
      </c>
      <c r="M45" s="99" t="s">
        <v>27</v>
      </c>
      <c r="N45" s="99">
        <v>4</v>
      </c>
      <c r="O45" s="51">
        <f t="shared" si="1"/>
        <v>4</v>
      </c>
      <c r="P45" s="101" t="s">
        <v>120</v>
      </c>
      <c r="Q45" s="127" t="s">
        <v>106</v>
      </c>
      <c r="R45" s="127">
        <v>2</v>
      </c>
      <c r="S45" s="128">
        <f t="shared" si="4"/>
        <v>2</v>
      </c>
      <c r="T45" s="129" t="s">
        <v>245</v>
      </c>
    </row>
    <row r="46" spans="1:20" ht="60.75" thickBot="1" x14ac:dyDescent="0.3">
      <c r="A46" s="1" t="s">
        <v>190</v>
      </c>
      <c r="B46" s="121" t="s">
        <v>189</v>
      </c>
      <c r="C46" s="4" t="s">
        <v>179</v>
      </c>
      <c r="D46" s="13">
        <f t="shared" si="2"/>
        <v>0</v>
      </c>
      <c r="E46" s="58" t="s">
        <v>179</v>
      </c>
      <c r="F46" s="58">
        <v>0</v>
      </c>
      <c r="G46" s="59">
        <f t="shared" si="3"/>
        <v>0</v>
      </c>
      <c r="H46" s="110" t="s">
        <v>113</v>
      </c>
      <c r="I46" s="50" t="s">
        <v>179</v>
      </c>
      <c r="J46" s="50">
        <v>0</v>
      </c>
      <c r="K46" s="51">
        <f t="shared" si="5"/>
        <v>0</v>
      </c>
      <c r="L46" s="114" t="s">
        <v>117</v>
      </c>
      <c r="M46" s="99" t="s">
        <v>28</v>
      </c>
      <c r="N46" s="99">
        <v>0</v>
      </c>
      <c r="O46" s="51">
        <f t="shared" si="1"/>
        <v>0</v>
      </c>
      <c r="P46" s="101" t="s">
        <v>117</v>
      </c>
      <c r="Q46" s="127" t="s">
        <v>28</v>
      </c>
      <c r="R46" s="127">
        <v>0</v>
      </c>
      <c r="S46" s="128">
        <f t="shared" si="4"/>
        <v>0</v>
      </c>
      <c r="T46" s="129" t="s">
        <v>117</v>
      </c>
    </row>
    <row r="47" spans="1:20" ht="15.75" thickBot="1" x14ac:dyDescent="0.3">
      <c r="C47" s="18" t="s">
        <v>30</v>
      </c>
      <c r="D47" s="20">
        <f>SUM(D9:D46)</f>
        <v>165</v>
      </c>
      <c r="E47" s="60" t="s">
        <v>30</v>
      </c>
      <c r="F47" s="60">
        <f>SUM(F9:F46)</f>
        <v>161</v>
      </c>
      <c r="G47" s="60">
        <f>SUM(G9:G46)</f>
        <v>161</v>
      </c>
      <c r="H47" s="112"/>
      <c r="I47" s="52" t="s">
        <v>30</v>
      </c>
      <c r="J47" s="52">
        <f>SUM(J9:J46)</f>
        <v>147</v>
      </c>
      <c r="K47" s="52">
        <f>SUM(K9:K46)</f>
        <v>147</v>
      </c>
      <c r="L47" s="115"/>
      <c r="M47" s="100" t="s">
        <v>30</v>
      </c>
      <c r="N47" s="100">
        <f>SUM(N9:N46)</f>
        <v>131</v>
      </c>
      <c r="O47" s="118">
        <f>SUM(O9:O46)</f>
        <v>131</v>
      </c>
      <c r="P47" s="120"/>
      <c r="Q47" s="130" t="s">
        <v>30</v>
      </c>
      <c r="R47" s="130">
        <f>SUM(R9:R46)</f>
        <v>66</v>
      </c>
      <c r="S47" s="131">
        <f>SUM(S9:S46)</f>
        <v>66</v>
      </c>
      <c r="T47" s="132"/>
    </row>
    <row r="54" spans="3:16" ht="15" x14ac:dyDescent="0.25">
      <c r="C54" s="157" t="s">
        <v>42</v>
      </c>
      <c r="D54" s="157"/>
      <c r="E54" s="157"/>
      <c r="F54" s="157"/>
      <c r="G54" s="17"/>
      <c r="H54" s="108"/>
    </row>
    <row r="55" spans="3:16" ht="30.95" customHeight="1" x14ac:dyDescent="0.25">
      <c r="D55" s="61" t="s">
        <v>61</v>
      </c>
      <c r="E55" s="62" t="s">
        <v>62</v>
      </c>
      <c r="F55" s="101" t="s">
        <v>107</v>
      </c>
      <c r="G55" s="129" t="s">
        <v>125</v>
      </c>
      <c r="K55" s="53"/>
      <c r="L55"/>
      <c r="O55" s="53"/>
      <c r="P55"/>
    </row>
    <row r="56" spans="3:16" ht="15" x14ac:dyDescent="0.25">
      <c r="C56" s="4" t="s">
        <v>26</v>
      </c>
      <c r="D56" s="9">
        <f>COUNTIF(E$9:E$46,"Yes")</f>
        <v>32</v>
      </c>
      <c r="E56" s="9">
        <f>COUNTIF(I$9:I$46,"Yes")</f>
        <v>24</v>
      </c>
      <c r="F56" s="9">
        <f>COUNTIF(M$9:M$46,"Yes")</f>
        <v>14</v>
      </c>
      <c r="G56" s="9">
        <f>COUNTIF(Q$9:Q$46,"Yes")</f>
        <v>7</v>
      </c>
      <c r="K56" s="53"/>
      <c r="L56"/>
      <c r="O56" s="53"/>
      <c r="P56"/>
    </row>
    <row r="57" spans="3:16" ht="15" x14ac:dyDescent="0.25">
      <c r="C57" s="4" t="s">
        <v>27</v>
      </c>
      <c r="D57" s="9">
        <f>COUNTIF(E$9:E$46,"Partial")</f>
        <v>1</v>
      </c>
      <c r="E57" s="9">
        <f>COUNTIF(I$9:I$46,"Partial")</f>
        <v>9</v>
      </c>
      <c r="F57" s="9">
        <f>COUNTIF(M$9:M$46,"Partial")</f>
        <v>14</v>
      </c>
      <c r="G57" s="9">
        <f>COUNTIF(Q$9:Q$46,"Partial")</f>
        <v>3</v>
      </c>
      <c r="K57" s="53"/>
      <c r="L57"/>
      <c r="O57" s="53"/>
      <c r="P57"/>
    </row>
    <row r="58" spans="3:16" ht="15" x14ac:dyDescent="0.25">
      <c r="C58" s="4" t="s">
        <v>28</v>
      </c>
      <c r="D58" s="9">
        <f>COUNTIF(E$9:E$46,"No")</f>
        <v>0</v>
      </c>
      <c r="E58" s="9">
        <f>COUNTIF(I$9:I$46,"No")</f>
        <v>0</v>
      </c>
      <c r="F58" s="9">
        <f>COUNTIF(M$9:M$46,"No")</f>
        <v>2</v>
      </c>
      <c r="G58" s="9">
        <f>COUNTIF(Q$9:Q$46,"No")</f>
        <v>12</v>
      </c>
      <c r="K58" s="53"/>
      <c r="L58"/>
      <c r="O58" s="53"/>
      <c r="P58"/>
    </row>
    <row r="59" spans="3:16" ht="15" x14ac:dyDescent="0.25">
      <c r="C59" s="4" t="s">
        <v>34</v>
      </c>
      <c r="D59" s="9">
        <f>COUNTIF(E$9:E$46,"Unknown")</f>
        <v>0</v>
      </c>
      <c r="E59" s="9">
        <f>COUNTIF(I$9:I$46,"Unknown")</f>
        <v>0</v>
      </c>
      <c r="F59" s="9">
        <f>COUNTIF(M$9:M$46,"Unknown")</f>
        <v>0</v>
      </c>
      <c r="G59" s="9">
        <f>COUNTIF(Q$9:Q$46,"Unknown")</f>
        <v>0</v>
      </c>
      <c r="K59" s="53"/>
      <c r="L59"/>
      <c r="O59" s="53"/>
      <c r="P59"/>
    </row>
    <row r="60" spans="3:16" ht="15" x14ac:dyDescent="0.25">
      <c r="C60" s="4" t="s">
        <v>30</v>
      </c>
      <c r="D60" s="9">
        <f>SUM(D56:D59)</f>
        <v>33</v>
      </c>
      <c r="E60" s="9">
        <f t="shared" ref="E60:G60" si="6">SUM(E56:E59)</f>
        <v>33</v>
      </c>
      <c r="F60" s="9">
        <f t="shared" si="6"/>
        <v>30</v>
      </c>
      <c r="G60" s="9">
        <f t="shared" si="6"/>
        <v>22</v>
      </c>
      <c r="K60" s="53"/>
      <c r="L60"/>
      <c r="O60" s="53"/>
      <c r="P60"/>
    </row>
    <row r="61" spans="3:16" ht="15" x14ac:dyDescent="0.25">
      <c r="C61" s="12" t="s">
        <v>29</v>
      </c>
      <c r="D61" s="22">
        <f>D56/D60</f>
        <v>0.96969696969696972</v>
      </c>
      <c r="E61" s="22">
        <f t="shared" ref="E61:G61" si="7">E56/E60</f>
        <v>0.72727272727272729</v>
      </c>
      <c r="F61" s="22">
        <f t="shared" si="7"/>
        <v>0.46666666666666667</v>
      </c>
      <c r="G61" s="22">
        <f t="shared" si="7"/>
        <v>0.31818181818181818</v>
      </c>
      <c r="K61" s="53"/>
      <c r="L61"/>
      <c r="O61" s="53"/>
      <c r="P61"/>
    </row>
    <row r="63" spans="3:16" x14ac:dyDescent="0.2">
      <c r="C63" s="154" t="s">
        <v>41</v>
      </c>
      <c r="D63" s="154"/>
      <c r="F63" s="2" t="s">
        <v>36</v>
      </c>
    </row>
    <row r="64" spans="3:16" ht="15" x14ac:dyDescent="0.25">
      <c r="C64" s="21" t="s">
        <v>61</v>
      </c>
      <c r="D64" s="11">
        <f>G47/D47</f>
        <v>0.97575757575757571</v>
      </c>
      <c r="F64" s="10" t="s">
        <v>31</v>
      </c>
      <c r="G64" s="10">
        <v>1</v>
      </c>
      <c r="H64" s="109"/>
    </row>
    <row r="65" spans="2:8" ht="15" x14ac:dyDescent="0.25">
      <c r="C65" s="4" t="s">
        <v>62</v>
      </c>
      <c r="D65" s="11">
        <f>K47/D47</f>
        <v>0.89090909090909087</v>
      </c>
      <c r="F65" s="10" t="s">
        <v>32</v>
      </c>
      <c r="G65" s="10">
        <v>0.75</v>
      </c>
      <c r="H65" s="109"/>
    </row>
    <row r="66" spans="2:8" ht="15" x14ac:dyDescent="0.25">
      <c r="C66" s="4" t="s">
        <v>107</v>
      </c>
      <c r="D66" s="11">
        <f>O47/D47</f>
        <v>0.79393939393939394</v>
      </c>
      <c r="F66" s="10" t="s">
        <v>33</v>
      </c>
      <c r="G66" s="10">
        <v>0.5</v>
      </c>
      <c r="H66" s="109"/>
    </row>
    <row r="67" spans="2:8" ht="15" x14ac:dyDescent="0.25">
      <c r="C67" s="4" t="s">
        <v>124</v>
      </c>
      <c r="D67" s="11">
        <f>S47/D47</f>
        <v>0.4</v>
      </c>
      <c r="F67" s="140" t="s">
        <v>179</v>
      </c>
      <c r="G67" s="10">
        <v>0</v>
      </c>
    </row>
    <row r="69" spans="2:8" ht="26.25" x14ac:dyDescent="0.4">
      <c r="B69" s="63" t="s">
        <v>40</v>
      </c>
    </row>
    <row r="97" spans="2:2" ht="26.25" x14ac:dyDescent="0.4">
      <c r="B97" s="63" t="s">
        <v>87</v>
      </c>
    </row>
    <row r="98" spans="2:2" x14ac:dyDescent="0.2">
      <c r="B98" s="54"/>
    </row>
    <row r="99" spans="2:2" x14ac:dyDescent="0.2">
      <c r="B99" s="54"/>
    </row>
    <row r="100" spans="2:2" x14ac:dyDescent="0.2">
      <c r="B100" s="54"/>
    </row>
    <row r="101" spans="2:2" x14ac:dyDescent="0.2">
      <c r="B101" s="54"/>
    </row>
    <row r="126" spans="2:16" x14ac:dyDescent="0.2">
      <c r="B126" s="148" t="s">
        <v>21</v>
      </c>
    </row>
    <row r="127" spans="2:16" ht="30" x14ac:dyDescent="0.25">
      <c r="B127" s="149"/>
      <c r="C127" s="28" t="s">
        <v>44</v>
      </c>
      <c r="D127" s="61" t="s">
        <v>61</v>
      </c>
      <c r="E127" s="102" t="s">
        <v>62</v>
      </c>
      <c r="F127" s="101" t="s">
        <v>107</v>
      </c>
      <c r="G127" s="133" t="s">
        <v>124</v>
      </c>
      <c r="I127" s="53"/>
      <c r="L127"/>
      <c r="M127" s="53"/>
      <c r="P127"/>
    </row>
    <row r="128" spans="2:16" ht="15" x14ac:dyDescent="0.2">
      <c r="B128" s="8" t="s">
        <v>20</v>
      </c>
      <c r="C128" s="27">
        <v>5</v>
      </c>
      <c r="D128" s="34">
        <v>4</v>
      </c>
      <c r="E128" s="34">
        <v>4</v>
      </c>
      <c r="F128" s="10">
        <v>3</v>
      </c>
      <c r="G128" s="10">
        <v>1</v>
      </c>
      <c r="I128" s="53"/>
      <c r="L128"/>
      <c r="M128" s="53"/>
      <c r="P128"/>
    </row>
    <row r="129" spans="2:16" ht="15" x14ac:dyDescent="0.2">
      <c r="B129" s="8" t="s">
        <v>19</v>
      </c>
      <c r="C129" s="27">
        <v>5</v>
      </c>
      <c r="D129" s="34">
        <v>5</v>
      </c>
      <c r="E129" s="34">
        <v>4</v>
      </c>
      <c r="F129" s="10">
        <v>3</v>
      </c>
      <c r="G129" s="10">
        <v>0</v>
      </c>
      <c r="K129" s="53"/>
      <c r="L129"/>
      <c r="O129" s="53"/>
      <c r="P129"/>
    </row>
    <row r="130" spans="2:16" ht="15" x14ac:dyDescent="0.2">
      <c r="B130" s="8" t="s">
        <v>18</v>
      </c>
      <c r="C130" s="27">
        <v>5</v>
      </c>
      <c r="D130" s="34">
        <v>4</v>
      </c>
      <c r="E130" s="34">
        <v>4</v>
      </c>
      <c r="F130" s="10">
        <v>3</v>
      </c>
      <c r="G130" s="10">
        <v>0</v>
      </c>
      <c r="K130" s="53"/>
      <c r="L130"/>
      <c r="O130" s="53"/>
      <c r="P130"/>
    </row>
    <row r="131" spans="2:16" ht="15" x14ac:dyDescent="0.2">
      <c r="B131" s="8" t="s">
        <v>17</v>
      </c>
      <c r="C131" s="27">
        <v>5</v>
      </c>
      <c r="D131" s="34">
        <v>5</v>
      </c>
      <c r="E131" s="34">
        <v>5</v>
      </c>
      <c r="F131" s="10">
        <v>3</v>
      </c>
      <c r="G131" s="10">
        <v>3</v>
      </c>
      <c r="K131" s="53"/>
      <c r="L131"/>
      <c r="O131" s="53"/>
      <c r="P131"/>
    </row>
    <row r="132" spans="2:16" ht="15" x14ac:dyDescent="0.2">
      <c r="B132" s="8" t="s">
        <v>16</v>
      </c>
      <c r="C132" s="27">
        <v>5</v>
      </c>
      <c r="D132" s="34">
        <v>5</v>
      </c>
      <c r="E132" s="34">
        <v>5</v>
      </c>
      <c r="F132" s="10">
        <v>4</v>
      </c>
      <c r="G132" s="10">
        <v>1</v>
      </c>
      <c r="K132" s="53"/>
      <c r="L132"/>
      <c r="O132" s="53"/>
      <c r="P132"/>
    </row>
    <row r="133" spans="2:16" ht="15" x14ac:dyDescent="0.2">
      <c r="B133" s="8" t="s">
        <v>15</v>
      </c>
      <c r="C133" s="27">
        <v>5</v>
      </c>
      <c r="D133" s="34">
        <v>4</v>
      </c>
      <c r="E133" s="34">
        <v>4</v>
      </c>
      <c r="F133" s="10">
        <v>3</v>
      </c>
      <c r="G133" s="10">
        <v>2</v>
      </c>
      <c r="K133" s="53"/>
      <c r="L133"/>
      <c r="O133" s="53"/>
      <c r="P133"/>
    </row>
    <row r="134" spans="2:16" ht="15" x14ac:dyDescent="0.2">
      <c r="B134" s="8" t="s">
        <v>14</v>
      </c>
      <c r="C134" s="27">
        <v>5</v>
      </c>
      <c r="D134" s="34">
        <v>2</v>
      </c>
      <c r="E134" s="34">
        <v>2</v>
      </c>
      <c r="F134" s="10">
        <v>4</v>
      </c>
      <c r="G134" s="10">
        <v>0</v>
      </c>
      <c r="K134" s="53"/>
      <c r="L134"/>
      <c r="O134" s="53"/>
      <c r="P134"/>
    </row>
    <row r="135" spans="2:16" ht="15" x14ac:dyDescent="0.2">
      <c r="B135" s="8" t="s">
        <v>13</v>
      </c>
      <c r="C135" s="27">
        <v>5</v>
      </c>
      <c r="D135" s="34">
        <v>5</v>
      </c>
      <c r="E135" s="34">
        <v>4</v>
      </c>
      <c r="F135" s="10">
        <v>3</v>
      </c>
      <c r="G135" s="10">
        <v>0</v>
      </c>
      <c r="K135" s="53"/>
      <c r="L135"/>
      <c r="O135" s="53"/>
      <c r="P135"/>
    </row>
    <row r="136" spans="2:16" ht="15" x14ac:dyDescent="0.2">
      <c r="B136" s="8" t="s">
        <v>25</v>
      </c>
      <c r="C136" s="27">
        <v>5</v>
      </c>
      <c r="D136" s="34">
        <v>4</v>
      </c>
      <c r="E136" s="34">
        <v>5</v>
      </c>
      <c r="F136" s="10">
        <v>3</v>
      </c>
      <c r="G136" s="10">
        <v>0</v>
      </c>
      <c r="K136" s="53"/>
      <c r="L136"/>
      <c r="O136" s="53"/>
      <c r="P136"/>
    </row>
    <row r="137" spans="2:16" ht="15" x14ac:dyDescent="0.2">
      <c r="B137" s="8" t="s">
        <v>24</v>
      </c>
      <c r="C137" s="27">
        <v>5</v>
      </c>
      <c r="D137" s="34">
        <v>4</v>
      </c>
      <c r="E137" s="34">
        <v>4</v>
      </c>
      <c r="F137" s="10">
        <v>4</v>
      </c>
      <c r="G137" s="10">
        <v>1</v>
      </c>
      <c r="K137" s="53"/>
      <c r="L137"/>
      <c r="O137" s="53"/>
      <c r="P137"/>
    </row>
    <row r="138" spans="2:16" ht="15" x14ac:dyDescent="0.2">
      <c r="B138" s="8" t="s">
        <v>12</v>
      </c>
      <c r="C138" s="27">
        <v>5</v>
      </c>
      <c r="D138" s="34">
        <v>4</v>
      </c>
      <c r="E138" s="34">
        <v>4</v>
      </c>
      <c r="F138" s="10">
        <v>3</v>
      </c>
      <c r="G138" s="10">
        <v>2</v>
      </c>
      <c r="K138" s="53"/>
      <c r="L138"/>
      <c r="O138" s="53"/>
      <c r="P138"/>
    </row>
    <row r="139" spans="2:16" ht="15" x14ac:dyDescent="0.2">
      <c r="B139" s="8" t="s">
        <v>11</v>
      </c>
      <c r="C139" s="27">
        <v>5</v>
      </c>
      <c r="D139" s="34">
        <v>4</v>
      </c>
      <c r="E139" s="34">
        <v>4</v>
      </c>
      <c r="F139" s="10">
        <v>3</v>
      </c>
      <c r="G139" s="10">
        <v>0</v>
      </c>
      <c r="K139" s="53"/>
      <c r="L139"/>
      <c r="O139" s="53"/>
      <c r="P139"/>
    </row>
    <row r="140" spans="2:16" ht="15" x14ac:dyDescent="0.2">
      <c r="B140" s="8" t="s">
        <v>86</v>
      </c>
      <c r="C140" s="27">
        <v>5</v>
      </c>
      <c r="D140" s="34">
        <v>4</v>
      </c>
      <c r="E140" s="34">
        <v>5</v>
      </c>
      <c r="F140" s="10">
        <v>3</v>
      </c>
      <c r="G140" s="10">
        <v>0</v>
      </c>
      <c r="K140" s="53"/>
      <c r="L140"/>
      <c r="O140" s="53"/>
      <c r="P140"/>
    </row>
    <row r="141" spans="2:16" ht="15" x14ac:dyDescent="0.2">
      <c r="B141" s="134" t="s">
        <v>126</v>
      </c>
      <c r="C141" s="135">
        <v>5</v>
      </c>
      <c r="D141" s="136">
        <v>5</v>
      </c>
      <c r="E141" s="136">
        <v>4</v>
      </c>
      <c r="F141" s="137">
        <v>4</v>
      </c>
      <c r="G141" s="137">
        <v>1</v>
      </c>
      <c r="K141" s="53"/>
      <c r="L141"/>
      <c r="O141" s="53"/>
      <c r="P141"/>
    </row>
    <row r="142" spans="2:16" ht="15" x14ac:dyDescent="0.2">
      <c r="B142" s="29" t="s">
        <v>30</v>
      </c>
      <c r="C142">
        <f>SUM(C128:C141)</f>
        <v>70</v>
      </c>
      <c r="D142">
        <f>SUM(D128:D141)</f>
        <v>59</v>
      </c>
      <c r="E142">
        <f>SUM(E128:E141)</f>
        <v>58</v>
      </c>
      <c r="F142">
        <f>SUM(F128:F141)</f>
        <v>46</v>
      </c>
      <c r="G142">
        <f>SUM(G128:G141)</f>
        <v>11</v>
      </c>
      <c r="H142"/>
      <c r="K142" s="53"/>
      <c r="L142"/>
      <c r="O142" s="53"/>
      <c r="P142"/>
    </row>
    <row r="143" spans="2:16" ht="15" x14ac:dyDescent="0.2">
      <c r="C143" s="29" t="s">
        <v>45</v>
      </c>
      <c r="D143" s="30">
        <f>D142/C142</f>
        <v>0.84285714285714286</v>
      </c>
      <c r="E143" s="30">
        <f>E142/C142</f>
        <v>0.82857142857142863</v>
      </c>
      <c r="F143" s="30">
        <f>F142/C142</f>
        <v>0.65714285714285714</v>
      </c>
      <c r="G143" s="30">
        <f>G142/C142</f>
        <v>0.15714285714285714</v>
      </c>
      <c r="H143" s="30"/>
      <c r="K143" s="53"/>
      <c r="L143"/>
      <c r="O143" s="53"/>
      <c r="P143"/>
    </row>
    <row r="146" spans="2:16" x14ac:dyDescent="0.2">
      <c r="B146" s="148" t="s">
        <v>47</v>
      </c>
    </row>
    <row r="147" spans="2:16" ht="15" x14ac:dyDescent="0.25">
      <c r="B147" s="153"/>
      <c r="C147" s="103" t="s">
        <v>61</v>
      </c>
      <c r="D147" s="104" t="s">
        <v>1</v>
      </c>
      <c r="H147"/>
      <c r="J147" s="53"/>
      <c r="L147"/>
      <c r="N147" s="53"/>
      <c r="P147"/>
    </row>
    <row r="148" spans="2:16" ht="15" x14ac:dyDescent="0.2">
      <c r="B148" s="105" t="s">
        <v>94</v>
      </c>
      <c r="C148" s="32">
        <f>'License Costs'!B8</f>
        <v>2350</v>
      </c>
      <c r="D148" s="42" t="s">
        <v>96</v>
      </c>
      <c r="H148"/>
      <c r="J148" s="53"/>
      <c r="L148"/>
      <c r="N148" s="53"/>
      <c r="P148"/>
    </row>
    <row r="149" spans="2:16" ht="15" x14ac:dyDescent="0.2">
      <c r="B149" s="105" t="s">
        <v>46</v>
      </c>
      <c r="C149" s="32">
        <v>0</v>
      </c>
      <c r="D149" s="10" t="s">
        <v>95</v>
      </c>
      <c r="H149"/>
      <c r="J149" s="53"/>
      <c r="L149"/>
      <c r="N149" s="53"/>
      <c r="P149"/>
    </row>
    <row r="150" spans="2:16" ht="15" x14ac:dyDescent="0.2">
      <c r="B150" s="105" t="s">
        <v>98</v>
      </c>
      <c r="C150" s="106">
        <f>('License Costs'!B2)*('License Costs'!B8)+('License Costs'!B2)*('License Costs'!C8)</f>
        <v>18334</v>
      </c>
      <c r="D150" s="10" t="s">
        <v>99</v>
      </c>
      <c r="H150"/>
      <c r="J150" s="53"/>
      <c r="L150"/>
      <c r="N150" s="53"/>
      <c r="P150"/>
    </row>
    <row r="151" spans="2:16" ht="15" x14ac:dyDescent="0.2">
      <c r="B151" s="107" t="s">
        <v>30</v>
      </c>
      <c r="C151" s="32">
        <f>SUM(C148:C150)</f>
        <v>20684</v>
      </c>
      <c r="D151" s="10"/>
      <c r="H151"/>
      <c r="J151" s="53"/>
      <c r="L151"/>
      <c r="N151" s="53"/>
      <c r="P151"/>
    </row>
    <row r="174" ht="12" customHeight="1" x14ac:dyDescent="0.2"/>
    <row r="206" ht="12" customHeight="1" x14ac:dyDescent="0.2"/>
    <row r="207" ht="12" customHeight="1" x14ac:dyDescent="0.2"/>
  </sheetData>
  <mergeCells count="12">
    <mergeCell ref="Q2:T2"/>
    <mergeCell ref="M2:P2"/>
    <mergeCell ref="B146:B147"/>
    <mergeCell ref="C63:D63"/>
    <mergeCell ref="C3:C4"/>
    <mergeCell ref="C54:F54"/>
    <mergeCell ref="E2:H2"/>
    <mergeCell ref="A3:A4"/>
    <mergeCell ref="B1:H1"/>
    <mergeCell ref="B3:B4"/>
    <mergeCell ref="B126:B127"/>
    <mergeCell ref="I2:L2"/>
  </mergeCells>
  <pageMargins left="0.70866141732283472" right="0.70866141732283472" top="0.74803149606299213" bottom="0.74803149606299213" header="0.31496062992125984" footer="0.31496062992125984"/>
  <pageSetup paperSize="9" scale="65" orientation="landscape" horizontalDpi="4294967293" verticalDpi="4294967293" r:id="rId1"/>
  <drawing r:id="rId2"/>
  <legacy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17"/>
  <sheetViews>
    <sheetView topLeftCell="A4" zoomScale="90" zoomScaleNormal="90" zoomScalePageLayoutView="90" workbookViewId="0">
      <selection activeCell="A3" sqref="A3:A17"/>
    </sheetView>
  </sheetViews>
  <sheetFormatPr defaultColWidth="8.85546875" defaultRowHeight="15" x14ac:dyDescent="0.25"/>
  <cols>
    <col min="1" max="1" width="51.85546875" style="5" bestFit="1" customWidth="1"/>
    <col min="2" max="3" width="51.85546875" style="5" customWidth="1"/>
    <col min="4" max="4" width="81.7109375" style="5" customWidth="1"/>
    <col min="5" max="6" width="12.7109375" style="6" customWidth="1"/>
    <col min="7" max="12" width="7.28515625" style="6" customWidth="1"/>
    <col min="13" max="15" width="7.28515625" style="5" customWidth="1"/>
    <col min="16" max="16384" width="8.85546875" style="5"/>
  </cols>
  <sheetData>
    <row r="1" spans="1:15" ht="31.5" x14ac:dyDescent="0.5">
      <c r="A1" s="26" t="s">
        <v>22</v>
      </c>
      <c r="B1" s="26"/>
      <c r="C1" s="26"/>
      <c r="D1" s="26"/>
    </row>
    <row r="2" spans="1:15" ht="31.5" customHeight="1" x14ac:dyDescent="0.5">
      <c r="A2" s="23" t="s">
        <v>22</v>
      </c>
      <c r="B2" s="23"/>
      <c r="C2" s="23"/>
      <c r="D2" s="23"/>
      <c r="E2" s="23"/>
    </row>
    <row r="3" spans="1:15" ht="12.75" customHeight="1" x14ac:dyDescent="0.25">
      <c r="A3" s="159" t="s">
        <v>21</v>
      </c>
      <c r="B3" s="24"/>
      <c r="C3" s="24"/>
      <c r="D3" s="161" t="s">
        <v>1</v>
      </c>
      <c r="M3" s="6"/>
      <c r="N3" s="6"/>
      <c r="O3" s="6"/>
    </row>
    <row r="4" spans="1:15" ht="15.75" customHeight="1" x14ac:dyDescent="0.25">
      <c r="A4" s="160"/>
      <c r="B4" s="25"/>
      <c r="C4" s="25"/>
      <c r="D4" s="162"/>
      <c r="M4" s="6"/>
      <c r="N4" s="6"/>
      <c r="O4" s="6"/>
    </row>
    <row r="5" spans="1:15" x14ac:dyDescent="0.25">
      <c r="A5" s="8" t="s">
        <v>20</v>
      </c>
      <c r="B5" s="8"/>
      <c r="C5" s="8"/>
      <c r="D5" s="7"/>
      <c r="M5" s="6"/>
      <c r="N5" s="6"/>
      <c r="O5" s="6"/>
    </row>
    <row r="6" spans="1:15" x14ac:dyDescent="0.25">
      <c r="A6" s="8" t="s">
        <v>19</v>
      </c>
      <c r="B6" s="8"/>
      <c r="C6" s="8"/>
      <c r="D6" s="7"/>
    </row>
    <row r="7" spans="1:15" x14ac:dyDescent="0.25">
      <c r="A7" s="8" t="s">
        <v>18</v>
      </c>
      <c r="B7" s="8"/>
      <c r="C7" s="8"/>
      <c r="D7" s="7"/>
    </row>
    <row r="8" spans="1:15" x14ac:dyDescent="0.25">
      <c r="A8" s="8" t="s">
        <v>17</v>
      </c>
      <c r="B8" s="8"/>
      <c r="C8" s="8"/>
      <c r="D8" s="7"/>
    </row>
    <row r="9" spans="1:15" x14ac:dyDescent="0.25">
      <c r="A9" s="8" t="s">
        <v>16</v>
      </c>
      <c r="B9" s="8"/>
      <c r="C9" s="8"/>
      <c r="D9" s="7"/>
    </row>
    <row r="10" spans="1:15" x14ac:dyDescent="0.25">
      <c r="A10" s="8" t="s">
        <v>15</v>
      </c>
      <c r="B10" s="8"/>
      <c r="C10" s="8"/>
      <c r="D10" s="7"/>
    </row>
    <row r="11" spans="1:15" x14ac:dyDescent="0.25">
      <c r="A11" s="8" t="s">
        <v>14</v>
      </c>
      <c r="B11" s="8"/>
      <c r="C11" s="8"/>
      <c r="D11" s="7"/>
    </row>
    <row r="12" spans="1:15" x14ac:dyDescent="0.25">
      <c r="A12" s="8" t="s">
        <v>13</v>
      </c>
      <c r="B12" s="8"/>
      <c r="C12" s="8"/>
      <c r="D12" s="7"/>
    </row>
    <row r="13" spans="1:15" x14ac:dyDescent="0.25">
      <c r="A13" s="8" t="s">
        <v>25</v>
      </c>
      <c r="B13" s="8"/>
      <c r="C13" s="8"/>
      <c r="D13" s="7"/>
    </row>
    <row r="14" spans="1:15" x14ac:dyDescent="0.25">
      <c r="A14" s="8" t="s">
        <v>24</v>
      </c>
      <c r="B14" s="8"/>
      <c r="C14" s="8"/>
      <c r="D14" s="7"/>
    </row>
    <row r="15" spans="1:15" x14ac:dyDescent="0.25">
      <c r="A15" s="8" t="s">
        <v>12</v>
      </c>
      <c r="B15" s="8"/>
      <c r="C15" s="8"/>
      <c r="D15" s="7"/>
    </row>
    <row r="16" spans="1:15" x14ac:dyDescent="0.25">
      <c r="A16" s="8" t="s">
        <v>11</v>
      </c>
      <c r="B16" s="8"/>
      <c r="C16" s="8"/>
      <c r="D16" s="7"/>
    </row>
    <row r="17" spans="1:4" ht="18" customHeight="1" x14ac:dyDescent="0.25">
      <c r="A17" s="8" t="s">
        <v>10</v>
      </c>
      <c r="B17" s="8"/>
      <c r="C17" s="8"/>
      <c r="D17" s="7"/>
    </row>
  </sheetData>
  <mergeCells count="2">
    <mergeCell ref="A3:A4"/>
    <mergeCell ref="D3:D4"/>
  </mergeCells>
  <pageMargins left="0.74803149606299213" right="0.74803149606299213" top="0.98425196850393704" bottom="0.98425196850393704" header="0.51181102362204722" footer="0.51181102362204722"/>
  <pageSetup paperSize="9" orientation="landscape"/>
  <headerFooter alignWithMargins="0">
    <oddHeader>&amp;C&amp;"Arial,Bold"&amp;11IT TOOLING REQUIREMENTS</oddHead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C8" sqref="C8"/>
    </sheetView>
  </sheetViews>
  <sheetFormatPr defaultColWidth="11.42578125" defaultRowHeight="12.75" x14ac:dyDescent="0.2"/>
  <cols>
    <col min="1" max="1" width="75.7109375" bestFit="1" customWidth="1"/>
    <col min="2" max="2" width="22.42578125" customWidth="1"/>
    <col min="3" max="3" width="15" customWidth="1"/>
    <col min="7" max="7" width="15.140625" customWidth="1"/>
  </cols>
  <sheetData>
    <row r="1" spans="1:7" ht="30" x14ac:dyDescent="0.4">
      <c r="A1" s="43" t="s">
        <v>53</v>
      </c>
    </row>
    <row r="2" spans="1:7" x14ac:dyDescent="0.2">
      <c r="A2" s="40" t="s">
        <v>49</v>
      </c>
      <c r="B2" s="39">
        <v>2</v>
      </c>
      <c r="C2" s="41"/>
      <c r="D2" s="16"/>
      <c r="E2" s="35"/>
      <c r="F2" s="35"/>
      <c r="G2" s="35"/>
    </row>
    <row r="5" spans="1:7" ht="30" x14ac:dyDescent="0.4">
      <c r="A5" s="38" t="s">
        <v>50</v>
      </c>
    </row>
    <row r="6" spans="1:7" x14ac:dyDescent="0.2">
      <c r="A6" s="36"/>
      <c r="B6" s="36"/>
    </row>
    <row r="7" spans="1:7" x14ac:dyDescent="0.2">
      <c r="A7" s="44" t="s">
        <v>90</v>
      </c>
      <c r="B7" s="33" t="s">
        <v>48</v>
      </c>
      <c r="C7" s="14" t="s">
        <v>52</v>
      </c>
    </row>
    <row r="8" spans="1:7" x14ac:dyDescent="0.2">
      <c r="A8" s="37" t="s">
        <v>51</v>
      </c>
      <c r="B8" s="45">
        <v>2350</v>
      </c>
      <c r="C8" s="46">
        <v>6817</v>
      </c>
      <c r="D8" s="31"/>
    </row>
    <row r="10" spans="1:7" x14ac:dyDescent="0.2">
      <c r="A10" s="14" t="s">
        <v>91</v>
      </c>
      <c r="B10" s="33" t="s">
        <v>48</v>
      </c>
      <c r="C10" s="14" t="s">
        <v>52</v>
      </c>
    </row>
    <row r="11" spans="1:7" x14ac:dyDescent="0.2">
      <c r="A11" s="10" t="s">
        <v>51</v>
      </c>
      <c r="B11" s="45">
        <v>0.01</v>
      </c>
      <c r="C11" s="46">
        <v>0</v>
      </c>
    </row>
    <row r="13" spans="1:7" x14ac:dyDescent="0.2">
      <c r="A13" s="44" t="s">
        <v>92</v>
      </c>
      <c r="B13" s="47" t="s">
        <v>48</v>
      </c>
      <c r="C13" s="14" t="s">
        <v>52</v>
      </c>
    </row>
    <row r="14" spans="1:7" x14ac:dyDescent="0.2">
      <c r="A14" s="37" t="s">
        <v>97</v>
      </c>
      <c r="B14" s="45">
        <f>5*10200</f>
        <v>51000</v>
      </c>
      <c r="C14" s="46">
        <v>0</v>
      </c>
      <c r="D14" s="31"/>
    </row>
    <row r="16" spans="1:7" x14ac:dyDescent="0.2">
      <c r="A16" s="14" t="s">
        <v>93</v>
      </c>
      <c r="B16" s="47" t="s">
        <v>48</v>
      </c>
      <c r="C16" s="14" t="s">
        <v>52</v>
      </c>
    </row>
    <row r="17" spans="1:3" x14ac:dyDescent="0.2">
      <c r="A17" s="10" t="s">
        <v>51</v>
      </c>
      <c r="B17" s="45">
        <v>0.01</v>
      </c>
      <c r="C17" s="46">
        <v>0</v>
      </c>
    </row>
    <row r="19" spans="1:3" x14ac:dyDescent="0.2">
      <c r="A19" s="14" t="s">
        <v>108</v>
      </c>
      <c r="B19" s="96" t="s">
        <v>48</v>
      </c>
      <c r="C19" s="14" t="s">
        <v>52</v>
      </c>
    </row>
    <row r="20" spans="1:3" x14ac:dyDescent="0.2">
      <c r="A20" s="10" t="s">
        <v>109</v>
      </c>
      <c r="B20" s="45">
        <v>0.01</v>
      </c>
      <c r="C20" s="46">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ColWidth="8.85546875" defaultRowHeight="12.75" x14ac:dyDescent="0.2"/>
  <cols>
    <col min="1" max="1" width="33.7109375" customWidth="1"/>
  </cols>
  <sheetData>
    <row r="1" spans="1:1" x14ac:dyDescent="0.2">
      <c r="A1" s="2" t="s">
        <v>0</v>
      </c>
    </row>
    <row r="2" spans="1:1" x14ac:dyDescent="0.2">
      <c r="A2" s="1" t="s">
        <v>2</v>
      </c>
    </row>
    <row r="3" spans="1:1" x14ac:dyDescent="0.2">
      <c r="A3" s="1" t="s">
        <v>3</v>
      </c>
    </row>
    <row r="4" spans="1:1" x14ac:dyDescent="0.2">
      <c r="A4" s="1" t="s">
        <v>4</v>
      </c>
    </row>
    <row r="5" spans="1:1" x14ac:dyDescent="0.2">
      <c r="A5" s="1" t="s">
        <v>5</v>
      </c>
    </row>
    <row r="6" spans="1:1" x14ac:dyDescent="0.2">
      <c r="A6" s="1" t="s">
        <v>6</v>
      </c>
    </row>
    <row r="7" spans="1:1" x14ac:dyDescent="0.2">
      <c r="A7" s="1" t="s">
        <v>7</v>
      </c>
    </row>
    <row r="8" spans="1:1" x14ac:dyDescent="0.2">
      <c r="A8" s="1" t="s">
        <v>8</v>
      </c>
    </row>
    <row r="9" spans="1:1" x14ac:dyDescent="0.2">
      <c r="A9" s="1" t="s">
        <v>23</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06F686AD4D044AB93374C59248D096" ma:contentTypeVersion="0" ma:contentTypeDescription="Create a new document." ma:contentTypeScope="" ma:versionID="af86e45fd89f166000357044718c047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CFC3B8-439E-41E4-9FB5-782AD646936C}"/>
</file>

<file path=customXml/itemProps2.xml><?xml version="1.0" encoding="utf-8"?>
<ds:datastoreItem xmlns:ds="http://schemas.openxmlformats.org/officeDocument/2006/customXml" ds:itemID="{4C76A8EE-19E1-4376-857B-928636D7CE54}"/>
</file>

<file path=customXml/itemProps3.xml><?xml version="1.0" encoding="utf-8"?>
<ds:datastoreItem xmlns:ds="http://schemas.openxmlformats.org/officeDocument/2006/customXml" ds:itemID="{3AB6BC18-10B9-4888-8C53-769B04A401C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Summary</vt:lpstr>
      <vt:lpstr>Artifact Management</vt:lpstr>
      <vt:lpstr>Non Functional Requirements</vt:lpstr>
      <vt:lpstr>License Costs</vt:lpstr>
      <vt:lpstr>Codes</vt:lpstr>
      <vt:lpstr>Compliance</vt:lpstr>
    </vt:vector>
  </TitlesOfParts>
  <Company>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mbprint2k31</dc:creator>
  <cp:lastModifiedBy>Stephen Bartolic</cp:lastModifiedBy>
  <cp:lastPrinted>2012-03-17T03:15:53Z</cp:lastPrinted>
  <dcterms:created xsi:type="dcterms:W3CDTF">2009-05-26T05:57:33Z</dcterms:created>
  <dcterms:modified xsi:type="dcterms:W3CDTF">2013-01-29T12:04:29Z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0x010100CE06F686AD4D044AB93374C59248D096</vt:lpwstr>
  </property>
</Properties>
</file>