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8615" windowHeight="7620"/>
  </bookViews>
  <sheets>
    <sheet name="BOM" sheetId="1" r:id="rId1"/>
    <sheet name="other" sheetId="2" r:id="rId2"/>
  </sheets>
  <definedNames>
    <definedName name="_xlnm._FilterDatabase" localSheetId="0" hidden="1">BOM!$A$3:$M$25</definedName>
    <definedName name="PlageNommée1">#REF!</definedName>
  </definedNames>
  <calcPr calcId="125725"/>
</workbook>
</file>

<file path=xl/calcChain.xml><?xml version="1.0" encoding="utf-8"?>
<calcChain xmlns="http://schemas.openxmlformats.org/spreadsheetml/2006/main">
  <c r="H20" i="1"/>
  <c r="I20"/>
  <c r="K20" s="1"/>
  <c r="I13"/>
  <c r="H13"/>
  <c r="K14"/>
  <c r="J14"/>
  <c r="J19"/>
  <c r="K19"/>
  <c r="J24"/>
  <c r="K24"/>
  <c r="J20"/>
  <c r="G26"/>
  <c r="K25"/>
  <c r="J25"/>
  <c r="K23"/>
  <c r="J23"/>
  <c r="K22"/>
  <c r="J22"/>
  <c r="K21"/>
  <c r="J21"/>
  <c r="K18"/>
  <c r="J18"/>
  <c r="K17"/>
  <c r="J17"/>
  <c r="K16"/>
  <c r="J16"/>
  <c r="K15"/>
  <c r="J15"/>
  <c r="K13"/>
  <c r="J13"/>
  <c r="K12"/>
  <c r="J12"/>
  <c r="K11"/>
  <c r="J11"/>
  <c r="K10"/>
  <c r="J10"/>
  <c r="K9"/>
  <c r="J9"/>
  <c r="K8"/>
  <c r="J8"/>
  <c r="K5"/>
  <c r="J5"/>
  <c r="K6"/>
  <c r="J6"/>
  <c r="K7"/>
  <c r="J7"/>
  <c r="K4"/>
  <c r="J4"/>
  <c r="J26" l="1"/>
  <c r="K26"/>
  <c r="J27" l="1"/>
  <c r="J28" s="1"/>
  <c r="K27"/>
  <c r="K28" s="1"/>
</calcChain>
</file>

<file path=xl/sharedStrings.xml><?xml version="1.0" encoding="utf-8"?>
<sst xmlns="http://schemas.openxmlformats.org/spreadsheetml/2006/main" count="172" uniqueCount="162">
  <si>
    <t>category</t>
  </si>
  <si>
    <t>value/description</t>
  </si>
  <si>
    <t>manufacturer name</t>
  </si>
  <si>
    <t>manufacturer ref</t>
  </si>
  <si>
    <t>vendor name</t>
  </si>
  <si>
    <t>vendor ref</t>
  </si>
  <si>
    <t>qty</t>
  </si>
  <si>
    <t>€ / u / 1pc</t>
  </si>
  <si>
    <t>€ / u / 100pcs</t>
  </si>
  <si>
    <t>€ / 1pc</t>
  </si>
  <si>
    <t>€ / 100pc</t>
  </si>
  <si>
    <t>link</t>
  </si>
  <si>
    <t>datasheet</t>
  </si>
  <si>
    <t>capacitor</t>
  </si>
  <si>
    <t>SMD BOITIER B 10µF 35V</t>
  </si>
  <si>
    <t>PANASONIC</t>
  </si>
  <si>
    <t>EEEFK1V100UR</t>
  </si>
  <si>
    <t>Farnell</t>
  </si>
  <si>
    <t>http://fr.farnell.com/panasonic/eeefk1v100ur/condensateur-boitier-b-10uf-35v/dp/9695826</t>
  </si>
  <si>
    <t>http://www.farnell.com/datasheets/1676921.pdf</t>
  </si>
  <si>
    <t>capacitor</t>
  </si>
  <si>
    <t>SMD 0603" 680 pF</t>
  </si>
  <si>
    <t>MULTICOMP</t>
  </si>
  <si>
    <t>MC0603B681K500CT</t>
  </si>
  <si>
    <t>Farnell</t>
  </si>
  <si>
    <t>http://fr.farnell.com/multicomp/mc0603b681k500ct/condensateur-mlcc-0603-x7r-50v/dp/1759083</t>
  </si>
  <si>
    <t>http://www.farnell.com/datasheets/1792107.pdf</t>
  </si>
  <si>
    <t>capacitor</t>
  </si>
  <si>
    <t>SMD 0603" 1 µF</t>
  </si>
  <si>
    <t>MULTICOMP</t>
  </si>
  <si>
    <t>MCCA000521</t>
  </si>
  <si>
    <t>Farnell</t>
  </si>
  <si>
    <t>http://www.farnell.com/datasheets/1723208.pdf</t>
  </si>
  <si>
    <t>capacitor</t>
  </si>
  <si>
    <t>SMD 0805" 10 µF</t>
  </si>
  <si>
    <t>MULTICOMP</t>
  </si>
  <si>
    <t>MCCA000268</t>
  </si>
  <si>
    <t>Farnell</t>
  </si>
  <si>
    <t>http://fr.farnell.com/multicomp/mcca000268/condensateur-mlcc-08055v-6-3v-10uf/dp/1759136</t>
  </si>
  <si>
    <t>http://www.farnell.com/datasheets/1723208.pdf</t>
  </si>
  <si>
    <t>capacitor</t>
  </si>
  <si>
    <t>SMD 0603" 3.3 nF</t>
  </si>
  <si>
    <t>MULTICOMP</t>
  </si>
  <si>
    <t>Farnell</t>
  </si>
  <si>
    <t>capacitor</t>
  </si>
  <si>
    <t>SMD 0603" 22 nF</t>
  </si>
  <si>
    <t>MULTICOMP</t>
  </si>
  <si>
    <t>MC0603B223K250CT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</si>
  <si>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</si>
  <si>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</si>
  <si>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</si>
  <si>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</si>
  <si>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2.2 nF</t>
  </si>
  <si>
    <t>MULTICOMP</t>
  </si>
  <si>
    <t>MC0603B222J500CT</t>
  </si>
  <si>
    <t>Farnell</t>
  </si>
  <si>
    <t>http://fr.farnell.com/multicomp/mc0603b223k250ct/condensateur-mlcc-0603-x7r-25v/dp/1759027</t>
  </si>
  <si>
    <t>http://www.farnell.com/datasheets/1792107.pdf</t>
  </si>
  <si>
    <t>capacitor</t>
  </si>
  <si>
    <t>SMD 0603" 100 nF</t>
  </si>
  <si>
    <t>MULTICOMP</t>
  </si>
  <si>
    <t>MC0603B104K250CT</t>
  </si>
  <si>
    <t>Farnell</t>
  </si>
  <si>
    <t>http://fr.farnell.com/multicomp/mc0603b104k250ct/condensateur-mlcc-0603-x7r-25v/dp/1759037</t>
  </si>
  <si>
    <t>http://www.farnell.com/datasheets/1792107.pdf</t>
  </si>
  <si>
    <t>connector</t>
  </si>
  <si>
    <t>0.1" male thru-hole 2x08</t>
  </si>
  <si>
    <t>MULTICOMP</t>
  </si>
  <si>
    <t>2213S-16G</t>
  </si>
  <si>
    <t>Farnell</t>
  </si>
  <si>
    <t>http://fr.farnell.com/multicomp/2213s-16g/embase-male-2-rangee-vert-16voies/dp/1593445</t>
  </si>
  <si>
    <t>http://www.farnell.com/datasheets/1697539.pdf</t>
  </si>
  <si>
    <t>connector</t>
  </si>
  <si>
    <t>OLIMEX</t>
  </si>
  <si>
    <t>OLIMEX</t>
  </si>
  <si>
    <t>connector</t>
  </si>
  <si>
    <t>0.1" male thru-hole 2x03</t>
  </si>
  <si>
    <t>MULTICOMP</t>
  </si>
  <si>
    <t>2213S-06G</t>
  </si>
  <si>
    <t>Farnell</t>
  </si>
  <si>
    <t>http://fr.farnell.com/multicomp/2213s-06g/embase-male-2-rangee-vert-6voies/dp/1593440?Ntt=2213S-06G</t>
  </si>
  <si>
    <t>http://www.farnell.com/datasheets/1697530.pdf</t>
  </si>
  <si>
    <t>ic</t>
  </si>
  <si>
    <t>audio op amp</t>
  </si>
  <si>
    <t>TEXAS INSTRUMENTS</t>
  </si>
  <si>
    <t>OPA1644AIPW</t>
  </si>
  <si>
    <t>Farnell</t>
  </si>
  <si>
    <t>http://fr.farnell.com/texas-instruments/opa1644aipw/ampli-op-jfet-11mhz-quad-14tssop/dp/1882283?ref=lookahead</t>
  </si>
  <si>
    <t>http://www.farnell.com/datasheets/1633936.pdf</t>
  </si>
  <si>
    <t>ic</t>
  </si>
  <si>
    <t>audio codec</t>
  </si>
  <si>
    <t>TEXAS INSTRUMENTS</t>
  </si>
  <si>
    <t>PCM3168APAP</t>
  </si>
  <si>
    <t>Farnell</t>
  </si>
  <si>
    <t>http://fr.farnell.com/texas-instruments/pcm3168apap/24bit-audio-code-64tqfp/dp/1689419?ref=lookahead</t>
  </si>
  <si>
    <t>http://www.farnell.com/datasheets/1815267.pdf</t>
  </si>
  <si>
    <t>ic</t>
  </si>
  <si>
    <t>buck tension converter</t>
  </si>
  <si>
    <t>TEXAS INSTRUMENTS</t>
  </si>
  <si>
    <t>LM2662M</t>
  </si>
  <si>
    <t>Farnell</t>
  </si>
  <si>
    <t>http://fr.farnell.com/texas-instruments/lm2662m/convertisseur-de-tension-cms/dp/9306803</t>
  </si>
  <si>
    <t>http://www.farnell.com/datasheets/77958.pdf</t>
  </si>
  <si>
    <t>pcb</t>
  </si>
  <si>
    <t>OHSpark.com</t>
  </si>
  <si>
    <t>oshpark.com</t>
  </si>
  <si>
    <t>resistor</t>
  </si>
  <si>
    <t>SMD 0603" 5.6kR</t>
  </si>
  <si>
    <t>MULTICOMP</t>
  </si>
  <si>
    <t>MCMR06X5601FTL</t>
  </si>
  <si>
    <t>Farnell</t>
  </si>
  <si>
    <t>http://fr.farnell.com/multicomp/mcmr06x5601ftl/resistance-0603-5k6-1-anti-sulfur/dp/2073537</t>
  </si>
  <si>
    <t>http://www.farnell.com/datasheets/1716707.pdf</t>
  </si>
  <si>
    <t>resistor</t>
  </si>
  <si>
    <t>SMD 0603" 7.5kR</t>
  </si>
  <si>
    <t>MULTICOMP</t>
  </si>
  <si>
    <t>MCMR06X7501FTL</t>
  </si>
  <si>
    <t>Farnell</t>
  </si>
  <si>
    <t>http://fr.farnell.com/multicomp/mcmr06x7501ftl/resistance-0603-7k5-1-anti-sulfur/dp/2073570</t>
  </si>
  <si>
    <t>http://www.farnell.com/datasheets/1716707.pdf</t>
  </si>
  <si>
    <t>resistor</t>
  </si>
  <si>
    <t>SMD 0603" 3kR</t>
  </si>
  <si>
    <t>MULTICOMP</t>
  </si>
  <si>
    <t>MCMR06X3001FTL</t>
  </si>
  <si>
    <t>Farnell</t>
  </si>
  <si>
    <t>http://fr.farnell.com/multicomp/mcmr06x3001ftl/resistance-0603-3k-1-anti-sulfur/dp/2073461</t>
  </si>
  <si>
    <t>http://www.farnell.com/datasheets/1716707.pdf</t>
  </si>
  <si>
    <t>resistor</t>
  </si>
  <si>
    <t>SMD 0603" 220kR</t>
  </si>
  <si>
    <t>YAGEO (PHYCOMP)</t>
  </si>
  <si>
    <t>RC0603FR-07220KL</t>
  </si>
  <si>
    <t>Farnell</t>
  </si>
  <si>
    <t>http://fr.farnell.com/yageo-phycomp/rc0603fr-07220kl/resistance-rc22h-0603-220k/dp/9238760</t>
  </si>
  <si>
    <t>http://www.farnell.com/datasheets/443971.pdf</t>
  </si>
  <si>
    <t>TOTAL</t>
  </si>
  <si>
    <t>2pcs Video AV Balun 3.5mm 1/8"stereo male plug to AV Screw Terminal Plug adapter</t>
  </si>
  <si>
    <t>http://www.ebay.com/itm/2pcs-Video-AV-Balun-3-5mm-1-8-stereo-male-plug-to-AV-Screw-Terminal-Plug-adapter-/231204744595?pt=LH_DefaultDomain_0&amp;hash=item35d4e06d93</t>
  </si>
  <si>
    <t>SMD 0603" 150R</t>
  </si>
  <si>
    <t>http://fr.farnell.com/multicomp/mcmr06x1500ftl/resistance-0603-150r-1-anti-sulfur/dp/2073388</t>
  </si>
  <si>
    <t>MCMR06X1500FTL</t>
  </si>
  <si>
    <t>led</t>
  </si>
  <si>
    <t>SMD 0603" Green 10mcd</t>
  </si>
  <si>
    <t>KINGBRIGHT</t>
  </si>
  <si>
    <t>KP-1608SGC</t>
  </si>
  <si>
    <t>http://fr.farnell.com/kingbright/kp-1608sgc/led-cms-0603-vert/dp/8529833</t>
  </si>
  <si>
    <t>http://www.farnell.com/datasheets/55768.pdf</t>
  </si>
  <si>
    <t>AirCat audio shield - BOM</t>
  </si>
  <si>
    <t>0.05" male SMD 1x2</t>
  </si>
  <si>
    <t>2211S-02G</t>
  </si>
  <si>
    <t>http://fr.farnell.com/multicomp/2211s-02g/embase-male-1-rangee-vert-2voies/dp/1593411</t>
  </si>
  <si>
    <t>http://www.farnell.com/datasheets/1518407.pdf</t>
  </si>
  <si>
    <t>0.05" female SMD 2x20</t>
  </si>
  <si>
    <t>https://www.olimex.com/Products/Components/Connectors/FEMALE-YAV36P-2x20/</t>
  </si>
  <si>
    <t>FEMALE-YAV36P-2x20</t>
  </si>
  <si>
    <t>http://fr.farnell.com/multicomp/mcca000521/condensateur-mlcc-06035v-10v-1uf/dp/1759398</t>
  </si>
  <si>
    <t>taxe rate =</t>
  </si>
  <si>
    <t>taxes excluded</t>
  </si>
  <si>
    <t>taxes</t>
  </si>
  <si>
    <t>grand total</t>
  </si>
  <si>
    <t>France VAT</t>
  </si>
  <si>
    <t>http://fr.farnell.com/multicomp/mc0603b332j500ct/condensateur-mlcc-3-3nf-50v-x7r/dp/2320807</t>
  </si>
  <si>
    <t>MC0603B332J500CT</t>
  </si>
</sst>
</file>

<file path=xl/styles.xml><?xml version="1.0" encoding="utf-8"?>
<styleSheet xmlns="http://schemas.openxmlformats.org/spreadsheetml/2006/main">
  <numFmts count="3">
    <numFmt numFmtId="164" formatCode="#,##0.000;\(#,##0.000\)"/>
    <numFmt numFmtId="165" formatCode="#,##0.00\ [$€-1]"/>
    <numFmt numFmtId="166" formatCode="_-[$$-409]* #,##0.0000_ ;_-[$$-409]* \-#,##0.0000\ ;_-[$$-409]* &quot;-&quot;??_ ;_-@_ "/>
  </numFmts>
  <fonts count="26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rgb="FF0000FF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i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  <fill>
      <patternFill patternType="none"/>
    </fill>
    <fill>
      <patternFill patternType="solid">
        <fgColor rgb="FF3D85C6"/>
        <bgColor rgb="FF3D85C6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2" fillId="4" borderId="1" xfId="0" applyFont="1" applyFill="1" applyBorder="1"/>
    <xf numFmtId="0" fontId="11" fillId="5" borderId="10" xfId="0" applyFont="1" applyFill="1" applyBorder="1" applyAlignment="1"/>
    <xf numFmtId="0" fontId="12" fillId="5" borderId="11" xfId="0" applyFont="1" applyFill="1" applyBorder="1"/>
    <xf numFmtId="165" fontId="14" fillId="4" borderId="1" xfId="0" applyNumberFormat="1" applyFont="1" applyFill="1" applyBorder="1"/>
    <xf numFmtId="0" fontId="15" fillId="4" borderId="1" xfId="0" applyFont="1" applyFill="1" applyBorder="1" applyAlignment="1"/>
    <xf numFmtId="0" fontId="16" fillId="4" borderId="1" xfId="0" applyFont="1" applyFill="1" applyBorder="1" applyAlignment="1"/>
    <xf numFmtId="0" fontId="0" fillId="0" borderId="0" xfId="0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0" fillId="0" borderId="0" xfId="0"/>
    <xf numFmtId="0" fontId="5" fillId="0" borderId="12" xfId="0" applyFont="1" applyFill="1" applyBorder="1" applyAlignment="1"/>
    <xf numFmtId="0" fontId="5" fillId="0" borderId="14" xfId="0" applyFont="1" applyFill="1" applyBorder="1" applyAlignment="1"/>
    <xf numFmtId="0" fontId="18" fillId="0" borderId="14" xfId="0" applyFont="1" applyFill="1" applyBorder="1" applyAlignment="1"/>
    <xf numFmtId="0" fontId="18" fillId="0" borderId="4" xfId="1" applyFont="1" applyFill="1" applyBorder="1" applyAlignment="1" applyProtection="1"/>
    <xf numFmtId="0" fontId="0" fillId="0" borderId="0" xfId="0"/>
    <xf numFmtId="0" fontId="19" fillId="2" borderId="1" xfId="0" applyFont="1" applyFill="1" applyBorder="1" applyAlignment="1"/>
    <xf numFmtId="0" fontId="12" fillId="5" borderId="19" xfId="0" applyFont="1" applyFill="1" applyBorder="1"/>
    <xf numFmtId="165" fontId="13" fillId="5" borderId="19" xfId="0" applyNumberFormat="1" applyFont="1" applyFill="1" applyBorder="1"/>
    <xf numFmtId="0" fontId="3" fillId="0" borderId="13" xfId="0" applyFont="1" applyFill="1" applyBorder="1" applyAlignment="1"/>
    <xf numFmtId="0" fontId="3" fillId="0" borderId="2" xfId="0" applyFont="1" applyFill="1" applyBorder="1" applyAlignment="1"/>
    <xf numFmtId="164" fontId="4" fillId="0" borderId="3" xfId="0" applyNumberFormat="1" applyFont="1" applyFill="1" applyBorder="1" applyAlignment="1"/>
    <xf numFmtId="0" fontId="5" fillId="0" borderId="4" xfId="0" applyFont="1" applyFill="1" applyBorder="1" applyAlignment="1"/>
    <xf numFmtId="0" fontId="20" fillId="0" borderId="4" xfId="1" applyFont="1" applyFill="1" applyBorder="1" applyAlignment="1" applyProtection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6" fillId="0" borderId="4" xfId="0" applyFont="1" applyFill="1" applyBorder="1" applyAlignment="1"/>
    <xf numFmtId="164" fontId="21" fillId="0" borderId="3" xfId="0" applyNumberFormat="1" applyFont="1" applyFill="1" applyBorder="1" applyAlignment="1"/>
    <xf numFmtId="0" fontId="6" fillId="0" borderId="5" xfId="0" applyFont="1" applyFill="1" applyBorder="1" applyAlignment="1"/>
    <xf numFmtId="165" fontId="7" fillId="0" borderId="6" xfId="0" applyNumberFormat="1" applyFont="1" applyFill="1" applyBorder="1" applyAlignment="1"/>
    <xf numFmtId="0" fontId="20" fillId="0" borderId="14" xfId="1" applyFont="1" applyFill="1" applyBorder="1" applyAlignment="1" applyProtection="1"/>
    <xf numFmtId="0" fontId="20" fillId="0" borderId="5" xfId="1" applyFont="1" applyFill="1" applyBorder="1" applyAlignment="1" applyProtection="1"/>
    <xf numFmtId="0" fontId="9" fillId="0" borderId="9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3" fillId="0" borderId="4" xfId="0" applyFont="1" applyFill="1" applyBorder="1" applyAlignment="1"/>
    <xf numFmtId="0" fontId="8" fillId="0" borderId="2" xfId="0" applyFont="1" applyFill="1" applyBorder="1"/>
    <xf numFmtId="0" fontId="0" fillId="0" borderId="2" xfId="0" applyFill="1" applyBorder="1"/>
    <xf numFmtId="0" fontId="8" fillId="0" borderId="14" xfId="0" applyFont="1" applyFill="1" applyBorder="1"/>
    <xf numFmtId="0" fontId="17" fillId="0" borderId="12" xfId="1" applyFill="1" applyBorder="1" applyAlignment="1" applyProtection="1"/>
    <xf numFmtId="0" fontId="3" fillId="0" borderId="18" xfId="0" applyFont="1" applyFill="1" applyBorder="1" applyAlignment="1"/>
    <xf numFmtId="0" fontId="3" fillId="0" borderId="19" xfId="0" applyFont="1" applyFill="1" applyBorder="1" applyAlignment="1"/>
    <xf numFmtId="164" fontId="4" fillId="0" borderId="19" xfId="0" applyNumberFormat="1" applyFont="1" applyFill="1" applyBorder="1" applyAlignment="1"/>
    <xf numFmtId="164" fontId="10" fillId="0" borderId="19" xfId="0" applyNumberFormat="1" applyFont="1" applyFill="1" applyBorder="1"/>
    <xf numFmtId="0" fontId="5" fillId="0" borderId="19" xfId="0" applyFont="1" applyFill="1" applyBorder="1" applyAlignment="1"/>
    <xf numFmtId="0" fontId="5" fillId="0" borderId="20" xfId="0" applyFont="1" applyFill="1" applyBorder="1" applyAlignment="1"/>
    <xf numFmtId="165" fontId="23" fillId="9" borderId="21" xfId="0" applyNumberFormat="1" applyFont="1" applyFill="1" applyBorder="1" applyAlignment="1">
      <alignment horizontal="right"/>
    </xf>
    <xf numFmtId="165" fontId="0" fillId="9" borderId="22" xfId="0" applyNumberFormat="1" applyFill="1" applyBorder="1"/>
    <xf numFmtId="165" fontId="0" fillId="9" borderId="23" xfId="0" applyNumberFormat="1" applyFill="1" applyBorder="1"/>
    <xf numFmtId="165" fontId="24" fillId="9" borderId="24" xfId="0" applyNumberFormat="1" applyFont="1" applyFill="1" applyBorder="1" applyAlignment="1">
      <alignment horizontal="right"/>
    </xf>
    <xf numFmtId="165" fontId="0" fillId="9" borderId="25" xfId="0" applyNumberFormat="1" applyFill="1" applyBorder="1"/>
    <xf numFmtId="165" fontId="0" fillId="9" borderId="26" xfId="0" applyNumberFormat="1" applyFill="1" applyBorder="1"/>
    <xf numFmtId="0" fontId="25" fillId="7" borderId="0" xfId="0" applyFont="1" applyFill="1"/>
    <xf numFmtId="9" fontId="25" fillId="7" borderId="0" xfId="2" applyFont="1" applyFill="1"/>
    <xf numFmtId="0" fontId="19" fillId="8" borderId="1" xfId="0" applyFont="1" applyFill="1" applyBorder="1" applyAlignment="1">
      <alignment horizontal="center"/>
    </xf>
    <xf numFmtId="0" fontId="0" fillId="9" borderId="0" xfId="0" applyFill="1"/>
    <xf numFmtId="0" fontId="22" fillId="6" borderId="1" xfId="0" applyFont="1" applyFill="1" applyBorder="1" applyAlignment="1">
      <alignment horizontal="center"/>
    </xf>
    <xf numFmtId="0" fontId="25" fillId="0" borderId="0" xfId="0" applyFont="1" applyFill="1"/>
    <xf numFmtId="166" fontId="25" fillId="0" borderId="0" xfId="2" applyNumberFormat="1" applyFont="1" applyFill="1"/>
  </cellXfs>
  <cellStyles count="3">
    <cellStyle name="Lien hypertexte" xfId="1" builtinId="8"/>
    <cellStyle name="Normal" xfId="0" builtinId="0"/>
    <cellStyle name="Pourcentage" xfId="2" builtinId="5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;\(#,##0.000\)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6FA8DC"/>
          <bgColor rgb="FF6FA8DC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3:M25" headerRowDxfId="17" dataDxfId="15" headerRowBorderDxfId="16" tableBorderDxfId="14" totalsRowBorderDxfId="13">
  <autoFilter ref="A3:M25"/>
  <sortState ref="A3:M24">
    <sortCondition ref="A2:A24"/>
  </sortState>
  <tableColumns count="13">
    <tableColumn id="1" name="category" totalsRowLabel="Total" dataDxfId="12"/>
    <tableColumn id="2" name="value/description" dataDxfId="11"/>
    <tableColumn id="3" name="manufacturer name" dataDxfId="10"/>
    <tableColumn id="4" name="manufacturer ref" dataDxfId="9"/>
    <tableColumn id="5" name="vendor name" dataDxfId="8"/>
    <tableColumn id="6" name="vendor ref" dataDxfId="7"/>
    <tableColumn id="7" name="qty" dataDxfId="6"/>
    <tableColumn id="8" name="€ / u / 1pc" dataDxfId="5"/>
    <tableColumn id="9" name="€ / u / 100pcs" dataDxfId="4"/>
    <tableColumn id="10" name="€ / 1pc" dataDxfId="3">
      <calculatedColumnFormula>G4*H4</calculatedColumnFormula>
    </tableColumn>
    <tableColumn id="11" name="€ / 100pc" dataDxfId="2">
      <calculatedColumnFormula>G4*I4</calculatedColumnFormula>
    </tableColumn>
    <tableColumn id="12" name="link" dataDxfId="1"/>
    <tableColumn id="13" name="datasheet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rnell.com/datasheets/1723208.pdf" TargetMode="External"/><Relationship Id="rId13" Type="http://schemas.openxmlformats.org/officeDocument/2006/relationships/hyperlink" Target="http://fr.farnell.com/multicomp/mc0603b104k250ct/condensateur-mlcc-0603-x7r-25v/dp/1759037" TargetMode="External"/><Relationship Id="rId18" Type="http://schemas.openxmlformats.org/officeDocument/2006/relationships/hyperlink" Target="http://www.farnell.com/datasheets/1697530.pdf" TargetMode="External"/><Relationship Id="rId26" Type="http://schemas.openxmlformats.org/officeDocument/2006/relationships/hyperlink" Target="http://fr.farnell.com/multicomp/mcmr06x5601ftl/resistance-0603-5k6-1-anti-sulfur/dp/2073537" TargetMode="External"/><Relationship Id="rId3" Type="http://schemas.openxmlformats.org/officeDocument/2006/relationships/hyperlink" Target="http://fr.farnell.com/multicomp/mc0603b681k500ct/condensateur-mlcc-0603-x7r-50v/dp/1759083" TargetMode="External"/><Relationship Id="rId21" Type="http://schemas.openxmlformats.org/officeDocument/2006/relationships/hyperlink" Target="http://fr.farnell.com/texas-instruments/pcm3168apap/24bit-audio-code-64tqfp/dp/1689419?ref=lookahead" TargetMode="External"/><Relationship Id="rId34" Type="http://schemas.openxmlformats.org/officeDocument/2006/relationships/hyperlink" Target="http://fr.farnell.com/multicomp/2213s-06g/embase-male-2-rangee-vert-6voies/dp/1593440?Ntt=2213S-06G" TargetMode="External"/><Relationship Id="rId7" Type="http://schemas.openxmlformats.org/officeDocument/2006/relationships/hyperlink" Target="http://fr.farnell.com/multicomp/mcca000268/condensateur-mlcc-08055v-6-3v-10uf/dp/1759136" TargetMode="External"/><Relationship Id="rId12" Type="http://schemas.openxmlformats.org/officeDocument/2006/relationships/hyperlink" Target="http://www.farnell.com/datasheets/1792107.pdf" TargetMode="External"/><Relationship Id="rId17" Type="http://schemas.openxmlformats.org/officeDocument/2006/relationships/hyperlink" Target="https://www.olimex.com/Products/Components/Connectors/FEMALE-YAV36P-2x20/" TargetMode="External"/><Relationship Id="rId25" Type="http://schemas.openxmlformats.org/officeDocument/2006/relationships/hyperlink" Target="http://oshpark.com/" TargetMode="External"/><Relationship Id="rId33" Type="http://schemas.openxmlformats.org/officeDocument/2006/relationships/hyperlink" Target="http://www.farnell.com/datasheets/443971.pdf" TargetMode="External"/><Relationship Id="rId2" Type="http://schemas.openxmlformats.org/officeDocument/2006/relationships/hyperlink" Target="http://www.farnell.com/datasheets/1676921.pdf" TargetMode="External"/><Relationship Id="rId16" Type="http://schemas.openxmlformats.org/officeDocument/2006/relationships/hyperlink" Target="http://www.farnell.com/datasheets/1697539.pdf" TargetMode="External"/><Relationship Id="rId20" Type="http://schemas.openxmlformats.org/officeDocument/2006/relationships/hyperlink" Target="http://www.farnell.com/datasheets/1633936.pdf" TargetMode="External"/><Relationship Id="rId29" Type="http://schemas.openxmlformats.org/officeDocument/2006/relationships/hyperlink" Target="http://www.farnell.com/datasheets/1716707.pdf" TargetMode="External"/><Relationship Id="rId1" Type="http://schemas.openxmlformats.org/officeDocument/2006/relationships/hyperlink" Target="http://fr.farnell.com/panasonic/eeefk1v100ur/condensateur-boitier-b-10uf-35v/dp/9695826" TargetMode="External"/><Relationship Id="rId6" Type="http://schemas.openxmlformats.org/officeDocument/2006/relationships/hyperlink" Target="http://www.farnell.com/datasheets/1723208.pdf" TargetMode="External"/><Relationship Id="rId11" Type="http://schemas.openxmlformats.org/officeDocument/2006/relationships/hyperlink" Target="http://fr.farnell.com/multicomp/mc0603b223k250ct/condensateur-mlcc-0603-x7r-25v/dp/1759027" TargetMode="External"/><Relationship Id="rId24" Type="http://schemas.openxmlformats.org/officeDocument/2006/relationships/hyperlink" Target="http://www.farnell.com/datasheets/77958.pdf" TargetMode="External"/><Relationship Id="rId32" Type="http://schemas.openxmlformats.org/officeDocument/2006/relationships/hyperlink" Target="http://fr.farnell.com/yageo-phycomp/rc0603fr-07220kl/resistance-rc22h-0603-220k/dp/9238760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://fr.farnell.com/multicomp/mcca000521/condensateur-mlcc-06035v-10v-1uf/dp/1759398" TargetMode="External"/><Relationship Id="rId15" Type="http://schemas.openxmlformats.org/officeDocument/2006/relationships/hyperlink" Target="http://fr.farnell.com/multicomp/2213s-16g/embase-male-2-rangee-vert-16voies/dp/1593445" TargetMode="External"/><Relationship Id="rId23" Type="http://schemas.openxmlformats.org/officeDocument/2006/relationships/hyperlink" Target="http://fr.farnell.com/texas-instruments/lm2662m/convertisseur-de-tension-cms/dp/9306803" TargetMode="External"/><Relationship Id="rId28" Type="http://schemas.openxmlformats.org/officeDocument/2006/relationships/hyperlink" Target="http://fr.farnell.com/multicomp/mcmr06x7501ftl/resistance-0603-7k5-1-anti-sulfur/dp/207357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farnell.com/datasheets/1792107.pdf" TargetMode="External"/><Relationship Id="rId19" Type="http://schemas.openxmlformats.org/officeDocument/2006/relationships/hyperlink" Target="http://fr.farnell.com/texas-instruments/opa1644aipw/ampli-op-jfet-11mhz-quad-14tssop/dp/1882283?ref=lookahead" TargetMode="External"/><Relationship Id="rId31" Type="http://schemas.openxmlformats.org/officeDocument/2006/relationships/hyperlink" Target="http://www.farnell.com/datasheets/1716707.pdf" TargetMode="External"/><Relationship Id="rId4" Type="http://schemas.openxmlformats.org/officeDocument/2006/relationships/hyperlink" Target="http://www.farnell.com/datasheets/1792107.pdf" TargetMode="External"/><Relationship Id="rId9" Type="http://schemas.openxmlformats.org/officeDocument/2006/relationships/hyperlink" Target="http://fr.farnell.com/multicomp/mc0603b223k250ct/condensateur-mlcc-0603-x7r-25v/dp/1759027" TargetMode="External"/><Relationship Id="rId14" Type="http://schemas.openxmlformats.org/officeDocument/2006/relationships/hyperlink" Target="http://www.farnell.com/datasheets/1792107.pdf" TargetMode="External"/><Relationship Id="rId22" Type="http://schemas.openxmlformats.org/officeDocument/2006/relationships/hyperlink" Target="http://www.farnell.com/datasheets/1815267.pdf" TargetMode="External"/><Relationship Id="rId27" Type="http://schemas.openxmlformats.org/officeDocument/2006/relationships/hyperlink" Target="http://www.farnell.com/datasheets/1716707.pdf" TargetMode="External"/><Relationship Id="rId30" Type="http://schemas.openxmlformats.org/officeDocument/2006/relationships/hyperlink" Target="http://fr.farnell.com/multicomp/mcmr06x3001ftl/resistance-0603-3k-1-anti-sulfur/dp/2073461" TargetMode="External"/><Relationship Id="rId35" Type="http://schemas.openxmlformats.org/officeDocument/2006/relationships/hyperlink" Target="http://www.farnell.com/datasheets/1518407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2pcs-Video-AV-Balun-3-5mm-1-8-stereo-male-plug-to-AV-Screw-Terminal-Plug-adapter-/231204744595?pt=LH_DefaultDomain_0&amp;hash=item35d4e06d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zoomScale="85" zoomScaleNormal="85" workbookViewId="0">
      <pane ySplit="3" topLeftCell="A10" activePane="bottomLeft" state="frozen"/>
      <selection pane="bottomLeft" activeCell="D29" sqref="D29"/>
    </sheetView>
  </sheetViews>
  <sheetFormatPr baseColWidth="10" defaultColWidth="14.42578125" defaultRowHeight="15.75" customHeight="1"/>
  <cols>
    <col min="1" max="1" width="11" customWidth="1"/>
    <col min="2" max="2" width="23.5703125" customWidth="1"/>
    <col min="3" max="3" width="21" customWidth="1"/>
    <col min="4" max="4" width="21" bestFit="1" customWidth="1"/>
    <col min="5" max="5" width="15.140625" customWidth="1"/>
    <col min="6" max="6" width="21" bestFit="1" customWidth="1"/>
    <col min="7" max="7" width="5.85546875" customWidth="1"/>
    <col min="8" max="8" width="11.85546875" customWidth="1"/>
    <col min="9" max="9" width="14.7109375" customWidth="1"/>
    <col min="10" max="10" width="9" customWidth="1"/>
    <col min="11" max="11" width="11" customWidth="1"/>
    <col min="12" max="12" width="37" customWidth="1"/>
    <col min="13" max="13" width="41" customWidth="1"/>
  </cols>
  <sheetData>
    <row r="1" spans="1:31" ht="18">
      <c r="A1" s="54" t="s">
        <v>146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31" s="16" customFormat="1" ht="18.75">
      <c r="A2" s="56" t="s">
        <v>156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17"/>
      <c r="M2" s="17"/>
    </row>
    <row r="3" spans="1:31" ht="15.75" customHeight="1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customHeight="1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>
        <v>2254444</v>
      </c>
      <c r="G4" s="21">
        <v>7</v>
      </c>
      <c r="H4" s="22">
        <v>0.41</v>
      </c>
      <c r="I4" s="22">
        <v>0.14799999999999999</v>
      </c>
      <c r="J4" s="22">
        <f t="shared" ref="J4:J25" si="0">G4*H4</f>
        <v>2.8699999999999997</v>
      </c>
      <c r="K4" s="22">
        <f t="shared" ref="K4:K25" si="1">G4*I4</f>
        <v>1.036</v>
      </c>
      <c r="L4" s="23" t="s">
        <v>18</v>
      </c>
      <c r="M4" s="13" t="s">
        <v>19</v>
      </c>
    </row>
    <row r="5" spans="1:31" ht="15.75" customHeight="1">
      <c r="A5" s="20" t="s">
        <v>33</v>
      </c>
      <c r="B5" s="21" t="s">
        <v>34</v>
      </c>
      <c r="C5" s="21" t="s">
        <v>35</v>
      </c>
      <c r="D5" s="21" t="s">
        <v>36</v>
      </c>
      <c r="E5" s="21" t="s">
        <v>37</v>
      </c>
      <c r="F5" s="21">
        <v>1759136</v>
      </c>
      <c r="G5" s="21">
        <v>21</v>
      </c>
      <c r="H5" s="22">
        <v>4.8000000000000001E-2</v>
      </c>
      <c r="I5" s="22">
        <v>4.8000000000000001E-2</v>
      </c>
      <c r="J5" s="22">
        <f t="shared" si="0"/>
        <v>1.008</v>
      </c>
      <c r="K5" s="22">
        <f t="shared" si="1"/>
        <v>1.008</v>
      </c>
      <c r="L5" s="23" t="s">
        <v>38</v>
      </c>
      <c r="M5" s="13" t="s">
        <v>39</v>
      </c>
    </row>
    <row r="6" spans="1:31" ht="15.75" customHeight="1">
      <c r="A6" s="20" t="s">
        <v>27</v>
      </c>
      <c r="B6" s="21" t="s">
        <v>28</v>
      </c>
      <c r="C6" s="21" t="s">
        <v>29</v>
      </c>
      <c r="D6" s="21" t="s">
        <v>30</v>
      </c>
      <c r="E6" s="21" t="s">
        <v>31</v>
      </c>
      <c r="F6" s="21">
        <v>1759398</v>
      </c>
      <c r="G6" s="21">
        <v>12</v>
      </c>
      <c r="H6" s="22">
        <v>8.9999999999999993E-3</v>
      </c>
      <c r="I6" s="22">
        <v>8.9999999999999993E-3</v>
      </c>
      <c r="J6" s="22">
        <f t="shared" si="0"/>
        <v>0.10799999999999998</v>
      </c>
      <c r="K6" s="22">
        <f t="shared" si="1"/>
        <v>0.10799999999999998</v>
      </c>
      <c r="L6" s="24" t="s">
        <v>154</v>
      </c>
      <c r="M6" s="13" t="s">
        <v>32</v>
      </c>
    </row>
    <row r="7" spans="1:31" ht="15.75" customHeight="1">
      <c r="A7" s="20" t="s">
        <v>20</v>
      </c>
      <c r="B7" s="21" t="s">
        <v>21</v>
      </c>
      <c r="C7" s="21" t="s">
        <v>22</v>
      </c>
      <c r="D7" s="21" t="s">
        <v>23</v>
      </c>
      <c r="E7" s="25" t="s">
        <v>24</v>
      </c>
      <c r="F7" s="21">
        <v>1759083</v>
      </c>
      <c r="G7" s="21">
        <v>16</v>
      </c>
      <c r="H7" s="22">
        <v>7.0000000000000001E-3</v>
      </c>
      <c r="I7" s="22">
        <v>6.0000000000000001E-3</v>
      </c>
      <c r="J7" s="22">
        <f t="shared" si="0"/>
        <v>0.112</v>
      </c>
      <c r="K7" s="22">
        <f t="shared" si="1"/>
        <v>9.6000000000000002E-2</v>
      </c>
      <c r="L7" s="23" t="s">
        <v>25</v>
      </c>
      <c r="M7" s="13" t="s">
        <v>26</v>
      </c>
    </row>
    <row r="8" spans="1:31" ht="15.75" customHeight="1">
      <c r="A8" s="20" t="s">
        <v>40</v>
      </c>
      <c r="B8" s="21" t="s">
        <v>41</v>
      </c>
      <c r="C8" s="21" t="s">
        <v>42</v>
      </c>
      <c r="D8" s="21" t="s">
        <v>161</v>
      </c>
      <c r="E8" s="21" t="s">
        <v>43</v>
      </c>
      <c r="F8" s="21">
        <v>2320807</v>
      </c>
      <c r="G8" s="21">
        <v>8</v>
      </c>
      <c r="H8" s="28">
        <v>8.0000000000000002E-3</v>
      </c>
      <c r="I8" s="22">
        <v>7.0000000000000001E-3</v>
      </c>
      <c r="J8" s="22">
        <f t="shared" si="0"/>
        <v>6.4000000000000001E-2</v>
      </c>
      <c r="K8" s="22">
        <f t="shared" si="1"/>
        <v>5.6000000000000001E-2</v>
      </c>
      <c r="L8" s="23" t="s">
        <v>160</v>
      </c>
      <c r="M8" s="13" t="s">
        <v>26</v>
      </c>
    </row>
    <row r="9" spans="1:31" ht="15.75" customHeight="1">
      <c r="A9" s="20" t="s">
        <v>44</v>
      </c>
      <c r="B9" s="21" t="s">
        <v>45</v>
      </c>
      <c r="C9" s="21" t="s">
        <v>46</v>
      </c>
      <c r="D9" s="21" t="s">
        <v>47</v>
      </c>
      <c r="E9" s="21" t="s">
        <v>48</v>
      </c>
      <c r="F9" s="21">
        <v>1759027</v>
      </c>
      <c r="G9" s="21">
        <v>6</v>
      </c>
      <c r="H9" s="22">
        <v>8.9999999999999993E-3</v>
      </c>
      <c r="I9" s="22">
        <v>8.0000000000000002E-3</v>
      </c>
      <c r="J9" s="22">
        <f t="shared" si="0"/>
        <v>5.3999999999999992E-2</v>
      </c>
      <c r="K9" s="22">
        <f t="shared" si="1"/>
        <v>4.8000000000000001E-2</v>
      </c>
      <c r="L9" s="23" t="s">
        <v>49</v>
      </c>
      <c r="M9" s="13" t="s">
        <v>50</v>
      </c>
    </row>
    <row r="10" spans="1:31" ht="15.75" customHeight="1">
      <c r="A10" s="20" t="s">
        <v>51</v>
      </c>
      <c r="B10" s="21" t="s">
        <v>52</v>
      </c>
      <c r="C10" s="21" t="s">
        <v>53</v>
      </c>
      <c r="D10" s="21" t="s">
        <v>54</v>
      </c>
      <c r="E10" s="21" t="s">
        <v>55</v>
      </c>
      <c r="F10" s="21">
        <v>2320806</v>
      </c>
      <c r="G10" s="21">
        <v>6</v>
      </c>
      <c r="H10" s="22">
        <v>8.9999999999999993E-3</v>
      </c>
      <c r="I10" s="22">
        <v>8.0000000000000002E-3</v>
      </c>
      <c r="J10" s="22">
        <f t="shared" si="0"/>
        <v>5.3999999999999992E-2</v>
      </c>
      <c r="K10" s="22">
        <f t="shared" si="1"/>
        <v>4.8000000000000001E-2</v>
      </c>
      <c r="L10" s="23" t="s">
        <v>56</v>
      </c>
      <c r="M10" s="13" t="s">
        <v>57</v>
      </c>
    </row>
    <row r="11" spans="1:31" s="16" customFormat="1" ht="15.75" customHeight="1">
      <c r="A11" s="20" t="s">
        <v>58</v>
      </c>
      <c r="B11" s="21" t="s">
        <v>59</v>
      </c>
      <c r="C11" s="21" t="s">
        <v>60</v>
      </c>
      <c r="D11" s="21" t="s">
        <v>61</v>
      </c>
      <c r="E11" s="21" t="s">
        <v>62</v>
      </c>
      <c r="F11" s="21">
        <v>1759037</v>
      </c>
      <c r="G11" s="21">
        <v>5</v>
      </c>
      <c r="H11" s="22">
        <v>7.0000000000000001E-3</v>
      </c>
      <c r="I11" s="22">
        <v>6.0000000000000001E-3</v>
      </c>
      <c r="J11" s="22">
        <f t="shared" si="0"/>
        <v>3.5000000000000003E-2</v>
      </c>
      <c r="K11" s="22">
        <f t="shared" si="1"/>
        <v>0.03</v>
      </c>
      <c r="L11" s="23" t="s">
        <v>63</v>
      </c>
      <c r="M11" s="13" t="s">
        <v>64</v>
      </c>
    </row>
    <row r="12" spans="1:31" s="11" customFormat="1" ht="15.75" customHeight="1">
      <c r="A12" s="20" t="s">
        <v>65</v>
      </c>
      <c r="B12" s="21" t="s">
        <v>66</v>
      </c>
      <c r="C12" s="21" t="s">
        <v>67</v>
      </c>
      <c r="D12" s="21" t="s">
        <v>68</v>
      </c>
      <c r="E12" s="21" t="s">
        <v>69</v>
      </c>
      <c r="F12" s="26">
        <v>1593445</v>
      </c>
      <c r="G12" s="21">
        <v>1</v>
      </c>
      <c r="H12" s="22">
        <v>0.83</v>
      </c>
      <c r="I12" s="22">
        <v>0.64</v>
      </c>
      <c r="J12" s="22">
        <f t="shared" si="0"/>
        <v>0.83</v>
      </c>
      <c r="K12" s="22">
        <f t="shared" si="1"/>
        <v>0.64</v>
      </c>
      <c r="L12" s="27" t="s">
        <v>70</v>
      </c>
      <c r="M12" s="13" t="s">
        <v>71</v>
      </c>
    </row>
    <row r="13" spans="1:31" ht="15.75" customHeight="1">
      <c r="A13" s="20" t="s">
        <v>72</v>
      </c>
      <c r="B13" s="21" t="s">
        <v>151</v>
      </c>
      <c r="C13" s="21" t="s">
        <v>73</v>
      </c>
      <c r="D13" s="21" t="s">
        <v>153</v>
      </c>
      <c r="E13" s="21" t="s">
        <v>74</v>
      </c>
      <c r="F13" s="21" t="s">
        <v>153</v>
      </c>
      <c r="G13" s="21">
        <v>2</v>
      </c>
      <c r="H13" s="28">
        <f>0.4*(1-$B$27)</f>
        <v>0.32000000000000006</v>
      </c>
      <c r="I13" s="22">
        <f>0.32*(1-$B$27)</f>
        <v>0.25600000000000001</v>
      </c>
      <c r="J13" s="22">
        <f t="shared" si="0"/>
        <v>0.64000000000000012</v>
      </c>
      <c r="K13" s="22">
        <f t="shared" si="1"/>
        <v>0.51200000000000001</v>
      </c>
      <c r="L13" s="29" t="s">
        <v>152</v>
      </c>
      <c r="M13" s="13"/>
    </row>
    <row r="14" spans="1:31" ht="15.75" customHeight="1">
      <c r="A14" s="20" t="s">
        <v>65</v>
      </c>
      <c r="B14" s="21" t="s">
        <v>147</v>
      </c>
      <c r="C14" s="30" t="s">
        <v>22</v>
      </c>
      <c r="D14" s="30" t="s">
        <v>148</v>
      </c>
      <c r="E14" s="30" t="s">
        <v>17</v>
      </c>
      <c r="F14" s="26">
        <v>1593411</v>
      </c>
      <c r="G14" s="21">
        <v>1</v>
      </c>
      <c r="H14" s="22">
        <v>6.5000000000000002E-2</v>
      </c>
      <c r="I14" s="22">
        <v>2.7E-2</v>
      </c>
      <c r="J14" s="22">
        <f t="shared" si="0"/>
        <v>6.5000000000000002E-2</v>
      </c>
      <c r="K14" s="22">
        <f t="shared" si="1"/>
        <v>2.7E-2</v>
      </c>
      <c r="L14" s="29" t="s">
        <v>149</v>
      </c>
      <c r="M14" s="31" t="s">
        <v>150</v>
      </c>
    </row>
    <row r="15" spans="1:31" ht="15.75" customHeight="1">
      <c r="A15" s="20" t="s">
        <v>75</v>
      </c>
      <c r="B15" s="21" t="s">
        <v>76</v>
      </c>
      <c r="C15" s="21" t="s">
        <v>77</v>
      </c>
      <c r="D15" s="21" t="s">
        <v>78</v>
      </c>
      <c r="E15" s="21" t="s">
        <v>79</v>
      </c>
      <c r="F15" s="21">
        <v>1593440</v>
      </c>
      <c r="G15" s="21">
        <v>1</v>
      </c>
      <c r="H15" s="22">
        <v>0.36</v>
      </c>
      <c r="I15" s="22">
        <v>0.32</v>
      </c>
      <c r="J15" s="22">
        <f t="shared" si="0"/>
        <v>0.36</v>
      </c>
      <c r="K15" s="22">
        <f t="shared" si="1"/>
        <v>0.32</v>
      </c>
      <c r="L15" s="32" t="s">
        <v>80</v>
      </c>
      <c r="M15" s="13" t="s">
        <v>81</v>
      </c>
    </row>
    <row r="16" spans="1:31" ht="15.75" customHeight="1">
      <c r="A16" s="20" t="s">
        <v>82</v>
      </c>
      <c r="B16" s="21" t="s">
        <v>83</v>
      </c>
      <c r="C16" s="21" t="s">
        <v>84</v>
      </c>
      <c r="D16" s="21" t="s">
        <v>85</v>
      </c>
      <c r="E16" s="21" t="s">
        <v>86</v>
      </c>
      <c r="F16" s="21">
        <v>1882283</v>
      </c>
      <c r="G16" s="21">
        <v>3</v>
      </c>
      <c r="H16" s="22">
        <v>4.88</v>
      </c>
      <c r="I16" s="22">
        <v>3.47</v>
      </c>
      <c r="J16" s="22">
        <f t="shared" si="0"/>
        <v>14.64</v>
      </c>
      <c r="K16" s="22">
        <f t="shared" si="1"/>
        <v>10.41</v>
      </c>
      <c r="L16" s="29" t="s">
        <v>87</v>
      </c>
      <c r="M16" s="13" t="s">
        <v>88</v>
      </c>
    </row>
    <row r="17" spans="1:13" ht="15.75" customHeight="1">
      <c r="A17" s="20" t="s">
        <v>89</v>
      </c>
      <c r="B17" s="21" t="s">
        <v>90</v>
      </c>
      <c r="C17" s="21" t="s">
        <v>91</v>
      </c>
      <c r="D17" s="21" t="s">
        <v>92</v>
      </c>
      <c r="E17" s="21" t="s">
        <v>93</v>
      </c>
      <c r="F17" s="21">
        <v>1689419</v>
      </c>
      <c r="G17" s="21">
        <v>1</v>
      </c>
      <c r="H17" s="22">
        <v>11.86</v>
      </c>
      <c r="I17" s="22">
        <v>5.83</v>
      </c>
      <c r="J17" s="22">
        <f t="shared" si="0"/>
        <v>11.86</v>
      </c>
      <c r="K17" s="22">
        <f t="shared" si="1"/>
        <v>5.83</v>
      </c>
      <c r="L17" s="29" t="s">
        <v>94</v>
      </c>
      <c r="M17" s="13" t="s">
        <v>95</v>
      </c>
    </row>
    <row r="18" spans="1:13" ht="15.75" customHeight="1">
      <c r="A18" s="20" t="s">
        <v>96</v>
      </c>
      <c r="B18" s="21" t="s">
        <v>97</v>
      </c>
      <c r="C18" s="21" t="s">
        <v>98</v>
      </c>
      <c r="D18" s="33" t="s">
        <v>99</v>
      </c>
      <c r="E18" s="21" t="s">
        <v>100</v>
      </c>
      <c r="F18" s="21">
        <v>9306803</v>
      </c>
      <c r="G18" s="21">
        <v>1</v>
      </c>
      <c r="H18" s="22">
        <v>1.7</v>
      </c>
      <c r="I18" s="22">
        <v>1.51</v>
      </c>
      <c r="J18" s="22">
        <f t="shared" si="0"/>
        <v>1.7</v>
      </c>
      <c r="K18" s="22">
        <f t="shared" si="1"/>
        <v>1.51</v>
      </c>
      <c r="L18" s="29" t="s">
        <v>101</v>
      </c>
      <c r="M18" s="13" t="s">
        <v>102</v>
      </c>
    </row>
    <row r="19" spans="1:13" ht="15.75" customHeight="1">
      <c r="A19" s="20" t="s">
        <v>140</v>
      </c>
      <c r="B19" s="34" t="s">
        <v>141</v>
      </c>
      <c r="C19" s="34" t="s">
        <v>142</v>
      </c>
      <c r="D19" s="21" t="s">
        <v>143</v>
      </c>
      <c r="E19" s="35" t="s">
        <v>17</v>
      </c>
      <c r="F19" s="21">
        <v>8529833</v>
      </c>
      <c r="G19" s="21">
        <v>1</v>
      </c>
      <c r="H19" s="22">
        <v>7.5999999999999998E-2</v>
      </c>
      <c r="I19" s="22">
        <v>6.9000000000000006E-2</v>
      </c>
      <c r="J19" s="22">
        <f t="shared" si="0"/>
        <v>7.5999999999999998E-2</v>
      </c>
      <c r="K19" s="22">
        <f t="shared" si="1"/>
        <v>6.9000000000000006E-2</v>
      </c>
      <c r="L19" s="15" t="s">
        <v>144</v>
      </c>
      <c r="M19" s="14" t="s">
        <v>145</v>
      </c>
    </row>
    <row r="20" spans="1:13" ht="15.75" customHeight="1">
      <c r="A20" s="20" t="s">
        <v>103</v>
      </c>
      <c r="B20" s="36"/>
      <c r="C20" s="36"/>
      <c r="D20" s="21"/>
      <c r="E20" s="37" t="s">
        <v>104</v>
      </c>
      <c r="F20" s="21"/>
      <c r="G20" s="21">
        <v>1</v>
      </c>
      <c r="H20" s="22">
        <f>(18.56/3)*(1-$B$27)</f>
        <v>4.9493333333333336</v>
      </c>
      <c r="I20" s="22">
        <f>Tableau3[[#This Row],[€ / u / 1pc]]/5</f>
        <v>0.98986666666666667</v>
      </c>
      <c r="J20" s="22">
        <f t="shared" si="0"/>
        <v>4.9493333333333336</v>
      </c>
      <c r="K20" s="22">
        <f t="shared" si="1"/>
        <v>0.98986666666666667</v>
      </c>
      <c r="L20" s="23" t="s">
        <v>105</v>
      </c>
      <c r="M20" s="38"/>
    </row>
    <row r="21" spans="1:13" ht="15.75" customHeight="1">
      <c r="A21" s="20" t="s">
        <v>106</v>
      </c>
      <c r="B21" s="21" t="s">
        <v>107</v>
      </c>
      <c r="C21" s="21" t="s">
        <v>108</v>
      </c>
      <c r="D21" s="21" t="s">
        <v>109</v>
      </c>
      <c r="E21" s="21" t="s">
        <v>110</v>
      </c>
      <c r="F21" s="21">
        <v>2073537</v>
      </c>
      <c r="G21" s="21">
        <v>16</v>
      </c>
      <c r="H21" s="22">
        <v>8.0000000000000002E-3</v>
      </c>
      <c r="I21" s="22">
        <v>8.0000000000000002E-3</v>
      </c>
      <c r="J21" s="22">
        <f t="shared" si="0"/>
        <v>0.128</v>
      </c>
      <c r="K21" s="22">
        <f t="shared" si="1"/>
        <v>0.128</v>
      </c>
      <c r="L21" s="23" t="s">
        <v>111</v>
      </c>
      <c r="M21" s="13" t="s">
        <v>112</v>
      </c>
    </row>
    <row r="22" spans="1:13" ht="15.75" customHeight="1">
      <c r="A22" s="20" t="s">
        <v>113</v>
      </c>
      <c r="B22" s="21" t="s">
        <v>114</v>
      </c>
      <c r="C22" s="21" t="s">
        <v>115</v>
      </c>
      <c r="D22" s="21" t="s">
        <v>116</v>
      </c>
      <c r="E22" s="21" t="s">
        <v>117</v>
      </c>
      <c r="F22" s="21">
        <v>2073570</v>
      </c>
      <c r="G22" s="21">
        <v>16</v>
      </c>
      <c r="H22" s="22">
        <v>8.0000000000000002E-3</v>
      </c>
      <c r="I22" s="22">
        <v>8.0000000000000002E-3</v>
      </c>
      <c r="J22" s="22">
        <f t="shared" si="0"/>
        <v>0.128</v>
      </c>
      <c r="K22" s="22">
        <f t="shared" si="1"/>
        <v>0.128</v>
      </c>
      <c r="L22" s="23" t="s">
        <v>118</v>
      </c>
      <c r="M22" s="13" t="s">
        <v>119</v>
      </c>
    </row>
    <row r="23" spans="1:13" s="7" customFormat="1" ht="15.75" customHeight="1">
      <c r="A23" s="20" t="s">
        <v>120</v>
      </c>
      <c r="B23" s="21" t="s">
        <v>121</v>
      </c>
      <c r="C23" s="21" t="s">
        <v>122</v>
      </c>
      <c r="D23" s="21" t="s">
        <v>123</v>
      </c>
      <c r="E23" s="21" t="s">
        <v>124</v>
      </c>
      <c r="F23" s="21">
        <v>2073461</v>
      </c>
      <c r="G23" s="21">
        <v>3</v>
      </c>
      <c r="H23" s="22">
        <v>8.0000000000000002E-3</v>
      </c>
      <c r="I23" s="22">
        <v>8.0000000000000002E-3</v>
      </c>
      <c r="J23" s="22">
        <f t="shared" si="0"/>
        <v>2.4E-2</v>
      </c>
      <c r="K23" s="22">
        <f t="shared" si="1"/>
        <v>2.4E-2</v>
      </c>
      <c r="L23" s="39" t="s">
        <v>125</v>
      </c>
      <c r="M23" s="13" t="s">
        <v>126</v>
      </c>
    </row>
    <row r="24" spans="1:13" s="7" customFormat="1" ht="15.75" customHeight="1">
      <c r="A24" s="20" t="s">
        <v>106</v>
      </c>
      <c r="B24" s="21" t="s">
        <v>137</v>
      </c>
      <c r="C24" s="21" t="s">
        <v>22</v>
      </c>
      <c r="D24" s="21" t="s">
        <v>139</v>
      </c>
      <c r="E24" s="21" t="s">
        <v>17</v>
      </c>
      <c r="F24" s="21">
        <v>2073388</v>
      </c>
      <c r="G24" s="21">
        <v>1</v>
      </c>
      <c r="H24" s="22">
        <v>8.9999999999999993E-3</v>
      </c>
      <c r="I24" s="22">
        <v>8.9999999999999993E-3</v>
      </c>
      <c r="J24" s="22">
        <f t="shared" si="0"/>
        <v>8.9999999999999993E-3</v>
      </c>
      <c r="K24" s="22">
        <f t="shared" si="1"/>
        <v>8.9999999999999993E-3</v>
      </c>
      <c r="L24" s="12" t="s">
        <v>138</v>
      </c>
      <c r="M24" s="13" t="s">
        <v>112</v>
      </c>
    </row>
    <row r="25" spans="1:13" ht="15.75" customHeight="1">
      <c r="A25" s="40" t="s">
        <v>127</v>
      </c>
      <c r="B25" s="41" t="s">
        <v>128</v>
      </c>
      <c r="C25" s="41" t="s">
        <v>129</v>
      </c>
      <c r="D25" s="41" t="s">
        <v>130</v>
      </c>
      <c r="E25" s="41" t="s">
        <v>131</v>
      </c>
      <c r="F25" s="41">
        <v>9238760</v>
      </c>
      <c r="G25" s="41">
        <v>1</v>
      </c>
      <c r="H25" s="42">
        <v>5.0000000000000001E-3</v>
      </c>
      <c r="I25" s="42">
        <v>5.0000000000000001E-3</v>
      </c>
      <c r="J25" s="43">
        <f t="shared" si="0"/>
        <v>5.0000000000000001E-3</v>
      </c>
      <c r="K25" s="43">
        <f t="shared" si="1"/>
        <v>5.0000000000000001E-3</v>
      </c>
      <c r="L25" s="44" t="s">
        <v>132</v>
      </c>
      <c r="M25" s="45" t="s">
        <v>133</v>
      </c>
    </row>
    <row r="26" spans="1:13" ht="15.75" customHeight="1">
      <c r="A26" s="2" t="s">
        <v>134</v>
      </c>
      <c r="B26" s="2"/>
      <c r="C26" s="3"/>
      <c r="D26" s="3"/>
      <c r="E26" s="3"/>
      <c r="F26" s="3"/>
      <c r="G26" s="3">
        <f>SUM(G4:G25)</f>
        <v>130</v>
      </c>
      <c r="H26" s="3"/>
      <c r="I26" s="18"/>
      <c r="J26" s="19">
        <f>SUM(J4:J25)</f>
        <v>39.719333333333346</v>
      </c>
      <c r="K26" s="19">
        <f>SUM(K4:K25)</f>
        <v>23.031866666666669</v>
      </c>
      <c r="L26" s="3"/>
      <c r="M26" s="3"/>
    </row>
    <row r="27" spans="1:13" ht="15.75" customHeight="1">
      <c r="A27" s="52" t="s">
        <v>155</v>
      </c>
      <c r="B27" s="53">
        <v>0.2</v>
      </c>
      <c r="C27" s="52" t="s">
        <v>159</v>
      </c>
      <c r="H27" s="4"/>
      <c r="I27" s="46" t="s">
        <v>157</v>
      </c>
      <c r="J27" s="47">
        <f>J26*B27</f>
        <v>7.9438666666666693</v>
      </c>
      <c r="K27" s="48">
        <f>K26*B27</f>
        <v>4.6063733333333339</v>
      </c>
    </row>
    <row r="28" spans="1:13" ht="15.75" customHeight="1">
      <c r="A28" s="57"/>
      <c r="B28" s="58"/>
      <c r="C28" s="57"/>
      <c r="H28" s="4"/>
      <c r="I28" s="49" t="s">
        <v>158</v>
      </c>
      <c r="J28" s="50">
        <f>J26+J27</f>
        <v>47.663200000000018</v>
      </c>
      <c r="K28" s="51">
        <f>K26+K27</f>
        <v>27.638240000000003</v>
      </c>
    </row>
    <row r="29" spans="1:13" ht="15.75" customHeight="1">
      <c r="H29" s="4"/>
      <c r="I29" s="4"/>
    </row>
    <row r="30" spans="1:13" ht="15.75" customHeight="1">
      <c r="H30" s="4"/>
      <c r="I30" s="4"/>
    </row>
    <row r="31" spans="1:13" ht="15.75" customHeight="1">
      <c r="H31" s="4"/>
      <c r="I31" s="4"/>
    </row>
    <row r="32" spans="1:13" ht="15.75" customHeight="1">
      <c r="H32" s="4"/>
      <c r="I32" s="4"/>
    </row>
    <row r="33" spans="8:9" ht="15.75" customHeight="1">
      <c r="H33" s="4"/>
      <c r="I33" s="4"/>
    </row>
    <row r="34" spans="8:9" ht="15.75" customHeight="1">
      <c r="H34" s="4"/>
      <c r="I34" s="4"/>
    </row>
    <row r="35" spans="8:9" ht="15.75" customHeight="1">
      <c r="H35" s="4"/>
      <c r="I35" s="4"/>
    </row>
    <row r="36" spans="8:9" ht="15.75" customHeight="1">
      <c r="H36" s="4"/>
      <c r="I36" s="4"/>
    </row>
    <row r="37" spans="8:9" ht="15.75" customHeight="1">
      <c r="H37" s="4"/>
      <c r="I37" s="4"/>
    </row>
    <row r="38" spans="8:9" ht="15.75" customHeight="1">
      <c r="H38" s="4"/>
      <c r="I38" s="4"/>
    </row>
    <row r="39" spans="8:9" ht="15.75" customHeight="1">
      <c r="H39" s="4"/>
      <c r="I39" s="4"/>
    </row>
    <row r="40" spans="8:9" ht="15.75" customHeight="1">
      <c r="H40" s="4"/>
      <c r="I40" s="4"/>
    </row>
    <row r="41" spans="8:9" ht="15.75" customHeight="1">
      <c r="H41" s="4"/>
      <c r="I41" s="4"/>
    </row>
    <row r="42" spans="8:9" ht="15.75" customHeight="1">
      <c r="H42" s="4"/>
      <c r="I42" s="4"/>
    </row>
    <row r="43" spans="8:9" ht="15.75" customHeight="1">
      <c r="H43" s="4"/>
      <c r="I43" s="4"/>
    </row>
    <row r="44" spans="8:9" ht="15.75" customHeight="1">
      <c r="H44" s="4"/>
      <c r="I44" s="4"/>
    </row>
    <row r="45" spans="8:9" ht="15.75" customHeight="1">
      <c r="H45" s="4"/>
      <c r="I45" s="4"/>
    </row>
    <row r="46" spans="8:9" ht="15.75" customHeight="1">
      <c r="H46" s="4"/>
      <c r="I46" s="4"/>
    </row>
    <row r="47" spans="8:9" ht="15.75" customHeight="1">
      <c r="H47" s="4"/>
      <c r="I47" s="4"/>
    </row>
    <row r="48" spans="8:9" ht="15.75" customHeight="1">
      <c r="H48" s="4"/>
      <c r="I48" s="4"/>
    </row>
    <row r="49" spans="8:9" ht="15.75" customHeight="1">
      <c r="H49" s="4"/>
      <c r="I49" s="4"/>
    </row>
    <row r="50" spans="8:9" ht="15.75" customHeight="1">
      <c r="H50" s="4"/>
      <c r="I50" s="4"/>
    </row>
    <row r="51" spans="8:9" ht="15.75" customHeight="1">
      <c r="H51" s="4"/>
      <c r="I51" s="4"/>
    </row>
    <row r="52" spans="8:9" ht="15.75" customHeight="1">
      <c r="H52" s="4"/>
      <c r="I52" s="4"/>
    </row>
    <row r="53" spans="8:9" ht="15.75" customHeight="1">
      <c r="H53" s="4"/>
      <c r="I53" s="4"/>
    </row>
    <row r="54" spans="8:9" ht="15.75" customHeight="1">
      <c r="H54" s="4"/>
      <c r="I54" s="4"/>
    </row>
    <row r="55" spans="8:9" ht="15.75" customHeight="1">
      <c r="H55" s="4"/>
      <c r="I55" s="4"/>
    </row>
    <row r="56" spans="8:9" ht="15.75" customHeight="1">
      <c r="H56" s="4"/>
      <c r="I56" s="4"/>
    </row>
    <row r="57" spans="8:9" ht="15.75" customHeight="1">
      <c r="H57" s="4"/>
      <c r="I57" s="4"/>
    </row>
    <row r="58" spans="8:9" ht="15.75" customHeight="1">
      <c r="H58" s="4"/>
      <c r="I58" s="4"/>
    </row>
    <row r="59" spans="8:9" ht="15.75" customHeight="1">
      <c r="H59" s="4"/>
      <c r="I59" s="4"/>
    </row>
    <row r="60" spans="8:9" ht="15.75" customHeight="1">
      <c r="H60" s="4"/>
      <c r="I60" s="4"/>
    </row>
    <row r="61" spans="8:9" ht="15.75" customHeight="1">
      <c r="H61" s="4"/>
      <c r="I61" s="4"/>
    </row>
    <row r="62" spans="8:9" ht="15.75" customHeight="1">
      <c r="H62" s="4"/>
      <c r="I62" s="4"/>
    </row>
    <row r="63" spans="8:9" ht="15.75" customHeight="1">
      <c r="H63" s="4"/>
      <c r="I63" s="4"/>
    </row>
    <row r="64" spans="8:9" ht="15.75" customHeight="1">
      <c r="H64" s="4"/>
      <c r="I64" s="4"/>
    </row>
    <row r="65" spans="8:9" ht="15.75" customHeight="1">
      <c r="H65" s="4"/>
      <c r="I65" s="4"/>
    </row>
    <row r="66" spans="8:9" ht="15.75" customHeight="1">
      <c r="H66" s="4"/>
      <c r="I66" s="4"/>
    </row>
    <row r="67" spans="8:9" ht="15.75" customHeight="1">
      <c r="H67" s="4"/>
      <c r="I67" s="4"/>
    </row>
    <row r="68" spans="8:9" ht="15.75" customHeight="1">
      <c r="H68" s="4"/>
      <c r="I68" s="4"/>
    </row>
    <row r="69" spans="8:9" ht="15.75" customHeight="1">
      <c r="H69" s="4"/>
      <c r="I69" s="4"/>
    </row>
    <row r="70" spans="8:9" ht="15.75" customHeight="1">
      <c r="H70" s="4"/>
      <c r="I70" s="4"/>
    </row>
    <row r="71" spans="8:9" ht="15.75" customHeight="1">
      <c r="H71" s="4"/>
      <c r="I71" s="4"/>
    </row>
    <row r="72" spans="8:9" ht="15.75" customHeight="1">
      <c r="H72" s="4"/>
      <c r="I72" s="4"/>
    </row>
    <row r="73" spans="8:9" ht="15.75" customHeight="1">
      <c r="H73" s="4"/>
      <c r="I73" s="4"/>
    </row>
    <row r="74" spans="8:9" ht="15.75" customHeight="1">
      <c r="H74" s="4"/>
      <c r="I74" s="4"/>
    </row>
    <row r="75" spans="8:9" ht="15.75" customHeight="1">
      <c r="H75" s="4"/>
      <c r="I75" s="4"/>
    </row>
    <row r="76" spans="8:9" ht="15.75" customHeight="1">
      <c r="H76" s="4"/>
      <c r="I76" s="4"/>
    </row>
    <row r="77" spans="8:9" ht="15.75" customHeight="1">
      <c r="H77" s="4"/>
      <c r="I77" s="4"/>
    </row>
  </sheetData>
  <mergeCells count="2">
    <mergeCell ref="A1:K1"/>
    <mergeCell ref="A2:K2"/>
  </mergeCells>
  <hyperlinks>
    <hyperlink ref="L4" r:id="rId1"/>
    <hyperlink ref="M4" r:id="rId2"/>
    <hyperlink ref="L7" r:id="rId3"/>
    <hyperlink ref="M7" r:id="rId4"/>
    <hyperlink ref="L6" r:id="rId5"/>
    <hyperlink ref="M6" r:id="rId6"/>
    <hyperlink ref="L5" r:id="rId7"/>
    <hyperlink ref="M5" r:id="rId8"/>
    <hyperlink ref="L9" r:id="rId9"/>
    <hyperlink ref="M9" r:id="rId10"/>
    <hyperlink ref="L10" r:id="rId11"/>
    <hyperlink ref="M10" r:id="rId12"/>
    <hyperlink ref="L11" r:id="rId13"/>
    <hyperlink ref="M11" r:id="rId14"/>
    <hyperlink ref="L12" r:id="rId15"/>
    <hyperlink ref="M12" r:id="rId16"/>
    <hyperlink ref="L13" r:id="rId17"/>
    <hyperlink ref="M15" r:id="rId18"/>
    <hyperlink ref="L16" r:id="rId19"/>
    <hyperlink ref="M16" r:id="rId20"/>
    <hyperlink ref="L17" r:id="rId21"/>
    <hyperlink ref="M17" r:id="rId22"/>
    <hyperlink ref="L18" r:id="rId23"/>
    <hyperlink ref="M18" r:id="rId24"/>
    <hyperlink ref="L20" r:id="rId25"/>
    <hyperlink ref="L21" r:id="rId26"/>
    <hyperlink ref="M21" r:id="rId27"/>
    <hyperlink ref="L22" r:id="rId28"/>
    <hyperlink ref="M22" r:id="rId29"/>
    <hyperlink ref="L23" r:id="rId30"/>
    <hyperlink ref="M23" r:id="rId31"/>
    <hyperlink ref="L25" r:id="rId32"/>
    <hyperlink ref="M25" r:id="rId33"/>
    <hyperlink ref="L15" r:id="rId34"/>
    <hyperlink ref="M14" r:id="rId35"/>
  </hyperlinks>
  <pageMargins left="0.7" right="0.7" top="0.75" bottom="0.75" header="0.3" footer="0.3"/>
  <pageSetup paperSize="9" orientation="portrait" r:id="rId36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baseColWidth="10" defaultColWidth="14.42578125" defaultRowHeight="15.75" customHeight="1"/>
  <cols>
    <col min="1" max="1" width="51.28515625" customWidth="1"/>
    <col min="2" max="2" width="147.28515625" customWidth="1"/>
  </cols>
  <sheetData>
    <row r="1" spans="1:2" ht="15.75" customHeight="1">
      <c r="A1" s="5" t="s">
        <v>135</v>
      </c>
      <c r="B1" s="6" t="s">
        <v>136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VIOLLETTE</cp:lastModifiedBy>
  <dcterms:created xsi:type="dcterms:W3CDTF">2014-05-01T16:16:26Z</dcterms:created>
  <dcterms:modified xsi:type="dcterms:W3CDTF">2014-05-09T22:31:10Z</dcterms:modified>
</cp:coreProperties>
</file>