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SPEARS\Git\MiracleProject\docs\"/>
    </mc:Choice>
  </mc:AlternateContent>
  <xr:revisionPtr revIDLastSave="0" documentId="13_ncr:1_{A387FA46-6EF7-42E7-915C-4C47A0A2F923}" xr6:coauthVersionLast="47" xr6:coauthVersionMax="47" xr10:uidLastSave="{00000000-0000-0000-0000-000000000000}"/>
  <bookViews>
    <workbookView xWindow="28680" yWindow="-120" windowWidth="29040" windowHeight="15840" xr2:uid="{49260996-772C-4EF0-9493-47D64B022825}"/>
  </bookViews>
  <sheets>
    <sheet name="Stats simulator" sheetId="3" r:id="rId1"/>
    <sheet name="Attacker Sim" sheetId="6" r:id="rId2"/>
    <sheet name="Defender Sim" sheetId="7" r:id="rId3"/>
    <sheet name="Combat Sim" sheetId="8" r:id="rId4"/>
    <sheet name="Elements" sheetId="9" r:id="rId5"/>
    <sheet name="Race Bonuses" sheetId="4" r:id="rId6"/>
    <sheet name="DWARF Class Bonuses" sheetId="5" r:id="rId7"/>
    <sheet name="ASPD TEST" sheetId="1" r:id="rId8"/>
    <sheet name="CSPD TEST" sheetId="2" r:id="rId9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0" i="6" l="1"/>
  <c r="E51" i="6"/>
  <c r="E52" i="6"/>
  <c r="E53" i="6"/>
  <c r="E54" i="6"/>
  <c r="E55" i="6"/>
  <c r="E56" i="6"/>
  <c r="E57" i="6"/>
  <c r="E58" i="6"/>
  <c r="E59" i="6"/>
  <c r="E45" i="6"/>
  <c r="E46" i="6"/>
  <c r="E47" i="6"/>
  <c r="E48" i="6"/>
  <c r="E49" i="6"/>
  <c r="E44" i="6"/>
  <c r="F3" i="6" s="1"/>
  <c r="C3" i="6" s="1"/>
  <c r="E44" i="7"/>
  <c r="B54" i="6"/>
  <c r="B49" i="6"/>
  <c r="F8" i="6" s="1"/>
  <c r="C8" i="6" s="1"/>
  <c r="B48" i="6"/>
  <c r="F7" i="6" s="1"/>
  <c r="C7" i="6" s="1"/>
  <c r="B47" i="6"/>
  <c r="B46" i="6"/>
  <c r="B45" i="6"/>
  <c r="B44" i="6"/>
  <c r="B18" i="6"/>
  <c r="B17" i="6"/>
  <c r="B16" i="6"/>
  <c r="B15" i="6"/>
  <c r="B14" i="6"/>
  <c r="B13" i="6"/>
  <c r="B12" i="6"/>
  <c r="B11" i="6"/>
  <c r="B10" i="6"/>
  <c r="F6" i="6"/>
  <c r="C6" i="6" s="1"/>
  <c r="F5" i="6"/>
  <c r="C5" i="6" s="1"/>
  <c r="B9" i="6" s="1"/>
  <c r="F4" i="6"/>
  <c r="C4" i="6" s="1"/>
  <c r="E54" i="7"/>
  <c r="B54" i="7"/>
  <c r="E49" i="7"/>
  <c r="B49" i="7"/>
  <c r="F8" i="7" s="1"/>
  <c r="C8" i="7" s="1"/>
  <c r="E48" i="7"/>
  <c r="B48" i="7"/>
  <c r="F7" i="7" s="1"/>
  <c r="C7" i="7" s="1"/>
  <c r="E47" i="7"/>
  <c r="B47" i="7"/>
  <c r="E46" i="7"/>
  <c r="B46" i="7"/>
  <c r="E45" i="7"/>
  <c r="B45" i="7"/>
  <c r="B44" i="7"/>
  <c r="B18" i="7"/>
  <c r="E59" i="7" s="1"/>
  <c r="B17" i="7"/>
  <c r="E58" i="7" s="1"/>
  <c r="B16" i="7"/>
  <c r="B15" i="7"/>
  <c r="E56" i="7" s="1"/>
  <c r="B14" i="7"/>
  <c r="E55" i="7" s="1"/>
  <c r="F13" i="7"/>
  <c r="B13" i="7"/>
  <c r="C13" i="7" s="1"/>
  <c r="B12" i="7"/>
  <c r="E53" i="7" s="1"/>
  <c r="B11" i="7"/>
  <c r="E52" i="7" s="1"/>
  <c r="B10" i="7"/>
  <c r="E51" i="7" s="1"/>
  <c r="F6" i="7"/>
  <c r="C6" i="7" s="1"/>
  <c r="F5" i="7"/>
  <c r="C5" i="7" s="1"/>
  <c r="B9" i="7" s="1"/>
  <c r="F4" i="7"/>
  <c r="C4" i="7"/>
  <c r="L45" i="9"/>
  <c r="L59" i="9" s="1"/>
  <c r="L73" i="9" s="1"/>
  <c r="K45" i="9"/>
  <c r="K59" i="9" s="1"/>
  <c r="K73" i="9" s="1"/>
  <c r="J45" i="9"/>
  <c r="J59" i="9" s="1"/>
  <c r="J73" i="9" s="1"/>
  <c r="I45" i="9"/>
  <c r="I59" i="9" s="1"/>
  <c r="I73" i="9" s="1"/>
  <c r="H45" i="9"/>
  <c r="H59" i="9" s="1"/>
  <c r="H73" i="9" s="1"/>
  <c r="G45" i="9"/>
  <c r="G59" i="9" s="1"/>
  <c r="G73" i="9" s="1"/>
  <c r="F45" i="9"/>
  <c r="F59" i="9" s="1"/>
  <c r="F73" i="9" s="1"/>
  <c r="E45" i="9"/>
  <c r="E59" i="9" s="1"/>
  <c r="E73" i="9" s="1"/>
  <c r="D45" i="9"/>
  <c r="D59" i="9" s="1"/>
  <c r="D73" i="9" s="1"/>
  <c r="C45" i="9"/>
  <c r="C59" i="9" s="1"/>
  <c r="C73" i="9" s="1"/>
  <c r="B45" i="9"/>
  <c r="N45" i="9" s="1"/>
  <c r="K44" i="9"/>
  <c r="K58" i="9" s="1"/>
  <c r="K72" i="9" s="1"/>
  <c r="K42" i="9"/>
  <c r="K56" i="9" s="1"/>
  <c r="K70" i="9" s="1"/>
  <c r="G42" i="9"/>
  <c r="G56" i="9" s="1"/>
  <c r="G70" i="9" s="1"/>
  <c r="C42" i="9"/>
  <c r="C56" i="9" s="1"/>
  <c r="C70" i="9" s="1"/>
  <c r="B42" i="9"/>
  <c r="G41" i="9"/>
  <c r="G55" i="9" s="1"/>
  <c r="G69" i="9" s="1"/>
  <c r="C41" i="9"/>
  <c r="C55" i="9" s="1"/>
  <c r="C69" i="9" s="1"/>
  <c r="B41" i="9"/>
  <c r="G40" i="9"/>
  <c r="G54" i="9" s="1"/>
  <c r="G68" i="9" s="1"/>
  <c r="F40" i="9"/>
  <c r="F54" i="9" s="1"/>
  <c r="F68" i="9" s="1"/>
  <c r="C40" i="9"/>
  <c r="C54" i="9" s="1"/>
  <c r="C68" i="9" s="1"/>
  <c r="B40" i="9"/>
  <c r="N40" i="9" s="1"/>
  <c r="F39" i="9"/>
  <c r="F53" i="9" s="1"/>
  <c r="F67" i="9" s="1"/>
  <c r="C39" i="9"/>
  <c r="C53" i="9" s="1"/>
  <c r="C67" i="9" s="1"/>
  <c r="B39" i="9"/>
  <c r="F38" i="9"/>
  <c r="F52" i="9" s="1"/>
  <c r="F66" i="9" s="1"/>
  <c r="C38" i="9"/>
  <c r="C52" i="9" s="1"/>
  <c r="C66" i="9" s="1"/>
  <c r="B38" i="9"/>
  <c r="F37" i="9"/>
  <c r="F51" i="9" s="1"/>
  <c r="F65" i="9" s="1"/>
  <c r="C37" i="9"/>
  <c r="C51" i="9" s="1"/>
  <c r="C65" i="9" s="1"/>
  <c r="B37" i="9"/>
  <c r="F36" i="9"/>
  <c r="F50" i="9" s="1"/>
  <c r="F64" i="9" s="1"/>
  <c r="C36" i="9"/>
  <c r="C50" i="9" s="1"/>
  <c r="C64" i="9" s="1"/>
  <c r="B36" i="9"/>
  <c r="F35" i="9"/>
  <c r="F49" i="9" s="1"/>
  <c r="F63" i="9" s="1"/>
  <c r="C35" i="9"/>
  <c r="C49" i="9" s="1"/>
  <c r="C63" i="9" s="1"/>
  <c r="B35" i="9"/>
  <c r="N31" i="9"/>
  <c r="L30" i="9"/>
  <c r="L44" i="9" s="1"/>
  <c r="L58" i="9" s="1"/>
  <c r="L72" i="9" s="1"/>
  <c r="J30" i="9"/>
  <c r="J44" i="9" s="1"/>
  <c r="J58" i="9" s="1"/>
  <c r="J72" i="9" s="1"/>
  <c r="I30" i="9"/>
  <c r="I44" i="9" s="1"/>
  <c r="I58" i="9" s="1"/>
  <c r="I72" i="9" s="1"/>
  <c r="H30" i="9"/>
  <c r="H44" i="9" s="1"/>
  <c r="H58" i="9" s="1"/>
  <c r="H72" i="9" s="1"/>
  <c r="G30" i="9"/>
  <c r="G44" i="9" s="1"/>
  <c r="G58" i="9" s="1"/>
  <c r="G72" i="9" s="1"/>
  <c r="F30" i="9"/>
  <c r="F44" i="9" s="1"/>
  <c r="F58" i="9" s="1"/>
  <c r="F72" i="9" s="1"/>
  <c r="E30" i="9"/>
  <c r="E44" i="9" s="1"/>
  <c r="E58" i="9" s="1"/>
  <c r="E72" i="9" s="1"/>
  <c r="D30" i="9"/>
  <c r="D44" i="9" s="1"/>
  <c r="D58" i="9" s="1"/>
  <c r="D72" i="9" s="1"/>
  <c r="C30" i="9"/>
  <c r="C44" i="9" s="1"/>
  <c r="C58" i="9" s="1"/>
  <c r="C72" i="9" s="1"/>
  <c r="B30" i="9"/>
  <c r="N30" i="9" s="1"/>
  <c r="L29" i="9"/>
  <c r="L43" i="9" s="1"/>
  <c r="L57" i="9" s="1"/>
  <c r="L71" i="9" s="1"/>
  <c r="K29" i="9"/>
  <c r="K43" i="9" s="1"/>
  <c r="K57" i="9" s="1"/>
  <c r="K71" i="9" s="1"/>
  <c r="J29" i="9"/>
  <c r="J43" i="9" s="1"/>
  <c r="J57" i="9" s="1"/>
  <c r="J71" i="9" s="1"/>
  <c r="I29" i="9"/>
  <c r="I43" i="9" s="1"/>
  <c r="I57" i="9" s="1"/>
  <c r="I71" i="9" s="1"/>
  <c r="H29" i="9"/>
  <c r="H43" i="9" s="1"/>
  <c r="H57" i="9" s="1"/>
  <c r="H71" i="9" s="1"/>
  <c r="G29" i="9"/>
  <c r="G43" i="9" s="1"/>
  <c r="G57" i="9" s="1"/>
  <c r="G71" i="9" s="1"/>
  <c r="F29" i="9"/>
  <c r="F43" i="9" s="1"/>
  <c r="F57" i="9" s="1"/>
  <c r="F71" i="9" s="1"/>
  <c r="E29" i="9"/>
  <c r="E43" i="9" s="1"/>
  <c r="E57" i="9" s="1"/>
  <c r="E71" i="9" s="1"/>
  <c r="D29" i="9"/>
  <c r="D43" i="9" s="1"/>
  <c r="D57" i="9" s="1"/>
  <c r="D71" i="9" s="1"/>
  <c r="C29" i="9"/>
  <c r="C43" i="9" s="1"/>
  <c r="C57" i="9" s="1"/>
  <c r="C71" i="9" s="1"/>
  <c r="B29" i="9"/>
  <c r="N29" i="9" s="1"/>
  <c r="N28" i="9"/>
  <c r="L28" i="9"/>
  <c r="L42" i="9" s="1"/>
  <c r="L56" i="9" s="1"/>
  <c r="L70" i="9" s="1"/>
  <c r="J28" i="9"/>
  <c r="J42" i="9" s="1"/>
  <c r="J56" i="9" s="1"/>
  <c r="J70" i="9" s="1"/>
  <c r="I28" i="9"/>
  <c r="I42" i="9" s="1"/>
  <c r="I56" i="9" s="1"/>
  <c r="I70" i="9" s="1"/>
  <c r="H28" i="9"/>
  <c r="H42" i="9" s="1"/>
  <c r="H56" i="9" s="1"/>
  <c r="H70" i="9" s="1"/>
  <c r="G28" i="9"/>
  <c r="F28" i="9"/>
  <c r="F42" i="9" s="1"/>
  <c r="F56" i="9" s="1"/>
  <c r="F70" i="9" s="1"/>
  <c r="E28" i="9"/>
  <c r="E42" i="9" s="1"/>
  <c r="E56" i="9" s="1"/>
  <c r="E70" i="9" s="1"/>
  <c r="D28" i="9"/>
  <c r="D42" i="9" s="1"/>
  <c r="D56" i="9" s="1"/>
  <c r="D70" i="9" s="1"/>
  <c r="C28" i="9"/>
  <c r="B28" i="9"/>
  <c r="N27" i="9"/>
  <c r="L27" i="9"/>
  <c r="L41" i="9" s="1"/>
  <c r="L55" i="9" s="1"/>
  <c r="L69" i="9" s="1"/>
  <c r="K27" i="9"/>
  <c r="K41" i="9" s="1"/>
  <c r="K55" i="9" s="1"/>
  <c r="K69" i="9" s="1"/>
  <c r="J27" i="9"/>
  <c r="J41" i="9" s="1"/>
  <c r="J55" i="9" s="1"/>
  <c r="J69" i="9" s="1"/>
  <c r="I27" i="9"/>
  <c r="I41" i="9" s="1"/>
  <c r="I55" i="9" s="1"/>
  <c r="I69" i="9" s="1"/>
  <c r="H27" i="9"/>
  <c r="H41" i="9" s="1"/>
  <c r="H55" i="9" s="1"/>
  <c r="H69" i="9" s="1"/>
  <c r="G27" i="9"/>
  <c r="F27" i="9"/>
  <c r="F41" i="9" s="1"/>
  <c r="F55" i="9" s="1"/>
  <c r="F69" i="9" s="1"/>
  <c r="E27" i="9"/>
  <c r="E41" i="9" s="1"/>
  <c r="E55" i="9" s="1"/>
  <c r="E69" i="9" s="1"/>
  <c r="D27" i="9"/>
  <c r="D41" i="9" s="1"/>
  <c r="D55" i="9" s="1"/>
  <c r="D69" i="9" s="1"/>
  <c r="C27" i="9"/>
  <c r="B27" i="9"/>
  <c r="N26" i="9"/>
  <c r="L26" i="9"/>
  <c r="L40" i="9" s="1"/>
  <c r="L54" i="9" s="1"/>
  <c r="L68" i="9" s="1"/>
  <c r="K26" i="9"/>
  <c r="K40" i="9" s="1"/>
  <c r="K54" i="9" s="1"/>
  <c r="K68" i="9" s="1"/>
  <c r="J26" i="9"/>
  <c r="J40" i="9" s="1"/>
  <c r="J54" i="9" s="1"/>
  <c r="J68" i="9" s="1"/>
  <c r="I26" i="9"/>
  <c r="I40" i="9" s="1"/>
  <c r="I54" i="9" s="1"/>
  <c r="I68" i="9" s="1"/>
  <c r="H26" i="9"/>
  <c r="H40" i="9" s="1"/>
  <c r="H54" i="9" s="1"/>
  <c r="H68" i="9" s="1"/>
  <c r="F26" i="9"/>
  <c r="E26" i="9"/>
  <c r="E40" i="9" s="1"/>
  <c r="E54" i="9" s="1"/>
  <c r="E68" i="9" s="1"/>
  <c r="D26" i="9"/>
  <c r="D40" i="9" s="1"/>
  <c r="D54" i="9" s="1"/>
  <c r="D68" i="9" s="1"/>
  <c r="C26" i="9"/>
  <c r="B26" i="9"/>
  <c r="L25" i="9"/>
  <c r="L39" i="9" s="1"/>
  <c r="L53" i="9" s="1"/>
  <c r="L67" i="9" s="1"/>
  <c r="K25" i="9"/>
  <c r="K39" i="9" s="1"/>
  <c r="K53" i="9" s="1"/>
  <c r="K67" i="9" s="1"/>
  <c r="J25" i="9"/>
  <c r="J39" i="9" s="1"/>
  <c r="J53" i="9" s="1"/>
  <c r="J67" i="9" s="1"/>
  <c r="I25" i="9"/>
  <c r="I39" i="9" s="1"/>
  <c r="I53" i="9" s="1"/>
  <c r="I67" i="9" s="1"/>
  <c r="H25" i="9"/>
  <c r="H39" i="9" s="1"/>
  <c r="H53" i="9" s="1"/>
  <c r="H67" i="9" s="1"/>
  <c r="G25" i="9"/>
  <c r="G39" i="9" s="1"/>
  <c r="G53" i="9" s="1"/>
  <c r="G67" i="9" s="1"/>
  <c r="F25" i="9"/>
  <c r="E25" i="9"/>
  <c r="E39" i="9" s="1"/>
  <c r="E53" i="9" s="1"/>
  <c r="E67" i="9" s="1"/>
  <c r="D25" i="9"/>
  <c r="D39" i="9" s="1"/>
  <c r="D53" i="9" s="1"/>
  <c r="D67" i="9" s="1"/>
  <c r="C25" i="9"/>
  <c r="B25" i="9"/>
  <c r="L24" i="9"/>
  <c r="L38" i="9" s="1"/>
  <c r="L52" i="9" s="1"/>
  <c r="L66" i="9" s="1"/>
  <c r="K24" i="9"/>
  <c r="K38" i="9" s="1"/>
  <c r="K52" i="9" s="1"/>
  <c r="K66" i="9" s="1"/>
  <c r="J24" i="9"/>
  <c r="J38" i="9" s="1"/>
  <c r="J52" i="9" s="1"/>
  <c r="J66" i="9" s="1"/>
  <c r="I24" i="9"/>
  <c r="I38" i="9" s="1"/>
  <c r="I52" i="9" s="1"/>
  <c r="I66" i="9" s="1"/>
  <c r="H24" i="9"/>
  <c r="H38" i="9" s="1"/>
  <c r="H52" i="9" s="1"/>
  <c r="H66" i="9" s="1"/>
  <c r="G24" i="9"/>
  <c r="G38" i="9" s="1"/>
  <c r="G52" i="9" s="1"/>
  <c r="G66" i="9" s="1"/>
  <c r="F24" i="9"/>
  <c r="E24" i="9"/>
  <c r="E38" i="9" s="1"/>
  <c r="E52" i="9" s="1"/>
  <c r="E66" i="9" s="1"/>
  <c r="D24" i="9"/>
  <c r="D38" i="9" s="1"/>
  <c r="D52" i="9" s="1"/>
  <c r="D66" i="9" s="1"/>
  <c r="C24" i="9"/>
  <c r="B24" i="9"/>
  <c r="L23" i="9"/>
  <c r="L37" i="9" s="1"/>
  <c r="L51" i="9" s="1"/>
  <c r="L65" i="9" s="1"/>
  <c r="K23" i="9"/>
  <c r="K37" i="9" s="1"/>
  <c r="K51" i="9" s="1"/>
  <c r="K65" i="9" s="1"/>
  <c r="J23" i="9"/>
  <c r="J37" i="9" s="1"/>
  <c r="J51" i="9" s="1"/>
  <c r="J65" i="9" s="1"/>
  <c r="I23" i="9"/>
  <c r="I37" i="9" s="1"/>
  <c r="I51" i="9" s="1"/>
  <c r="I65" i="9" s="1"/>
  <c r="H23" i="9"/>
  <c r="H37" i="9" s="1"/>
  <c r="H51" i="9" s="1"/>
  <c r="H65" i="9" s="1"/>
  <c r="G23" i="9"/>
  <c r="G37" i="9" s="1"/>
  <c r="G51" i="9" s="1"/>
  <c r="G65" i="9" s="1"/>
  <c r="F23" i="9"/>
  <c r="E23" i="9"/>
  <c r="E37" i="9" s="1"/>
  <c r="E51" i="9" s="1"/>
  <c r="E65" i="9" s="1"/>
  <c r="D23" i="9"/>
  <c r="D37" i="9" s="1"/>
  <c r="D51" i="9" s="1"/>
  <c r="D65" i="9" s="1"/>
  <c r="C23" i="9"/>
  <c r="B23" i="9"/>
  <c r="L22" i="9"/>
  <c r="L36" i="9" s="1"/>
  <c r="L50" i="9" s="1"/>
  <c r="L64" i="9" s="1"/>
  <c r="K22" i="9"/>
  <c r="K36" i="9" s="1"/>
  <c r="K50" i="9" s="1"/>
  <c r="K64" i="9" s="1"/>
  <c r="J22" i="9"/>
  <c r="J36" i="9" s="1"/>
  <c r="J50" i="9" s="1"/>
  <c r="J64" i="9" s="1"/>
  <c r="I22" i="9"/>
  <c r="I36" i="9" s="1"/>
  <c r="I50" i="9" s="1"/>
  <c r="I64" i="9" s="1"/>
  <c r="H22" i="9"/>
  <c r="H36" i="9" s="1"/>
  <c r="H50" i="9" s="1"/>
  <c r="H64" i="9" s="1"/>
  <c r="G22" i="9"/>
  <c r="G36" i="9" s="1"/>
  <c r="G50" i="9" s="1"/>
  <c r="G64" i="9" s="1"/>
  <c r="F22" i="9"/>
  <c r="E22" i="9"/>
  <c r="E36" i="9" s="1"/>
  <c r="E50" i="9" s="1"/>
  <c r="E64" i="9" s="1"/>
  <c r="D22" i="9"/>
  <c r="D36" i="9" s="1"/>
  <c r="D50" i="9" s="1"/>
  <c r="D64" i="9" s="1"/>
  <c r="C22" i="9"/>
  <c r="B22" i="9"/>
  <c r="L21" i="9"/>
  <c r="L35" i="9" s="1"/>
  <c r="L49" i="9" s="1"/>
  <c r="L63" i="9" s="1"/>
  <c r="K21" i="9"/>
  <c r="K35" i="9" s="1"/>
  <c r="K49" i="9" s="1"/>
  <c r="K63" i="9" s="1"/>
  <c r="J21" i="9"/>
  <c r="J35" i="9" s="1"/>
  <c r="J49" i="9" s="1"/>
  <c r="J63" i="9" s="1"/>
  <c r="I21" i="9"/>
  <c r="I35" i="9" s="1"/>
  <c r="I49" i="9" s="1"/>
  <c r="I63" i="9" s="1"/>
  <c r="H21" i="9"/>
  <c r="H35" i="9" s="1"/>
  <c r="H49" i="9" s="1"/>
  <c r="H63" i="9" s="1"/>
  <c r="G21" i="9"/>
  <c r="G35" i="9" s="1"/>
  <c r="G49" i="9" s="1"/>
  <c r="G63" i="9" s="1"/>
  <c r="F21" i="9"/>
  <c r="E21" i="9"/>
  <c r="E35" i="9" s="1"/>
  <c r="E49" i="9" s="1"/>
  <c r="E63" i="9" s="1"/>
  <c r="D21" i="9"/>
  <c r="D35" i="9" s="1"/>
  <c r="D49" i="9" s="1"/>
  <c r="D63" i="9" s="1"/>
  <c r="C21" i="9"/>
  <c r="B21" i="9"/>
  <c r="N17" i="9"/>
  <c r="N16" i="9"/>
  <c r="N15" i="9"/>
  <c r="N14" i="9"/>
  <c r="N13" i="9"/>
  <c r="N12" i="9"/>
  <c r="N11" i="9"/>
  <c r="N10" i="9"/>
  <c r="N9" i="9"/>
  <c r="N8" i="9"/>
  <c r="N7" i="9"/>
  <c r="C13" i="6" l="1"/>
  <c r="F13" i="6"/>
  <c r="F3" i="7"/>
  <c r="C3" i="7" s="1"/>
  <c r="B50" i="6"/>
  <c r="F9" i="6" s="1"/>
  <c r="C9" i="6" s="1"/>
  <c r="B55" i="6"/>
  <c r="F14" i="6" s="1"/>
  <c r="C14" i="6" s="1"/>
  <c r="B56" i="6"/>
  <c r="F15" i="6" s="1"/>
  <c r="C15" i="6" s="1"/>
  <c r="B51" i="6"/>
  <c r="F10" i="6" s="1"/>
  <c r="C10" i="6" s="1"/>
  <c r="B57" i="6"/>
  <c r="F16" i="6" s="1"/>
  <c r="C16" i="6" s="1"/>
  <c r="B52" i="6"/>
  <c r="F11" i="6" s="1"/>
  <c r="C11" i="6" s="1"/>
  <c r="B58" i="6"/>
  <c r="B53" i="6"/>
  <c r="F12" i="6" s="1"/>
  <c r="C12" i="6" s="1"/>
  <c r="B59" i="6"/>
  <c r="F18" i="6" s="1"/>
  <c r="C18" i="6" s="1"/>
  <c r="E50" i="7"/>
  <c r="B50" i="7"/>
  <c r="F9" i="7" s="1"/>
  <c r="C9" i="7" s="1"/>
  <c r="B55" i="7"/>
  <c r="F14" i="7" s="1"/>
  <c r="C14" i="7" s="1"/>
  <c r="B56" i="7"/>
  <c r="F15" i="7" s="1"/>
  <c r="C15" i="7" s="1"/>
  <c r="B51" i="7"/>
  <c r="F10" i="7" s="1"/>
  <c r="C10" i="7" s="1"/>
  <c r="B57" i="7"/>
  <c r="E57" i="7"/>
  <c r="B52" i="7"/>
  <c r="F11" i="7" s="1"/>
  <c r="C11" i="7" s="1"/>
  <c r="B58" i="7"/>
  <c r="F17" i="7" s="1"/>
  <c r="C17" i="7" s="1"/>
  <c r="B53" i="7"/>
  <c r="F12" i="7" s="1"/>
  <c r="C12" i="7" s="1"/>
  <c r="B59" i="7"/>
  <c r="F18" i="7" s="1"/>
  <c r="C18" i="7" s="1"/>
  <c r="N36" i="9"/>
  <c r="N37" i="9"/>
  <c r="N41" i="9"/>
  <c r="N38" i="9"/>
  <c r="N42" i="9"/>
  <c r="N35" i="9"/>
  <c r="N39" i="9"/>
  <c r="B51" i="9"/>
  <c r="N21" i="9"/>
  <c r="N23" i="9"/>
  <c r="N24" i="9"/>
  <c r="N25" i="9"/>
  <c r="N22" i="9"/>
  <c r="B43" i="9"/>
  <c r="B54" i="9"/>
  <c r="B49" i="9"/>
  <c r="B44" i="9"/>
  <c r="B52" i="9"/>
  <c r="B56" i="9"/>
  <c r="B53" i="9"/>
  <c r="B59" i="9"/>
  <c r="B50" i="9"/>
  <c r="B55" i="9"/>
  <c r="F17" i="6" l="1"/>
  <c r="C17" i="6" s="1"/>
  <c r="F16" i="7"/>
  <c r="C16" i="7" s="1"/>
  <c r="N55" i="9"/>
  <c r="B69" i="9"/>
  <c r="N69" i="9" s="1"/>
  <c r="N44" i="9"/>
  <c r="B58" i="9"/>
  <c r="N51" i="9"/>
  <c r="B65" i="9"/>
  <c r="N65" i="9" s="1"/>
  <c r="N54" i="9"/>
  <c r="B68" i="9"/>
  <c r="N68" i="9" s="1"/>
  <c r="N59" i="9"/>
  <c r="B73" i="9"/>
  <c r="N73" i="9" s="1"/>
  <c r="N52" i="9"/>
  <c r="B66" i="9"/>
  <c r="N66" i="9" s="1"/>
  <c r="N43" i="9"/>
  <c r="B57" i="9"/>
  <c r="N50" i="9"/>
  <c r="B64" i="9"/>
  <c r="N64" i="9" s="1"/>
  <c r="N53" i="9"/>
  <c r="B67" i="9"/>
  <c r="N67" i="9" s="1"/>
  <c r="N56" i="9"/>
  <c r="B70" i="9"/>
  <c r="N70" i="9" s="1"/>
  <c r="N49" i="9"/>
  <c r="B63" i="9"/>
  <c r="N63" i="9" s="1"/>
  <c r="H12" i="3"/>
  <c r="H11" i="3"/>
  <c r="K52" i="3" s="1"/>
  <c r="H14" i="3"/>
  <c r="K55" i="3" s="1"/>
  <c r="E14" i="8"/>
  <c r="B14" i="8"/>
  <c r="E13" i="8"/>
  <c r="B13" i="8"/>
  <c r="E12" i="8"/>
  <c r="B12" i="8"/>
  <c r="E3" i="8"/>
  <c r="C18" i="8" s="1"/>
  <c r="E4" i="8"/>
  <c r="E5" i="8"/>
  <c r="E6" i="8"/>
  <c r="E7" i="8"/>
  <c r="E8" i="8"/>
  <c r="E9" i="8"/>
  <c r="E10" i="8"/>
  <c r="E11" i="8"/>
  <c r="E2" i="8"/>
  <c r="B3" i="8"/>
  <c r="B4" i="8"/>
  <c r="B5" i="8"/>
  <c r="B6" i="8"/>
  <c r="A18" i="8" s="1"/>
  <c r="B7" i="8"/>
  <c r="B8" i="8"/>
  <c r="B9" i="8"/>
  <c r="B10" i="8"/>
  <c r="B11" i="8"/>
  <c r="B2" i="8"/>
  <c r="I5" i="3"/>
  <c r="I6" i="3"/>
  <c r="I7" i="3"/>
  <c r="I8" i="3"/>
  <c r="I9" i="3"/>
  <c r="I13" i="3"/>
  <c r="I16" i="3"/>
  <c r="I17" i="3"/>
  <c r="I18" i="3"/>
  <c r="I19" i="3"/>
  <c r="I4" i="3"/>
  <c r="L5" i="3"/>
  <c r="L6" i="3"/>
  <c r="L7" i="3"/>
  <c r="L8" i="3"/>
  <c r="L9" i="3"/>
  <c r="L13" i="3"/>
  <c r="L16" i="3"/>
  <c r="L17" i="3"/>
  <c r="L18" i="3"/>
  <c r="L19" i="3"/>
  <c r="L4" i="3"/>
  <c r="K46" i="3"/>
  <c r="K47" i="3"/>
  <c r="K48" i="3"/>
  <c r="K49" i="3"/>
  <c r="K50" i="3"/>
  <c r="K54" i="3"/>
  <c r="K57" i="3"/>
  <c r="K58" i="3"/>
  <c r="K59" i="3"/>
  <c r="K60" i="3"/>
  <c r="K45" i="3"/>
  <c r="H19" i="3"/>
  <c r="H18" i="3"/>
  <c r="H17" i="3"/>
  <c r="H16" i="3"/>
  <c r="H15" i="3"/>
  <c r="K56" i="3" s="1"/>
  <c r="H13" i="3"/>
  <c r="H46" i="3"/>
  <c r="H47" i="3"/>
  <c r="H48" i="3"/>
  <c r="H49" i="3"/>
  <c r="H50" i="3"/>
  <c r="H45" i="3"/>
  <c r="H10" i="3"/>
  <c r="K51" i="3" s="1"/>
  <c r="N58" i="9" l="1"/>
  <c r="B72" i="9"/>
  <c r="N72" i="9" s="1"/>
  <c r="N57" i="9"/>
  <c r="B71" i="9"/>
  <c r="N71" i="9" s="1"/>
  <c r="K53" i="3"/>
  <c r="H59" i="3"/>
  <c r="H58" i="3"/>
  <c r="H51" i="3"/>
  <c r="L10" i="3" s="1"/>
  <c r="I10" i="3" s="1"/>
  <c r="H60" i="3"/>
  <c r="H57" i="3"/>
  <c r="H56" i="3"/>
  <c r="L15" i="3" s="1"/>
  <c r="I15" i="3" s="1"/>
  <c r="H55" i="3"/>
  <c r="L14" i="3" s="1"/>
  <c r="I14" i="3" s="1"/>
  <c r="H54" i="3"/>
  <c r="H53" i="3"/>
  <c r="L12" i="3" s="1"/>
  <c r="I12" i="3" s="1"/>
  <c r="H52" i="3"/>
  <c r="L11" i="3" s="1"/>
  <c r="I11" i="3" s="1"/>
  <c r="F3" i="2" l="1"/>
  <c r="E3" i="2"/>
  <c r="E2" i="1"/>
  <c r="F2" i="1" s="1"/>
</calcChain>
</file>

<file path=xl/sharedStrings.xml><?xml version="1.0" encoding="utf-8"?>
<sst xmlns="http://schemas.openxmlformats.org/spreadsheetml/2006/main" count="792" uniqueCount="115">
  <si>
    <t>DEX</t>
  </si>
  <si>
    <t>AGI</t>
  </si>
  <si>
    <t>ASPD</t>
  </si>
  <si>
    <t>Ticks</t>
  </si>
  <si>
    <t>DEX Mult</t>
  </si>
  <si>
    <t>AGI Mult</t>
  </si>
  <si>
    <t>DEX Bonus</t>
  </si>
  <si>
    <t>AGI Bonus</t>
  </si>
  <si>
    <t>ASPD Bonus</t>
  </si>
  <si>
    <t>Spell channel tick count</t>
  </si>
  <si>
    <t>CSPD</t>
  </si>
  <si>
    <t>Lvl</t>
  </si>
  <si>
    <t>STR</t>
  </si>
  <si>
    <t>VIT</t>
  </si>
  <si>
    <t>INT</t>
  </si>
  <si>
    <t>LUK</t>
  </si>
  <si>
    <t>HP</t>
  </si>
  <si>
    <t>DEF</t>
  </si>
  <si>
    <t>MDEF</t>
  </si>
  <si>
    <t>EVA</t>
  </si>
  <si>
    <t>ATK</t>
  </si>
  <si>
    <t>MATK</t>
  </si>
  <si>
    <t>HIT</t>
  </si>
  <si>
    <t>Armor</t>
  </si>
  <si>
    <t>Weapon</t>
  </si>
  <si>
    <t>Slash</t>
  </si>
  <si>
    <t>Medium</t>
  </si>
  <si>
    <t>Type</t>
  </si>
  <si>
    <t>Element</t>
  </si>
  <si>
    <t>Neutral</t>
  </si>
  <si>
    <t>Level</t>
  </si>
  <si>
    <t>Bonuses</t>
  </si>
  <si>
    <t>Per level base bonus</t>
  </si>
  <si>
    <t>Level eq divide</t>
  </si>
  <si>
    <t>AGI divide</t>
  </si>
  <si>
    <t>DEX divide</t>
  </si>
  <si>
    <t>DEX mult</t>
  </si>
  <si>
    <t>INT mult</t>
  </si>
  <si>
    <t>VIT mult</t>
  </si>
  <si>
    <t>Level mult</t>
  </si>
  <si>
    <t>AGI mult</t>
  </si>
  <si>
    <t>STR mult</t>
  </si>
  <si>
    <t>Per level INT mult</t>
  </si>
  <si>
    <t>Level divide</t>
  </si>
  <si>
    <t>Race</t>
  </si>
  <si>
    <t>Class</t>
  </si>
  <si>
    <t>Dwarf</t>
  </si>
  <si>
    <t>Merchant</t>
  </si>
  <si>
    <t>Orc</t>
  </si>
  <si>
    <t>Elf</t>
  </si>
  <si>
    <t>Human</t>
  </si>
  <si>
    <t>Applied over base values without bonifications (Max +- 20%)</t>
  </si>
  <si>
    <t>Base</t>
  </si>
  <si>
    <t>Post bonus</t>
  </si>
  <si>
    <t>CRIT</t>
  </si>
  <si>
    <t>STR, INT divide</t>
  </si>
  <si>
    <t>DEX, AGI divide</t>
  </si>
  <si>
    <t>LUK divide</t>
  </si>
  <si>
    <t>Accesory 1</t>
  </si>
  <si>
    <t>Accesory 2</t>
  </si>
  <si>
    <t>Artisan</t>
  </si>
  <si>
    <t>Soldier</t>
  </si>
  <si>
    <t>Thunderer</t>
  </si>
  <si>
    <t>Cannoneer</t>
  </si>
  <si>
    <t>Ironguard</t>
  </si>
  <si>
    <t>Greaybeard</t>
  </si>
  <si>
    <t>General</t>
  </si>
  <si>
    <t>Thane</t>
  </si>
  <si>
    <t>Apprentice</t>
  </si>
  <si>
    <t>Earthbender</t>
  </si>
  <si>
    <t>Geomancer</t>
  </si>
  <si>
    <t>Enchanter</t>
  </si>
  <si>
    <t>Runesmith</t>
  </si>
  <si>
    <t>Blacksmith</t>
  </si>
  <si>
    <t>Warsmith</t>
  </si>
  <si>
    <t>Engineer</t>
  </si>
  <si>
    <t>Trader</t>
  </si>
  <si>
    <t>Master Trader</t>
  </si>
  <si>
    <t>1st job</t>
  </si>
  <si>
    <t>2nd job</t>
  </si>
  <si>
    <t>3rd job</t>
  </si>
  <si>
    <t>Specialist</t>
  </si>
  <si>
    <t>Master Smith</t>
  </si>
  <si>
    <t>Max +- 10%</t>
  </si>
  <si>
    <t>Max +- 15%</t>
  </si>
  <si>
    <t>Max +- 20%</t>
  </si>
  <si>
    <t>Max +- 33%</t>
  </si>
  <si>
    <t>Max 2 stats</t>
  </si>
  <si>
    <t>Max 3 stats</t>
  </si>
  <si>
    <t>Max 4 stats</t>
  </si>
  <si>
    <t>Max 7 stats</t>
  </si>
  <si>
    <t>Attacker</t>
  </si>
  <si>
    <t>Defender</t>
  </si>
  <si>
    <t>Element lvl</t>
  </si>
  <si>
    <t>DMG Type</t>
  </si>
  <si>
    <t>Armor type</t>
  </si>
  <si>
    <t>PRE MODS</t>
  </si>
  <si>
    <t>vs</t>
  </si>
  <si>
    <t>All attacks have an element. By default, Neutral is the attack elment. Attack elements will have 5 levels and defense will always be level 1. Attack = rows, Defense = cols</t>
  </si>
  <si>
    <t>Element level 1</t>
  </si>
  <si>
    <t>Water</t>
  </si>
  <si>
    <t>Earth</t>
  </si>
  <si>
    <t>Fire</t>
  </si>
  <si>
    <t>Wind</t>
  </si>
  <si>
    <t>Poison</t>
  </si>
  <si>
    <t>Holy</t>
  </si>
  <si>
    <t>Shadow</t>
  </si>
  <si>
    <t>Ghost</t>
  </si>
  <si>
    <t>Undead</t>
  </si>
  <si>
    <t>Divine</t>
  </si>
  <si>
    <t>Element level 2</t>
  </si>
  <si>
    <t>Element level 3</t>
  </si>
  <si>
    <t>Element level 4</t>
  </si>
  <si>
    <t>Element level 5</t>
  </si>
  <si>
    <t>Per level increase 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</si>
</sst>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1" applyNumberFormat="0" applyAlignment="0" applyProtection="0"/>
  </cellStyleXfs>
  <cellXfs count="6">
    <xf numFmtId="0" fontId="0" fillId="0" borderId="0" xfId="0"/>
    <xf numFmtId="0" fontId="1" fillId="2" borderId="0" xfId="1"/>
    <xf numFmtId="0" fontId="2" fillId="3" borderId="0" xfId="2"/>
    <xf numFmtId="0" fontId="3" fillId="4" borderId="0" xfId="3"/>
    <xf numFmtId="0" fontId="4" fillId="5" borderId="1" xfId="4"/>
    <xf numFmtId="0" fontId="0" fillId="0" borderId="0" xfId="0" applyAlignment="1">
      <alignment horizontal="center" vertical="center"/>
    </xf>
  </cellXfs>
  <cellStyles count="5">
    <cellStyle name="Bueno" xfId="1" builtinId="26"/>
    <cellStyle name="Cálculo" xfId="4" builtinId="22"/>
    <cellStyle name="Incorrecto" xfId="2" builtinId="27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B87DE-9BCE-40A9-9C7B-7C870BBB08A9}">
  <dimension ref="A1:Q60"/>
  <sheetViews>
    <sheetView tabSelected="1" topLeftCell="A7" workbookViewId="0">
      <selection activeCell="H14" sqref="H14"/>
    </sheetView>
  </sheetViews>
  <sheetFormatPr baseColWidth="10" defaultRowHeight="15" x14ac:dyDescent="0.25"/>
  <cols>
    <col min="1" max="1" width="16.7109375" customWidth="1"/>
    <col min="2" max="2" width="18.42578125" customWidth="1"/>
    <col min="3" max="3" width="19.28515625" customWidth="1"/>
  </cols>
  <sheetData>
    <row r="1" spans="1:12" x14ac:dyDescent="0.25">
      <c r="A1" t="s">
        <v>16</v>
      </c>
    </row>
    <row r="2" spans="1:12" x14ac:dyDescent="0.25">
      <c r="A2" t="s">
        <v>38</v>
      </c>
      <c r="B2" t="s">
        <v>43</v>
      </c>
      <c r="C2" t="s">
        <v>32</v>
      </c>
      <c r="G2" t="s">
        <v>11</v>
      </c>
      <c r="H2">
        <v>47</v>
      </c>
    </row>
    <row r="3" spans="1:12" x14ac:dyDescent="0.25">
      <c r="A3">
        <v>2.5</v>
      </c>
      <c r="B3">
        <v>10</v>
      </c>
      <c r="C3">
        <v>10</v>
      </c>
      <c r="H3" t="s">
        <v>52</v>
      </c>
      <c r="I3" t="s">
        <v>53</v>
      </c>
      <c r="K3" t="s">
        <v>31</v>
      </c>
    </row>
    <row r="4" spans="1:12" x14ac:dyDescent="0.25">
      <c r="A4" t="s">
        <v>17</v>
      </c>
      <c r="G4" t="s">
        <v>12</v>
      </c>
      <c r="H4">
        <v>52</v>
      </c>
      <c r="I4">
        <f>H4+L4</f>
        <v>64</v>
      </c>
      <c r="K4" t="s">
        <v>12</v>
      </c>
      <c r="L4">
        <f>H27+K27+N27+Q27+H45+K45</f>
        <v>12</v>
      </c>
    </row>
    <row r="5" spans="1:12" x14ac:dyDescent="0.25">
      <c r="A5" t="s">
        <v>38</v>
      </c>
      <c r="B5" t="s">
        <v>36</v>
      </c>
      <c r="C5" t="s">
        <v>39</v>
      </c>
      <c r="G5" t="s">
        <v>1</v>
      </c>
      <c r="H5">
        <v>25</v>
      </c>
      <c r="I5">
        <f t="shared" ref="I5:I19" si="0">H5+L5</f>
        <v>20</v>
      </c>
      <c r="K5" t="s">
        <v>1</v>
      </c>
      <c r="L5">
        <f t="shared" ref="L5:L19" si="1">H28+K28+N28+Q28+H46+K46</f>
        <v>-5</v>
      </c>
    </row>
    <row r="6" spans="1:12" x14ac:dyDescent="0.25">
      <c r="A6">
        <v>2</v>
      </c>
      <c r="B6">
        <v>1</v>
      </c>
      <c r="C6">
        <v>5</v>
      </c>
      <c r="G6" t="s">
        <v>13</v>
      </c>
      <c r="H6">
        <v>58</v>
      </c>
      <c r="I6">
        <f t="shared" si="0"/>
        <v>76</v>
      </c>
      <c r="K6" t="s">
        <v>13</v>
      </c>
      <c r="L6">
        <f t="shared" si="1"/>
        <v>18</v>
      </c>
    </row>
    <row r="7" spans="1:12" x14ac:dyDescent="0.25">
      <c r="A7" t="s">
        <v>18</v>
      </c>
      <c r="G7" t="s">
        <v>14</v>
      </c>
      <c r="H7">
        <v>25</v>
      </c>
      <c r="I7">
        <f t="shared" si="0"/>
        <v>28</v>
      </c>
      <c r="K7" t="s">
        <v>14</v>
      </c>
      <c r="L7">
        <f t="shared" si="1"/>
        <v>3</v>
      </c>
    </row>
    <row r="8" spans="1:12" x14ac:dyDescent="0.25">
      <c r="A8" t="s">
        <v>38</v>
      </c>
      <c r="B8" t="s">
        <v>37</v>
      </c>
      <c r="C8" t="s">
        <v>39</v>
      </c>
      <c r="G8" t="s">
        <v>0</v>
      </c>
      <c r="H8">
        <v>30</v>
      </c>
      <c r="I8">
        <f t="shared" si="0"/>
        <v>30</v>
      </c>
      <c r="K8" t="s">
        <v>0</v>
      </c>
      <c r="L8">
        <f t="shared" si="1"/>
        <v>0</v>
      </c>
    </row>
    <row r="9" spans="1:12" x14ac:dyDescent="0.25">
      <c r="A9">
        <v>1</v>
      </c>
      <c r="B9">
        <v>2</v>
      </c>
      <c r="C9">
        <v>5</v>
      </c>
      <c r="G9" t="s">
        <v>15</v>
      </c>
      <c r="H9">
        <v>30</v>
      </c>
      <c r="I9">
        <f t="shared" si="0"/>
        <v>41</v>
      </c>
      <c r="K9" t="s">
        <v>15</v>
      </c>
      <c r="L9">
        <f t="shared" si="1"/>
        <v>11</v>
      </c>
    </row>
    <row r="10" spans="1:12" x14ac:dyDescent="0.25">
      <c r="A10" t="s">
        <v>19</v>
      </c>
      <c r="G10" t="s">
        <v>16</v>
      </c>
      <c r="H10">
        <f>ROUNDUP(I6*A3,0)+H2*(ROUNDUP(H2/B3,0)+C3)</f>
        <v>895</v>
      </c>
      <c r="I10">
        <f t="shared" si="0"/>
        <v>1074</v>
      </c>
      <c r="K10" t="s">
        <v>16</v>
      </c>
      <c r="L10">
        <f t="shared" si="1"/>
        <v>179</v>
      </c>
    </row>
    <row r="11" spans="1:12" x14ac:dyDescent="0.25">
      <c r="A11" t="s">
        <v>40</v>
      </c>
      <c r="B11" t="s">
        <v>36</v>
      </c>
      <c r="G11" t="s">
        <v>17</v>
      </c>
      <c r="H11">
        <f>ROUNDUP((H6*A6)+(H8*B6)+((H2*(H6+H8))/C6),0)</f>
        <v>974</v>
      </c>
      <c r="I11">
        <f t="shared" si="0"/>
        <v>1169</v>
      </c>
      <c r="K11" t="s">
        <v>17</v>
      </c>
      <c r="L11">
        <f t="shared" si="1"/>
        <v>195</v>
      </c>
    </row>
    <row r="12" spans="1:12" x14ac:dyDescent="0.25">
      <c r="A12">
        <v>3</v>
      </c>
      <c r="B12">
        <v>1.5</v>
      </c>
      <c r="G12" t="s">
        <v>18</v>
      </c>
      <c r="H12">
        <f>ROUNDUP((H7*A9)+(H9*B9)+((H2*(H7+H9))/C9),0)</f>
        <v>602</v>
      </c>
      <c r="I12">
        <f t="shared" si="0"/>
        <v>723</v>
      </c>
      <c r="K12" t="s">
        <v>18</v>
      </c>
      <c r="L12">
        <f t="shared" si="1"/>
        <v>121</v>
      </c>
    </row>
    <row r="13" spans="1:12" x14ac:dyDescent="0.25">
      <c r="A13" t="s">
        <v>20</v>
      </c>
      <c r="G13" t="s">
        <v>19</v>
      </c>
      <c r="H13">
        <f>ROUNDUP((H5*A12)+(H8*B12),0)</f>
        <v>120</v>
      </c>
      <c r="I13">
        <f t="shared" si="0"/>
        <v>96</v>
      </c>
      <c r="K13" t="s">
        <v>19</v>
      </c>
      <c r="L13">
        <f t="shared" si="1"/>
        <v>-24</v>
      </c>
    </row>
    <row r="14" spans="1:12" x14ac:dyDescent="0.25">
      <c r="A14" t="s">
        <v>41</v>
      </c>
      <c r="B14" t="s">
        <v>40</v>
      </c>
      <c r="C14" t="s">
        <v>33</v>
      </c>
      <c r="G14" t="s">
        <v>20</v>
      </c>
      <c r="H14">
        <f>ROUNDUP((H4*A15)+(H5*B15)+((H2*(H4+H5))/C15),0)</f>
        <v>853</v>
      </c>
      <c r="I14">
        <f t="shared" si="0"/>
        <v>939</v>
      </c>
      <c r="K14" t="s">
        <v>20</v>
      </c>
      <c r="L14">
        <f t="shared" si="1"/>
        <v>86</v>
      </c>
    </row>
    <row r="15" spans="1:12" x14ac:dyDescent="0.25">
      <c r="A15">
        <v>2</v>
      </c>
      <c r="B15">
        <v>1</v>
      </c>
      <c r="C15">
        <v>5</v>
      </c>
      <c r="G15" t="s">
        <v>21</v>
      </c>
      <c r="H15">
        <f>ROUNDUP((H7*A18)+((H2*(H7*B18))/C18),0)</f>
        <v>545</v>
      </c>
      <c r="I15">
        <f t="shared" si="0"/>
        <v>545</v>
      </c>
      <c r="K15" t="s">
        <v>21</v>
      </c>
      <c r="L15">
        <f t="shared" si="1"/>
        <v>0</v>
      </c>
    </row>
    <row r="16" spans="1:12" x14ac:dyDescent="0.25">
      <c r="A16" t="s">
        <v>21</v>
      </c>
      <c r="G16" t="s">
        <v>2</v>
      </c>
      <c r="H16">
        <f>ROUNDDOWN((H5/A21),0)+ROUNDDOWN((H8/B21),0)</f>
        <v>14</v>
      </c>
      <c r="I16">
        <f t="shared" si="0"/>
        <v>11</v>
      </c>
      <c r="K16" t="s">
        <v>2</v>
      </c>
      <c r="L16">
        <f t="shared" si="1"/>
        <v>-3</v>
      </c>
    </row>
    <row r="17" spans="1:17" x14ac:dyDescent="0.25">
      <c r="A17" t="s">
        <v>37</v>
      </c>
      <c r="B17" t="s">
        <v>42</v>
      </c>
      <c r="C17" t="s">
        <v>33</v>
      </c>
      <c r="G17" t="s">
        <v>10</v>
      </c>
      <c r="H17">
        <f>ROUNDDOWN((H8/A24),0)+ROUNDDOWN((H5/B24),0)</f>
        <v>23</v>
      </c>
      <c r="I17">
        <f t="shared" si="0"/>
        <v>23</v>
      </c>
      <c r="K17" t="s">
        <v>10</v>
      </c>
      <c r="L17">
        <f t="shared" si="1"/>
        <v>0</v>
      </c>
    </row>
    <row r="18" spans="1:17" x14ac:dyDescent="0.25">
      <c r="A18">
        <v>3</v>
      </c>
      <c r="B18">
        <v>2</v>
      </c>
      <c r="C18">
        <v>5</v>
      </c>
      <c r="G18" t="s">
        <v>22</v>
      </c>
      <c r="H18">
        <f>ROUNDUP((H8*A27)+(H7*B27),0)</f>
        <v>103</v>
      </c>
      <c r="I18">
        <f t="shared" si="0"/>
        <v>103</v>
      </c>
      <c r="K18" t="s">
        <v>22</v>
      </c>
      <c r="L18">
        <f t="shared" si="1"/>
        <v>0</v>
      </c>
    </row>
    <row r="19" spans="1:17" x14ac:dyDescent="0.25">
      <c r="A19" t="s">
        <v>2</v>
      </c>
      <c r="G19" t="s">
        <v>54</v>
      </c>
      <c r="H19">
        <f>ROUNDUP((H4/A30)+(H5/B30)+(H7/A30)+(H8/B30)+(H9/C30),0)</f>
        <v>32</v>
      </c>
      <c r="I19">
        <f t="shared" si="0"/>
        <v>32</v>
      </c>
      <c r="K19" t="s">
        <v>54</v>
      </c>
      <c r="L19">
        <f t="shared" si="1"/>
        <v>0</v>
      </c>
    </row>
    <row r="20" spans="1:17" x14ac:dyDescent="0.25">
      <c r="A20" t="s">
        <v>34</v>
      </c>
      <c r="B20" t="s">
        <v>35</v>
      </c>
    </row>
    <row r="21" spans="1:17" x14ac:dyDescent="0.25">
      <c r="A21">
        <v>3</v>
      </c>
      <c r="B21">
        <v>5</v>
      </c>
      <c r="G21" t="s">
        <v>23</v>
      </c>
      <c r="J21" t="s">
        <v>24</v>
      </c>
      <c r="M21" t="s">
        <v>58</v>
      </c>
      <c r="P21" t="s">
        <v>59</v>
      </c>
    </row>
    <row r="22" spans="1:17" x14ac:dyDescent="0.25">
      <c r="A22" t="s">
        <v>10</v>
      </c>
      <c r="G22" t="s">
        <v>27</v>
      </c>
      <c r="H22" t="s">
        <v>26</v>
      </c>
      <c r="J22" t="s">
        <v>27</v>
      </c>
      <c r="K22" t="s">
        <v>25</v>
      </c>
    </row>
    <row r="23" spans="1:17" x14ac:dyDescent="0.25">
      <c r="A23" t="s">
        <v>35</v>
      </c>
      <c r="B23" t="s">
        <v>34</v>
      </c>
      <c r="G23" t="s">
        <v>28</v>
      </c>
      <c r="H23" t="s">
        <v>29</v>
      </c>
      <c r="J23" t="s">
        <v>28</v>
      </c>
      <c r="K23" t="s">
        <v>29</v>
      </c>
    </row>
    <row r="24" spans="1:17" x14ac:dyDescent="0.25">
      <c r="A24">
        <v>2</v>
      </c>
      <c r="B24">
        <v>3</v>
      </c>
      <c r="G24" t="s">
        <v>30</v>
      </c>
      <c r="H24">
        <v>1</v>
      </c>
      <c r="J24" t="s">
        <v>30</v>
      </c>
      <c r="K24">
        <v>3</v>
      </c>
    </row>
    <row r="25" spans="1:17" x14ac:dyDescent="0.25">
      <c r="A25" t="s">
        <v>22</v>
      </c>
      <c r="G25" t="s">
        <v>17</v>
      </c>
      <c r="H25">
        <v>37</v>
      </c>
      <c r="J25" t="s">
        <v>20</v>
      </c>
      <c r="K25">
        <v>35</v>
      </c>
      <c r="M25" t="s">
        <v>20</v>
      </c>
      <c r="N25">
        <v>0</v>
      </c>
      <c r="P25" t="s">
        <v>20</v>
      </c>
      <c r="Q25">
        <v>0</v>
      </c>
    </row>
    <row r="26" spans="1:17" x14ac:dyDescent="0.25">
      <c r="A26" t="s">
        <v>36</v>
      </c>
      <c r="B26" t="s">
        <v>37</v>
      </c>
      <c r="G26" t="s">
        <v>18</v>
      </c>
      <c r="H26">
        <v>21</v>
      </c>
      <c r="J26" t="s">
        <v>21</v>
      </c>
      <c r="K26">
        <v>0</v>
      </c>
      <c r="M26" t="s">
        <v>21</v>
      </c>
      <c r="N26">
        <v>0</v>
      </c>
      <c r="P26" t="s">
        <v>21</v>
      </c>
      <c r="Q26">
        <v>0</v>
      </c>
    </row>
    <row r="27" spans="1:17" x14ac:dyDescent="0.25">
      <c r="A27">
        <v>3</v>
      </c>
      <c r="B27">
        <v>0.5</v>
      </c>
      <c r="G27" t="s">
        <v>12</v>
      </c>
      <c r="H27">
        <v>0</v>
      </c>
      <c r="J27" t="s">
        <v>12</v>
      </c>
      <c r="K27">
        <v>0</v>
      </c>
      <c r="M27" t="s">
        <v>12</v>
      </c>
      <c r="N27">
        <v>0</v>
      </c>
      <c r="P27" t="s">
        <v>12</v>
      </c>
      <c r="Q27">
        <v>0</v>
      </c>
    </row>
    <row r="28" spans="1:17" x14ac:dyDescent="0.25">
      <c r="A28" t="s">
        <v>54</v>
      </c>
      <c r="G28" t="s">
        <v>1</v>
      </c>
      <c r="H28">
        <v>0</v>
      </c>
      <c r="J28" t="s">
        <v>1</v>
      </c>
      <c r="K28">
        <v>0</v>
      </c>
      <c r="M28" t="s">
        <v>1</v>
      </c>
      <c r="N28">
        <v>0</v>
      </c>
      <c r="P28" t="s">
        <v>1</v>
      </c>
      <c r="Q28">
        <v>0</v>
      </c>
    </row>
    <row r="29" spans="1:17" x14ac:dyDescent="0.25">
      <c r="A29" t="s">
        <v>55</v>
      </c>
      <c r="B29" t="s">
        <v>56</v>
      </c>
      <c r="C29" t="s">
        <v>57</v>
      </c>
      <c r="G29" t="s">
        <v>13</v>
      </c>
      <c r="H29">
        <v>0</v>
      </c>
      <c r="J29" t="s">
        <v>13</v>
      </c>
      <c r="K29">
        <v>0</v>
      </c>
      <c r="M29" t="s">
        <v>13</v>
      </c>
      <c r="N29">
        <v>0</v>
      </c>
      <c r="P29" t="s">
        <v>13</v>
      </c>
      <c r="Q29">
        <v>0</v>
      </c>
    </row>
    <row r="30" spans="1:17" x14ac:dyDescent="0.25">
      <c r="A30">
        <v>7</v>
      </c>
      <c r="B30">
        <v>5</v>
      </c>
      <c r="C30">
        <v>3</v>
      </c>
      <c r="G30" t="s">
        <v>14</v>
      </c>
      <c r="H30">
        <v>0</v>
      </c>
      <c r="J30" t="s">
        <v>14</v>
      </c>
      <c r="K30">
        <v>0</v>
      </c>
      <c r="M30" t="s">
        <v>14</v>
      </c>
      <c r="N30">
        <v>0</v>
      </c>
      <c r="P30" t="s">
        <v>14</v>
      </c>
      <c r="Q30">
        <v>0</v>
      </c>
    </row>
    <row r="31" spans="1:17" x14ac:dyDescent="0.25">
      <c r="G31" t="s">
        <v>0</v>
      </c>
      <c r="H31">
        <v>0</v>
      </c>
      <c r="J31" t="s">
        <v>0</v>
      </c>
      <c r="K31">
        <v>0</v>
      </c>
      <c r="M31" t="s">
        <v>0</v>
      </c>
      <c r="N31">
        <v>0</v>
      </c>
      <c r="P31" t="s">
        <v>0</v>
      </c>
      <c r="Q31">
        <v>0</v>
      </c>
    </row>
    <row r="32" spans="1:17" x14ac:dyDescent="0.25">
      <c r="G32" t="s">
        <v>15</v>
      </c>
      <c r="H32">
        <v>0</v>
      </c>
      <c r="J32" t="s">
        <v>15</v>
      </c>
      <c r="K32">
        <v>0</v>
      </c>
      <c r="M32" t="s">
        <v>15</v>
      </c>
      <c r="N32">
        <v>0</v>
      </c>
      <c r="P32" t="s">
        <v>15</v>
      </c>
      <c r="Q32">
        <v>0</v>
      </c>
    </row>
    <row r="33" spans="7:17" x14ac:dyDescent="0.25">
      <c r="G33" t="s">
        <v>16</v>
      </c>
      <c r="H33">
        <v>0</v>
      </c>
      <c r="J33" t="s">
        <v>16</v>
      </c>
      <c r="K33">
        <v>0</v>
      </c>
      <c r="M33" t="s">
        <v>16</v>
      </c>
      <c r="N33">
        <v>0</v>
      </c>
      <c r="P33" t="s">
        <v>16</v>
      </c>
      <c r="Q33">
        <v>0</v>
      </c>
    </row>
    <row r="34" spans="7:17" x14ac:dyDescent="0.25">
      <c r="G34" t="s">
        <v>17</v>
      </c>
      <c r="H34">
        <v>0</v>
      </c>
      <c r="J34" t="s">
        <v>17</v>
      </c>
      <c r="K34">
        <v>0</v>
      </c>
      <c r="M34" t="s">
        <v>17</v>
      </c>
      <c r="N34">
        <v>0</v>
      </c>
      <c r="P34" t="s">
        <v>17</v>
      </c>
      <c r="Q34">
        <v>0</v>
      </c>
    </row>
    <row r="35" spans="7:17" x14ac:dyDescent="0.25">
      <c r="G35" t="s">
        <v>18</v>
      </c>
      <c r="H35">
        <v>0</v>
      </c>
      <c r="J35" t="s">
        <v>18</v>
      </c>
      <c r="K35">
        <v>0</v>
      </c>
      <c r="M35" t="s">
        <v>18</v>
      </c>
      <c r="N35">
        <v>0</v>
      </c>
      <c r="P35" t="s">
        <v>18</v>
      </c>
      <c r="Q35">
        <v>0</v>
      </c>
    </row>
    <row r="36" spans="7:17" x14ac:dyDescent="0.25">
      <c r="G36" t="s">
        <v>19</v>
      </c>
      <c r="H36">
        <v>0</v>
      </c>
      <c r="J36" t="s">
        <v>19</v>
      </c>
      <c r="K36">
        <v>0</v>
      </c>
      <c r="M36" t="s">
        <v>19</v>
      </c>
      <c r="N36">
        <v>0</v>
      </c>
      <c r="P36" t="s">
        <v>19</v>
      </c>
      <c r="Q36">
        <v>0</v>
      </c>
    </row>
    <row r="37" spans="7:17" x14ac:dyDescent="0.25">
      <c r="G37" t="s">
        <v>20</v>
      </c>
      <c r="H37">
        <v>0</v>
      </c>
      <c r="J37" t="s">
        <v>20</v>
      </c>
      <c r="K37">
        <v>0</v>
      </c>
      <c r="M37" t="s">
        <v>20</v>
      </c>
      <c r="N37">
        <v>0</v>
      </c>
      <c r="P37" t="s">
        <v>20</v>
      </c>
      <c r="Q37">
        <v>0</v>
      </c>
    </row>
    <row r="38" spans="7:17" x14ac:dyDescent="0.25">
      <c r="G38" t="s">
        <v>21</v>
      </c>
      <c r="H38">
        <v>0</v>
      </c>
      <c r="J38" t="s">
        <v>21</v>
      </c>
      <c r="K38">
        <v>0</v>
      </c>
      <c r="M38" t="s">
        <v>21</v>
      </c>
      <c r="N38">
        <v>0</v>
      </c>
      <c r="P38" t="s">
        <v>21</v>
      </c>
      <c r="Q38">
        <v>0</v>
      </c>
    </row>
    <row r="39" spans="7:17" x14ac:dyDescent="0.25">
      <c r="G39" t="s">
        <v>2</v>
      </c>
      <c r="H39">
        <v>0</v>
      </c>
      <c r="J39" t="s">
        <v>2</v>
      </c>
      <c r="K39">
        <v>0</v>
      </c>
      <c r="M39" t="s">
        <v>2</v>
      </c>
      <c r="N39">
        <v>0</v>
      </c>
      <c r="P39" t="s">
        <v>2</v>
      </c>
      <c r="Q39">
        <v>0</v>
      </c>
    </row>
    <row r="40" spans="7:17" x14ac:dyDescent="0.25">
      <c r="G40" t="s">
        <v>10</v>
      </c>
      <c r="H40">
        <v>0</v>
      </c>
      <c r="J40" t="s">
        <v>10</v>
      </c>
      <c r="K40">
        <v>0</v>
      </c>
      <c r="M40" t="s">
        <v>10</v>
      </c>
      <c r="N40">
        <v>0</v>
      </c>
      <c r="P40" t="s">
        <v>10</v>
      </c>
      <c r="Q40">
        <v>0</v>
      </c>
    </row>
    <row r="41" spans="7:17" x14ac:dyDescent="0.25">
      <c r="G41" t="s">
        <v>22</v>
      </c>
      <c r="H41">
        <v>0</v>
      </c>
      <c r="J41" t="s">
        <v>22</v>
      </c>
      <c r="K41">
        <v>0</v>
      </c>
      <c r="M41" t="s">
        <v>22</v>
      </c>
      <c r="N41">
        <v>0</v>
      </c>
      <c r="P41" t="s">
        <v>22</v>
      </c>
      <c r="Q41">
        <v>0</v>
      </c>
    </row>
    <row r="42" spans="7:17" x14ac:dyDescent="0.25">
      <c r="G42" t="s">
        <v>54</v>
      </c>
      <c r="H42">
        <v>0</v>
      </c>
      <c r="J42" t="s">
        <v>54</v>
      </c>
      <c r="K42">
        <v>0</v>
      </c>
      <c r="M42" t="s">
        <v>54</v>
      </c>
      <c r="N42">
        <v>0</v>
      </c>
      <c r="P42" t="s">
        <v>54</v>
      </c>
      <c r="Q42">
        <v>0</v>
      </c>
    </row>
    <row r="44" spans="7:17" x14ac:dyDescent="0.25">
      <c r="G44" t="s">
        <v>44</v>
      </c>
      <c r="H44" t="s">
        <v>46</v>
      </c>
      <c r="J44" t="s">
        <v>45</v>
      </c>
      <c r="K44" t="s">
        <v>47</v>
      </c>
    </row>
    <row r="45" spans="7:17" x14ac:dyDescent="0.25">
      <c r="G45" t="s">
        <v>12</v>
      </c>
      <c r="H45">
        <f>ROUNDUP(H4*'Race Bonuses'!B4,0)</f>
        <v>6</v>
      </c>
      <c r="J45" t="s">
        <v>12</v>
      </c>
      <c r="K45">
        <f>ROUNDUP(H4*'DWARF Class Bonuses'!S7,0)</f>
        <v>6</v>
      </c>
    </row>
    <row r="46" spans="7:17" x14ac:dyDescent="0.25">
      <c r="G46" t="s">
        <v>1</v>
      </c>
      <c r="H46">
        <f>ROUNDUP(H5*'Race Bonuses'!B5,0)</f>
        <v>-5</v>
      </c>
      <c r="J46" t="s">
        <v>1</v>
      </c>
      <c r="K46">
        <f>ROUNDUP(H5*'DWARF Class Bonuses'!S8,0)</f>
        <v>0</v>
      </c>
    </row>
    <row r="47" spans="7:17" x14ac:dyDescent="0.25">
      <c r="G47" t="s">
        <v>13</v>
      </c>
      <c r="H47">
        <f>ROUNDUP(H6*'Race Bonuses'!B6,0)</f>
        <v>12</v>
      </c>
      <c r="J47" t="s">
        <v>13</v>
      </c>
      <c r="K47">
        <f>ROUNDUP(H6*'DWARF Class Bonuses'!S9,0)</f>
        <v>6</v>
      </c>
    </row>
    <row r="48" spans="7:17" x14ac:dyDescent="0.25">
      <c r="G48" t="s">
        <v>14</v>
      </c>
      <c r="H48">
        <f>ROUNDUP(H7*'Race Bonuses'!B7,0)</f>
        <v>0</v>
      </c>
      <c r="J48" t="s">
        <v>14</v>
      </c>
      <c r="K48">
        <f>ROUNDUP(H7*'DWARF Class Bonuses'!S10,0)</f>
        <v>3</v>
      </c>
    </row>
    <row r="49" spans="7:11" x14ac:dyDescent="0.25">
      <c r="G49" t="s">
        <v>0</v>
      </c>
      <c r="H49">
        <f>ROUNDUP(H8*'Race Bonuses'!B8,0)</f>
        <v>0</v>
      </c>
      <c r="J49" t="s">
        <v>0</v>
      </c>
      <c r="K49">
        <f>ROUNDUP(H8*'DWARF Class Bonuses'!S11,0)</f>
        <v>0</v>
      </c>
    </row>
    <row r="50" spans="7:11" x14ac:dyDescent="0.25">
      <c r="G50" t="s">
        <v>15</v>
      </c>
      <c r="H50">
        <f>ROUNDUP(H9*'Race Bonuses'!B9,0)</f>
        <v>6</v>
      </c>
      <c r="J50" t="s">
        <v>15</v>
      </c>
      <c r="K50">
        <f>ROUNDUP(H9*'DWARF Class Bonuses'!S12,0)</f>
        <v>5</v>
      </c>
    </row>
    <row r="51" spans="7:11" x14ac:dyDescent="0.25">
      <c r="G51" t="s">
        <v>16</v>
      </c>
      <c r="H51">
        <f>ROUNDUP(H10*'Race Bonuses'!B10,0)</f>
        <v>179</v>
      </c>
      <c r="J51" t="s">
        <v>16</v>
      </c>
      <c r="K51">
        <f>ROUNDUP(H10*'DWARF Class Bonuses'!S13,0)</f>
        <v>0</v>
      </c>
    </row>
    <row r="52" spans="7:11" x14ac:dyDescent="0.25">
      <c r="G52" t="s">
        <v>17</v>
      </c>
      <c r="H52">
        <f>ROUNDUP(H11*'Race Bonuses'!B11,0)</f>
        <v>195</v>
      </c>
      <c r="J52" t="s">
        <v>17</v>
      </c>
      <c r="K52">
        <f>ROUNDUP(H11*'DWARF Class Bonuses'!S14,0)</f>
        <v>0</v>
      </c>
    </row>
    <row r="53" spans="7:11" x14ac:dyDescent="0.25">
      <c r="G53" t="s">
        <v>18</v>
      </c>
      <c r="H53">
        <f>ROUNDUP(H12*'Race Bonuses'!B12,0)</f>
        <v>121</v>
      </c>
      <c r="J53" t="s">
        <v>18</v>
      </c>
      <c r="K53">
        <f>ROUNDUP(H12*'DWARF Class Bonuses'!S15,0)</f>
        <v>0</v>
      </c>
    </row>
    <row r="54" spans="7:11" x14ac:dyDescent="0.25">
      <c r="G54" t="s">
        <v>19</v>
      </c>
      <c r="H54">
        <f>ROUNDUP(H13*'Race Bonuses'!B13,0)</f>
        <v>-24</v>
      </c>
      <c r="J54" t="s">
        <v>19</v>
      </c>
      <c r="K54">
        <f>ROUNDUP(H13*'DWARF Class Bonuses'!S16,0)</f>
        <v>0</v>
      </c>
    </row>
    <row r="55" spans="7:11" x14ac:dyDescent="0.25">
      <c r="G55" t="s">
        <v>20</v>
      </c>
      <c r="H55">
        <f>ROUNDUP(H14*'Race Bonuses'!B14,0)</f>
        <v>86</v>
      </c>
      <c r="J55" t="s">
        <v>20</v>
      </c>
      <c r="K55">
        <f>ROUNDUP(H14*'DWARF Class Bonuses'!S17,0)</f>
        <v>0</v>
      </c>
    </row>
    <row r="56" spans="7:11" x14ac:dyDescent="0.25">
      <c r="G56" t="s">
        <v>21</v>
      </c>
      <c r="H56">
        <f>ROUNDUP(H15*'Race Bonuses'!B15,0)</f>
        <v>0</v>
      </c>
      <c r="J56" t="s">
        <v>21</v>
      </c>
      <c r="K56">
        <f>ROUNDUP(H15*'DWARF Class Bonuses'!S18,0)</f>
        <v>0</v>
      </c>
    </row>
    <row r="57" spans="7:11" x14ac:dyDescent="0.25">
      <c r="G57" t="s">
        <v>2</v>
      </c>
      <c r="H57">
        <f>ROUNDUP(H16*'Race Bonuses'!B16,0)</f>
        <v>-3</v>
      </c>
      <c r="J57" t="s">
        <v>2</v>
      </c>
      <c r="K57">
        <f>ROUNDUP(H16*'DWARF Class Bonuses'!S19,0)</f>
        <v>0</v>
      </c>
    </row>
    <row r="58" spans="7:11" x14ac:dyDescent="0.25">
      <c r="G58" t="s">
        <v>10</v>
      </c>
      <c r="H58">
        <f>ROUNDUP(H17*'Race Bonuses'!B17,0)</f>
        <v>0</v>
      </c>
      <c r="J58" t="s">
        <v>10</v>
      </c>
      <c r="K58">
        <f>ROUNDUP(H17*'DWARF Class Bonuses'!S20,0)</f>
        <v>0</v>
      </c>
    </row>
    <row r="59" spans="7:11" x14ac:dyDescent="0.25">
      <c r="G59" t="s">
        <v>22</v>
      </c>
      <c r="H59">
        <f>ROUNDUP(H18*'Race Bonuses'!B18,0)</f>
        <v>0</v>
      </c>
      <c r="J59" t="s">
        <v>22</v>
      </c>
      <c r="K59">
        <f>ROUNDUP(H18*'DWARF Class Bonuses'!S21,0)</f>
        <v>0</v>
      </c>
    </row>
    <row r="60" spans="7:11" x14ac:dyDescent="0.25">
      <c r="G60" t="s">
        <v>54</v>
      </c>
      <c r="H60">
        <f>ROUNDUP(H19*'Race Bonuses'!B19,0)</f>
        <v>0</v>
      </c>
      <c r="J60" t="s">
        <v>54</v>
      </c>
      <c r="K60">
        <f>ROUNDUP(H19*'DWARF Class Bonuses'!S22,0)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1A2D6-7A57-41E9-B393-AC34D5E8BCD2}">
  <dimension ref="A1:K59"/>
  <sheetViews>
    <sheetView workbookViewId="0">
      <selection activeCell="M15" sqref="M15"/>
    </sheetView>
  </sheetViews>
  <sheetFormatPr baseColWidth="10" defaultRowHeight="15" x14ac:dyDescent="0.25"/>
  <sheetData>
    <row r="1" spans="1:6" x14ac:dyDescent="0.25">
      <c r="A1" t="s">
        <v>11</v>
      </c>
      <c r="B1">
        <v>47</v>
      </c>
    </row>
    <row r="2" spans="1:6" x14ac:dyDescent="0.25">
      <c r="B2" t="s">
        <v>52</v>
      </c>
      <c r="C2" t="s">
        <v>53</v>
      </c>
      <c r="E2" t="s">
        <v>31</v>
      </c>
    </row>
    <row r="3" spans="1:6" x14ac:dyDescent="0.25">
      <c r="A3" t="s">
        <v>12</v>
      </c>
      <c r="B3">
        <v>52</v>
      </c>
      <c r="C3" t="e">
        <f>B3+F3</f>
        <v>#REF!</v>
      </c>
      <c r="E3" t="s">
        <v>12</v>
      </c>
      <c r="F3" t="e">
        <f>B26+E26+H26+K26+B44+E44</f>
        <v>#REF!</v>
      </c>
    </row>
    <row r="4" spans="1:6" x14ac:dyDescent="0.25">
      <c r="A4" t="s">
        <v>1</v>
      </c>
      <c r="B4">
        <v>25</v>
      </c>
      <c r="C4" t="e">
        <f t="shared" ref="C4:C18" si="0">B4+F4</f>
        <v>#REF!</v>
      </c>
      <c r="E4" t="s">
        <v>1</v>
      </c>
      <c r="F4" t="e">
        <f t="shared" ref="F4:F18" si="1">B27+E27+H27+K27+B45+E45</f>
        <v>#REF!</v>
      </c>
    </row>
    <row r="5" spans="1:6" x14ac:dyDescent="0.25">
      <c r="A5" t="s">
        <v>13</v>
      </c>
      <c r="B5">
        <v>58</v>
      </c>
      <c r="C5" t="e">
        <f t="shared" si="0"/>
        <v>#REF!</v>
      </c>
      <c r="E5" t="s">
        <v>13</v>
      </c>
      <c r="F5" t="e">
        <f t="shared" si="1"/>
        <v>#REF!</v>
      </c>
    </row>
    <row r="6" spans="1:6" x14ac:dyDescent="0.25">
      <c r="A6" t="s">
        <v>14</v>
      </c>
      <c r="B6">
        <v>25</v>
      </c>
      <c r="C6" t="e">
        <f t="shared" si="0"/>
        <v>#REF!</v>
      </c>
      <c r="E6" t="s">
        <v>14</v>
      </c>
      <c r="F6" t="e">
        <f t="shared" si="1"/>
        <v>#REF!</v>
      </c>
    </row>
    <row r="7" spans="1:6" x14ac:dyDescent="0.25">
      <c r="A7" t="s">
        <v>0</v>
      </c>
      <c r="B7">
        <v>30</v>
      </c>
      <c r="C7" t="e">
        <f t="shared" si="0"/>
        <v>#REF!</v>
      </c>
      <c r="E7" t="s">
        <v>0</v>
      </c>
      <c r="F7" t="e">
        <f t="shared" si="1"/>
        <v>#REF!</v>
      </c>
    </row>
    <row r="8" spans="1:6" x14ac:dyDescent="0.25">
      <c r="A8" t="s">
        <v>15</v>
      </c>
      <c r="B8">
        <v>30</v>
      </c>
      <c r="C8" t="e">
        <f t="shared" si="0"/>
        <v>#REF!</v>
      </c>
      <c r="E8" t="s">
        <v>15</v>
      </c>
      <c r="F8" t="e">
        <f t="shared" si="1"/>
        <v>#REF!</v>
      </c>
    </row>
    <row r="9" spans="1:6" x14ac:dyDescent="0.25">
      <c r="A9" t="s">
        <v>16</v>
      </c>
      <c r="B9" t="e">
        <f>ROUNDUP(C5*#REF!,0)+B1*(ROUNDUP(B1/#REF!,0)+#REF!)</f>
        <v>#REF!</v>
      </c>
      <c r="C9" t="e">
        <f t="shared" si="0"/>
        <v>#REF!</v>
      </c>
      <c r="E9" t="s">
        <v>16</v>
      </c>
      <c r="F9" t="e">
        <f t="shared" si="1"/>
        <v>#REF!</v>
      </c>
    </row>
    <row r="10" spans="1:6" x14ac:dyDescent="0.25">
      <c r="A10" t="s">
        <v>17</v>
      </c>
      <c r="B10" t="e">
        <f>ROUNDUP((B5*#REF!)+(B7*#REF!)+((B1*(B5+B7))/#REF!),0)</f>
        <v>#REF!</v>
      </c>
      <c r="C10" t="e">
        <f t="shared" si="0"/>
        <v>#REF!</v>
      </c>
      <c r="E10" t="s">
        <v>17</v>
      </c>
      <c r="F10" t="e">
        <f t="shared" si="1"/>
        <v>#REF!</v>
      </c>
    </row>
    <row r="11" spans="1:6" x14ac:dyDescent="0.25">
      <c r="A11" t="s">
        <v>18</v>
      </c>
      <c r="B11" t="e">
        <f>ROUNDUP((B6*#REF!)+(B8*#REF!)+((B1*(B6+B8))/#REF!),0)</f>
        <v>#REF!</v>
      </c>
      <c r="C11" t="e">
        <f t="shared" si="0"/>
        <v>#REF!</v>
      </c>
      <c r="E11" t="s">
        <v>18</v>
      </c>
      <c r="F11" t="e">
        <f t="shared" si="1"/>
        <v>#REF!</v>
      </c>
    </row>
    <row r="12" spans="1:6" x14ac:dyDescent="0.25">
      <c r="A12" t="s">
        <v>19</v>
      </c>
      <c r="B12" t="e">
        <f>ROUNDUP((B4*#REF!)+(B7*#REF!),0)</f>
        <v>#REF!</v>
      </c>
      <c r="C12" t="e">
        <f t="shared" si="0"/>
        <v>#REF!</v>
      </c>
      <c r="E12" t="s">
        <v>19</v>
      </c>
      <c r="F12" t="e">
        <f t="shared" si="1"/>
        <v>#REF!</v>
      </c>
    </row>
    <row r="13" spans="1:6" x14ac:dyDescent="0.25">
      <c r="A13" t="s">
        <v>20</v>
      </c>
      <c r="B13" t="e">
        <f>ROUNDUP((B3*#REF!)+(B4*#REF!)+((B1*(B3+B4))/#REF!),0)</f>
        <v>#REF!</v>
      </c>
      <c r="C13" t="e">
        <f t="shared" si="0"/>
        <v>#REF!</v>
      </c>
      <c r="E13" t="s">
        <v>20</v>
      </c>
      <c r="F13" t="e">
        <f t="shared" si="1"/>
        <v>#REF!</v>
      </c>
    </row>
    <row r="14" spans="1:6" x14ac:dyDescent="0.25">
      <c r="A14" t="s">
        <v>21</v>
      </c>
      <c r="B14" t="e">
        <f>ROUNDUP((B6*#REF!)+((B1*(B6*#REF!))/#REF!),0)</f>
        <v>#REF!</v>
      </c>
      <c r="C14" t="e">
        <f t="shared" si="0"/>
        <v>#REF!</v>
      </c>
      <c r="E14" t="s">
        <v>21</v>
      </c>
      <c r="F14" t="e">
        <f t="shared" si="1"/>
        <v>#REF!</v>
      </c>
    </row>
    <row r="15" spans="1:6" x14ac:dyDescent="0.25">
      <c r="A15" t="s">
        <v>2</v>
      </c>
      <c r="B15" t="e">
        <f>ROUNDDOWN((B4/#REF!),0)+ROUNDDOWN((B7/#REF!),0)</f>
        <v>#REF!</v>
      </c>
      <c r="C15" t="e">
        <f t="shared" si="0"/>
        <v>#REF!</v>
      </c>
      <c r="E15" t="s">
        <v>2</v>
      </c>
      <c r="F15" t="e">
        <f t="shared" si="1"/>
        <v>#REF!</v>
      </c>
    </row>
    <row r="16" spans="1:6" x14ac:dyDescent="0.25">
      <c r="A16" t="s">
        <v>10</v>
      </c>
      <c r="B16" t="e">
        <f>ROUNDDOWN((B7/#REF!),0)+ROUNDDOWN((B4/#REF!),0)</f>
        <v>#REF!</v>
      </c>
      <c r="C16" t="e">
        <f t="shared" si="0"/>
        <v>#REF!</v>
      </c>
      <c r="E16" t="s">
        <v>10</v>
      </c>
      <c r="F16" t="e">
        <f t="shared" si="1"/>
        <v>#REF!</v>
      </c>
    </row>
    <row r="17" spans="1:11" x14ac:dyDescent="0.25">
      <c r="A17" t="s">
        <v>22</v>
      </c>
      <c r="B17" t="e">
        <f>ROUNDUP((B7*#REF!)+(B6*#REF!),0)</f>
        <v>#REF!</v>
      </c>
      <c r="C17" t="e">
        <f t="shared" si="0"/>
        <v>#REF!</v>
      </c>
      <c r="E17" t="s">
        <v>22</v>
      </c>
      <c r="F17" t="e">
        <f t="shared" si="1"/>
        <v>#REF!</v>
      </c>
    </row>
    <row r="18" spans="1:11" x14ac:dyDescent="0.25">
      <c r="A18" t="s">
        <v>54</v>
      </c>
      <c r="B18" t="e">
        <f>ROUNDUP((B3/#REF!)+(B4/#REF!)+(B6/#REF!)+(B7/#REF!)+(B8/#REF!),0)</f>
        <v>#REF!</v>
      </c>
      <c r="C18" t="e">
        <f t="shared" si="0"/>
        <v>#REF!</v>
      </c>
      <c r="E18" t="s">
        <v>54</v>
      </c>
      <c r="F18" t="e">
        <f t="shared" si="1"/>
        <v>#REF!</v>
      </c>
    </row>
    <row r="20" spans="1:11" x14ac:dyDescent="0.25">
      <c r="A20" t="s">
        <v>23</v>
      </c>
      <c r="D20" t="s">
        <v>24</v>
      </c>
      <c r="G20" t="s">
        <v>58</v>
      </c>
      <c r="J20" t="s">
        <v>59</v>
      </c>
    </row>
    <row r="21" spans="1:11" x14ac:dyDescent="0.25">
      <c r="A21" t="s">
        <v>27</v>
      </c>
      <c r="B21" t="s">
        <v>26</v>
      </c>
      <c r="D21" t="s">
        <v>27</v>
      </c>
      <c r="E21" t="s">
        <v>25</v>
      </c>
    </row>
    <row r="22" spans="1:11" x14ac:dyDescent="0.25">
      <c r="A22" t="s">
        <v>28</v>
      </c>
      <c r="B22" t="s">
        <v>29</v>
      </c>
      <c r="D22" t="s">
        <v>28</v>
      </c>
      <c r="E22" t="s">
        <v>29</v>
      </c>
    </row>
    <row r="23" spans="1:11" x14ac:dyDescent="0.25">
      <c r="A23" t="s">
        <v>30</v>
      </c>
      <c r="B23">
        <v>1</v>
      </c>
      <c r="D23" t="s">
        <v>30</v>
      </c>
      <c r="E23">
        <v>3</v>
      </c>
    </row>
    <row r="24" spans="1:11" x14ac:dyDescent="0.25">
      <c r="A24" t="s">
        <v>17</v>
      </c>
      <c r="B24">
        <v>37</v>
      </c>
      <c r="D24" t="s">
        <v>20</v>
      </c>
      <c r="E24">
        <v>35</v>
      </c>
      <c r="G24" t="s">
        <v>20</v>
      </c>
      <c r="H24">
        <v>0</v>
      </c>
      <c r="J24" t="s">
        <v>20</v>
      </c>
      <c r="K24">
        <v>0</v>
      </c>
    </row>
    <row r="25" spans="1:11" x14ac:dyDescent="0.25">
      <c r="A25" t="s">
        <v>18</v>
      </c>
      <c r="B25">
        <v>21</v>
      </c>
      <c r="D25" t="s">
        <v>21</v>
      </c>
      <c r="E25">
        <v>0</v>
      </c>
      <c r="G25" t="s">
        <v>21</v>
      </c>
      <c r="H25">
        <v>0</v>
      </c>
      <c r="J25" t="s">
        <v>21</v>
      </c>
      <c r="K25">
        <v>0</v>
      </c>
    </row>
    <row r="26" spans="1:11" x14ac:dyDescent="0.25">
      <c r="A26" t="s">
        <v>12</v>
      </c>
      <c r="B26">
        <v>0</v>
      </c>
      <c r="D26" t="s">
        <v>12</v>
      </c>
      <c r="E26">
        <v>0</v>
      </c>
      <c r="G26" t="s">
        <v>12</v>
      </c>
      <c r="H26">
        <v>0</v>
      </c>
      <c r="J26" t="s">
        <v>12</v>
      </c>
      <c r="K26">
        <v>0</v>
      </c>
    </row>
    <row r="27" spans="1:11" x14ac:dyDescent="0.25">
      <c r="A27" t="s">
        <v>1</v>
      </c>
      <c r="B27">
        <v>0</v>
      </c>
      <c r="D27" t="s">
        <v>1</v>
      </c>
      <c r="E27">
        <v>0</v>
      </c>
      <c r="G27" t="s">
        <v>1</v>
      </c>
      <c r="H27">
        <v>0</v>
      </c>
      <c r="J27" t="s">
        <v>1</v>
      </c>
      <c r="K27">
        <v>0</v>
      </c>
    </row>
    <row r="28" spans="1:11" x14ac:dyDescent="0.25">
      <c r="A28" t="s">
        <v>13</v>
      </c>
      <c r="B28">
        <v>0</v>
      </c>
      <c r="D28" t="s">
        <v>13</v>
      </c>
      <c r="E28">
        <v>0</v>
      </c>
      <c r="G28" t="s">
        <v>13</v>
      </c>
      <c r="H28">
        <v>0</v>
      </c>
      <c r="J28" t="s">
        <v>13</v>
      </c>
      <c r="K28">
        <v>0</v>
      </c>
    </row>
    <row r="29" spans="1:11" x14ac:dyDescent="0.25">
      <c r="A29" t="s">
        <v>14</v>
      </c>
      <c r="B29">
        <v>0</v>
      </c>
      <c r="D29" t="s">
        <v>14</v>
      </c>
      <c r="E29">
        <v>0</v>
      </c>
      <c r="G29" t="s">
        <v>14</v>
      </c>
      <c r="H29">
        <v>0</v>
      </c>
      <c r="J29" t="s">
        <v>14</v>
      </c>
      <c r="K29">
        <v>0</v>
      </c>
    </row>
    <row r="30" spans="1:11" x14ac:dyDescent="0.25">
      <c r="A30" t="s">
        <v>0</v>
      </c>
      <c r="B30">
        <v>0</v>
      </c>
      <c r="D30" t="s">
        <v>0</v>
      </c>
      <c r="E30">
        <v>0</v>
      </c>
      <c r="G30" t="s">
        <v>0</v>
      </c>
      <c r="H30">
        <v>0</v>
      </c>
      <c r="J30" t="s">
        <v>0</v>
      </c>
      <c r="K30">
        <v>0</v>
      </c>
    </row>
    <row r="31" spans="1:11" x14ac:dyDescent="0.25">
      <c r="A31" t="s">
        <v>15</v>
      </c>
      <c r="B31">
        <v>0</v>
      </c>
      <c r="D31" t="s">
        <v>15</v>
      </c>
      <c r="E31">
        <v>0</v>
      </c>
      <c r="G31" t="s">
        <v>15</v>
      </c>
      <c r="H31">
        <v>0</v>
      </c>
      <c r="J31" t="s">
        <v>15</v>
      </c>
      <c r="K31">
        <v>0</v>
      </c>
    </row>
    <row r="32" spans="1:11" x14ac:dyDescent="0.25">
      <c r="A32" t="s">
        <v>16</v>
      </c>
      <c r="B32">
        <v>0</v>
      </c>
      <c r="D32" t="s">
        <v>16</v>
      </c>
      <c r="E32">
        <v>0</v>
      </c>
      <c r="G32" t="s">
        <v>16</v>
      </c>
      <c r="H32">
        <v>0</v>
      </c>
      <c r="J32" t="s">
        <v>16</v>
      </c>
      <c r="K32">
        <v>0</v>
      </c>
    </row>
    <row r="33" spans="1:11" x14ac:dyDescent="0.25">
      <c r="A33" t="s">
        <v>17</v>
      </c>
      <c r="B33">
        <v>0</v>
      </c>
      <c r="D33" t="s">
        <v>17</v>
      </c>
      <c r="E33">
        <v>0</v>
      </c>
      <c r="G33" t="s">
        <v>17</v>
      </c>
      <c r="H33">
        <v>0</v>
      </c>
      <c r="J33" t="s">
        <v>17</v>
      </c>
      <c r="K33">
        <v>0</v>
      </c>
    </row>
    <row r="34" spans="1:11" x14ac:dyDescent="0.25">
      <c r="A34" t="s">
        <v>18</v>
      </c>
      <c r="B34">
        <v>0</v>
      </c>
      <c r="D34" t="s">
        <v>18</v>
      </c>
      <c r="E34">
        <v>0</v>
      </c>
      <c r="G34" t="s">
        <v>18</v>
      </c>
      <c r="H34">
        <v>0</v>
      </c>
      <c r="J34" t="s">
        <v>18</v>
      </c>
      <c r="K34">
        <v>0</v>
      </c>
    </row>
    <row r="35" spans="1:11" x14ac:dyDescent="0.25">
      <c r="A35" t="s">
        <v>19</v>
      </c>
      <c r="B35">
        <v>0</v>
      </c>
      <c r="D35" t="s">
        <v>19</v>
      </c>
      <c r="E35">
        <v>0</v>
      </c>
      <c r="G35" t="s">
        <v>19</v>
      </c>
      <c r="H35">
        <v>0</v>
      </c>
      <c r="J35" t="s">
        <v>19</v>
      </c>
      <c r="K35">
        <v>0</v>
      </c>
    </row>
    <row r="36" spans="1:11" x14ac:dyDescent="0.25">
      <c r="A36" t="s">
        <v>20</v>
      </c>
      <c r="B36">
        <v>0</v>
      </c>
      <c r="D36" t="s">
        <v>20</v>
      </c>
      <c r="E36">
        <v>0</v>
      </c>
      <c r="G36" t="s">
        <v>20</v>
      </c>
      <c r="H36">
        <v>0</v>
      </c>
      <c r="J36" t="s">
        <v>20</v>
      </c>
      <c r="K36">
        <v>0</v>
      </c>
    </row>
    <row r="37" spans="1:11" x14ac:dyDescent="0.25">
      <c r="A37" t="s">
        <v>21</v>
      </c>
      <c r="B37">
        <v>0</v>
      </c>
      <c r="D37" t="s">
        <v>21</v>
      </c>
      <c r="E37">
        <v>0</v>
      </c>
      <c r="G37" t="s">
        <v>21</v>
      </c>
      <c r="H37">
        <v>0</v>
      </c>
      <c r="J37" t="s">
        <v>21</v>
      </c>
      <c r="K37">
        <v>0</v>
      </c>
    </row>
    <row r="38" spans="1:11" x14ac:dyDescent="0.25">
      <c r="A38" t="s">
        <v>2</v>
      </c>
      <c r="B38">
        <v>0</v>
      </c>
      <c r="D38" t="s">
        <v>2</v>
      </c>
      <c r="E38">
        <v>0</v>
      </c>
      <c r="G38" t="s">
        <v>2</v>
      </c>
      <c r="H38">
        <v>0</v>
      </c>
      <c r="J38" t="s">
        <v>2</v>
      </c>
      <c r="K38">
        <v>0</v>
      </c>
    </row>
    <row r="39" spans="1:11" x14ac:dyDescent="0.25">
      <c r="A39" t="s">
        <v>10</v>
      </c>
      <c r="B39">
        <v>0</v>
      </c>
      <c r="D39" t="s">
        <v>10</v>
      </c>
      <c r="E39">
        <v>0</v>
      </c>
      <c r="G39" t="s">
        <v>10</v>
      </c>
      <c r="H39">
        <v>0</v>
      </c>
      <c r="J39" t="s">
        <v>10</v>
      </c>
      <c r="K39">
        <v>0</v>
      </c>
    </row>
    <row r="40" spans="1:11" x14ac:dyDescent="0.25">
      <c r="A40" t="s">
        <v>22</v>
      </c>
      <c r="B40">
        <v>0</v>
      </c>
      <c r="D40" t="s">
        <v>22</v>
      </c>
      <c r="E40">
        <v>0</v>
      </c>
      <c r="G40" t="s">
        <v>22</v>
      </c>
      <c r="H40">
        <v>0</v>
      </c>
      <c r="J40" t="s">
        <v>22</v>
      </c>
      <c r="K40">
        <v>0</v>
      </c>
    </row>
    <row r="41" spans="1:11" x14ac:dyDescent="0.25">
      <c r="A41" t="s">
        <v>54</v>
      </c>
      <c r="B41">
        <v>0</v>
      </c>
      <c r="D41" t="s">
        <v>54</v>
      </c>
      <c r="E41">
        <v>0</v>
      </c>
      <c r="G41" t="s">
        <v>54</v>
      </c>
      <c r="H41">
        <v>0</v>
      </c>
      <c r="J41" t="s">
        <v>54</v>
      </c>
      <c r="K41">
        <v>0</v>
      </c>
    </row>
    <row r="43" spans="1:11" x14ac:dyDescent="0.25">
      <c r="A43" t="s">
        <v>44</v>
      </c>
      <c r="B43" t="s">
        <v>46</v>
      </c>
      <c r="D43" t="s">
        <v>45</v>
      </c>
      <c r="E43" t="s">
        <v>47</v>
      </c>
    </row>
    <row r="44" spans="1:11" x14ac:dyDescent="0.25">
      <c r="A44" t="s">
        <v>12</v>
      </c>
      <c r="B44" t="e">
        <f>ROUNDUP(B3*'Race Bonuses'!#REF!,0)</f>
        <v>#REF!</v>
      </c>
      <c r="D44" t="s">
        <v>12</v>
      </c>
      <c r="E44">
        <f>ROUNDUP(B3*'DWARF Class Bonuses'!S7,0)</f>
        <v>6</v>
      </c>
    </row>
    <row r="45" spans="1:11" x14ac:dyDescent="0.25">
      <c r="A45" t="s">
        <v>1</v>
      </c>
      <c r="B45" t="e">
        <f>ROUNDUP(B4*'Race Bonuses'!#REF!,0)</f>
        <v>#REF!</v>
      </c>
      <c r="D45" t="s">
        <v>1</v>
      </c>
      <c r="E45">
        <f>ROUNDUP(B4*'DWARF Class Bonuses'!S8,0)</f>
        <v>0</v>
      </c>
    </row>
    <row r="46" spans="1:11" x14ac:dyDescent="0.25">
      <c r="A46" t="s">
        <v>13</v>
      </c>
      <c r="B46" t="e">
        <f>ROUNDUP(B5*'Race Bonuses'!#REF!,0)</f>
        <v>#REF!</v>
      </c>
      <c r="D46" t="s">
        <v>13</v>
      </c>
      <c r="E46">
        <f>ROUNDUP(B5*'DWARF Class Bonuses'!S9,0)</f>
        <v>6</v>
      </c>
    </row>
    <row r="47" spans="1:11" x14ac:dyDescent="0.25">
      <c r="A47" t="s">
        <v>14</v>
      </c>
      <c r="B47" t="e">
        <f>ROUNDUP(B6*'Race Bonuses'!#REF!,0)</f>
        <v>#REF!</v>
      </c>
      <c r="D47" t="s">
        <v>14</v>
      </c>
      <c r="E47">
        <f>ROUNDUP(B6*'DWARF Class Bonuses'!S10,0)</f>
        <v>3</v>
      </c>
    </row>
    <row r="48" spans="1:11" x14ac:dyDescent="0.25">
      <c r="A48" t="s">
        <v>0</v>
      </c>
      <c r="B48" t="e">
        <f>ROUNDUP(B7*'Race Bonuses'!#REF!,0)</f>
        <v>#REF!</v>
      </c>
      <c r="D48" t="s">
        <v>0</v>
      </c>
      <c r="E48">
        <f>ROUNDUP(B7*'DWARF Class Bonuses'!S11,0)</f>
        <v>0</v>
      </c>
    </row>
    <row r="49" spans="1:5" x14ac:dyDescent="0.25">
      <c r="A49" t="s">
        <v>15</v>
      </c>
      <c r="B49" t="e">
        <f>ROUNDUP(B8*'Race Bonuses'!#REF!,0)</f>
        <v>#REF!</v>
      </c>
      <c r="D49" t="s">
        <v>15</v>
      </c>
      <c r="E49">
        <f>ROUNDUP(B8*'DWARF Class Bonuses'!S12,0)</f>
        <v>5</v>
      </c>
    </row>
    <row r="50" spans="1:5" x14ac:dyDescent="0.25">
      <c r="A50" t="s">
        <v>16</v>
      </c>
      <c r="B50" t="e">
        <f>ROUNDUP(B9*'Race Bonuses'!#REF!,0)</f>
        <v>#REF!</v>
      </c>
      <c r="D50" t="s">
        <v>16</v>
      </c>
      <c r="E50" t="e">
        <f>ROUNDUP(B9*'DWARF Class Bonuses'!S13,0)</f>
        <v>#REF!</v>
      </c>
    </row>
    <row r="51" spans="1:5" x14ac:dyDescent="0.25">
      <c r="A51" t="s">
        <v>17</v>
      </c>
      <c r="B51" t="e">
        <f>ROUNDUP(B10*'Race Bonuses'!#REF!,0)</f>
        <v>#REF!</v>
      </c>
      <c r="D51" t="s">
        <v>17</v>
      </c>
      <c r="E51" t="e">
        <f>ROUNDUP(B10*'DWARF Class Bonuses'!S14,0)</f>
        <v>#REF!</v>
      </c>
    </row>
    <row r="52" spans="1:5" x14ac:dyDescent="0.25">
      <c r="A52" t="s">
        <v>18</v>
      </c>
      <c r="B52" t="e">
        <f>ROUNDUP(B11*'Race Bonuses'!#REF!,0)</f>
        <v>#REF!</v>
      </c>
      <c r="D52" t="s">
        <v>18</v>
      </c>
      <c r="E52" t="e">
        <f>ROUNDUP(B11*'DWARF Class Bonuses'!S15,0)</f>
        <v>#REF!</v>
      </c>
    </row>
    <row r="53" spans="1:5" x14ac:dyDescent="0.25">
      <c r="A53" t="s">
        <v>19</v>
      </c>
      <c r="B53" t="e">
        <f>ROUNDUP(B12*'Race Bonuses'!#REF!,0)</f>
        <v>#REF!</v>
      </c>
      <c r="D53" t="s">
        <v>19</v>
      </c>
      <c r="E53" t="e">
        <f>ROUNDUP(B12*'DWARF Class Bonuses'!S16,0)</f>
        <v>#REF!</v>
      </c>
    </row>
    <row r="54" spans="1:5" x14ac:dyDescent="0.25">
      <c r="A54" t="s">
        <v>20</v>
      </c>
      <c r="B54" t="e">
        <f>ROUNDUP(B13*'Race Bonuses'!#REF!,0)</f>
        <v>#REF!</v>
      </c>
      <c r="D54" t="s">
        <v>20</v>
      </c>
      <c r="E54" t="e">
        <f>ROUNDUP(B13*'DWARF Class Bonuses'!S17,0)</f>
        <v>#REF!</v>
      </c>
    </row>
    <row r="55" spans="1:5" x14ac:dyDescent="0.25">
      <c r="A55" t="s">
        <v>21</v>
      </c>
      <c r="B55" t="e">
        <f>ROUNDUP(B14*'Race Bonuses'!#REF!,0)</f>
        <v>#REF!</v>
      </c>
      <c r="D55" t="s">
        <v>21</v>
      </c>
      <c r="E55" t="e">
        <f>ROUNDUP(B14*'DWARF Class Bonuses'!S18,0)</f>
        <v>#REF!</v>
      </c>
    </row>
    <row r="56" spans="1:5" x14ac:dyDescent="0.25">
      <c r="A56" t="s">
        <v>2</v>
      </c>
      <c r="B56" t="e">
        <f>ROUNDUP(B15*'Race Bonuses'!#REF!,0)</f>
        <v>#REF!</v>
      </c>
      <c r="D56" t="s">
        <v>2</v>
      </c>
      <c r="E56" t="e">
        <f>ROUNDUP(B15*'DWARF Class Bonuses'!S19,0)</f>
        <v>#REF!</v>
      </c>
    </row>
    <row r="57" spans="1:5" x14ac:dyDescent="0.25">
      <c r="A57" t="s">
        <v>10</v>
      </c>
      <c r="B57" t="e">
        <f>ROUNDUP(B16*'Race Bonuses'!#REF!,0)</f>
        <v>#REF!</v>
      </c>
      <c r="D57" t="s">
        <v>10</v>
      </c>
      <c r="E57" t="e">
        <f>ROUNDUP(B16*'DWARF Class Bonuses'!S20,0)</f>
        <v>#REF!</v>
      </c>
    </row>
    <row r="58" spans="1:5" x14ac:dyDescent="0.25">
      <c r="A58" t="s">
        <v>22</v>
      </c>
      <c r="B58" t="e">
        <f>ROUNDUP(B17*'Race Bonuses'!#REF!,0)</f>
        <v>#REF!</v>
      </c>
      <c r="D58" t="s">
        <v>22</v>
      </c>
      <c r="E58" t="e">
        <f>ROUNDUP(B17*'DWARF Class Bonuses'!S21,0)</f>
        <v>#REF!</v>
      </c>
    </row>
    <row r="59" spans="1:5" x14ac:dyDescent="0.25">
      <c r="A59" t="s">
        <v>54</v>
      </c>
      <c r="B59" t="e">
        <f>ROUNDUP(B18*'Race Bonuses'!#REF!,0)</f>
        <v>#REF!</v>
      </c>
      <c r="D59" t="s">
        <v>54</v>
      </c>
      <c r="E59" t="e">
        <f>ROUNDUP(B18*'DWARF Class Bonuses'!S22,0)</f>
        <v>#REF!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0D6586-3E96-49E2-8587-FD85EC6D52CA}">
  <dimension ref="A1:K59"/>
  <sheetViews>
    <sheetView topLeftCell="A19" workbookViewId="0">
      <selection activeCell="E44" sqref="E44"/>
    </sheetView>
  </sheetViews>
  <sheetFormatPr baseColWidth="10" defaultRowHeight="15" x14ac:dyDescent="0.25"/>
  <sheetData>
    <row r="1" spans="1:6" x14ac:dyDescent="0.25">
      <c r="A1" t="s">
        <v>11</v>
      </c>
      <c r="B1">
        <v>47</v>
      </c>
    </row>
    <row r="2" spans="1:6" x14ac:dyDescent="0.25">
      <c r="B2" t="s">
        <v>52</v>
      </c>
      <c r="C2" t="s">
        <v>53</v>
      </c>
      <c r="E2" t="s">
        <v>31</v>
      </c>
    </row>
    <row r="3" spans="1:6" x14ac:dyDescent="0.25">
      <c r="A3" t="s">
        <v>12</v>
      </c>
      <c r="B3">
        <v>52</v>
      </c>
      <c r="C3" t="e">
        <f>B3+F3</f>
        <v>#REF!</v>
      </c>
      <c r="E3" t="s">
        <v>12</v>
      </c>
      <c r="F3" t="e">
        <f>B26+E26+H26+K26+B44+E44</f>
        <v>#REF!</v>
      </c>
    </row>
    <row r="4" spans="1:6" x14ac:dyDescent="0.25">
      <c r="A4" t="s">
        <v>1</v>
      </c>
      <c r="B4">
        <v>25</v>
      </c>
      <c r="C4" t="e">
        <f t="shared" ref="C4:C18" si="0">B4+F4</f>
        <v>#REF!</v>
      </c>
      <c r="E4" t="s">
        <v>1</v>
      </c>
      <c r="F4" t="e">
        <f t="shared" ref="F4:F18" si="1">B27+E27+H27+K27+B45+E45</f>
        <v>#REF!</v>
      </c>
    </row>
    <row r="5" spans="1:6" x14ac:dyDescent="0.25">
      <c r="A5" t="s">
        <v>13</v>
      </c>
      <c r="B5">
        <v>58</v>
      </c>
      <c r="C5" t="e">
        <f t="shared" si="0"/>
        <v>#REF!</v>
      </c>
      <c r="E5" t="s">
        <v>13</v>
      </c>
      <c r="F5" t="e">
        <f t="shared" si="1"/>
        <v>#REF!</v>
      </c>
    </row>
    <row r="6" spans="1:6" x14ac:dyDescent="0.25">
      <c r="A6" t="s">
        <v>14</v>
      </c>
      <c r="B6">
        <v>25</v>
      </c>
      <c r="C6" t="e">
        <f t="shared" si="0"/>
        <v>#REF!</v>
      </c>
      <c r="E6" t="s">
        <v>14</v>
      </c>
      <c r="F6" t="e">
        <f t="shared" si="1"/>
        <v>#REF!</v>
      </c>
    </row>
    <row r="7" spans="1:6" x14ac:dyDescent="0.25">
      <c r="A7" t="s">
        <v>0</v>
      </c>
      <c r="B7">
        <v>30</v>
      </c>
      <c r="C7" t="e">
        <f t="shared" si="0"/>
        <v>#REF!</v>
      </c>
      <c r="E7" t="s">
        <v>0</v>
      </c>
      <c r="F7" t="e">
        <f t="shared" si="1"/>
        <v>#REF!</v>
      </c>
    </row>
    <row r="8" spans="1:6" x14ac:dyDescent="0.25">
      <c r="A8" t="s">
        <v>15</v>
      </c>
      <c r="B8">
        <v>30</v>
      </c>
      <c r="C8" t="e">
        <f t="shared" si="0"/>
        <v>#REF!</v>
      </c>
      <c r="E8" t="s">
        <v>15</v>
      </c>
      <c r="F8" t="e">
        <f t="shared" si="1"/>
        <v>#REF!</v>
      </c>
    </row>
    <row r="9" spans="1:6" x14ac:dyDescent="0.25">
      <c r="A9" t="s">
        <v>16</v>
      </c>
      <c r="B9" t="e">
        <f>ROUNDUP(C5*#REF!,0)+B1*(ROUNDUP(B1/#REF!,0)+#REF!)</f>
        <v>#REF!</v>
      </c>
      <c r="C9" t="e">
        <f t="shared" si="0"/>
        <v>#REF!</v>
      </c>
      <c r="E9" t="s">
        <v>16</v>
      </c>
      <c r="F9" t="e">
        <f t="shared" si="1"/>
        <v>#REF!</v>
      </c>
    </row>
    <row r="10" spans="1:6" x14ac:dyDescent="0.25">
      <c r="A10" t="s">
        <v>17</v>
      </c>
      <c r="B10" t="e">
        <f>ROUNDUP((B5*#REF!)+(B7*#REF!)+((B1*(B5+B7))/#REF!),0)</f>
        <v>#REF!</v>
      </c>
      <c r="C10" t="e">
        <f t="shared" si="0"/>
        <v>#REF!</v>
      </c>
      <c r="E10" t="s">
        <v>17</v>
      </c>
      <c r="F10" t="e">
        <f t="shared" si="1"/>
        <v>#REF!</v>
      </c>
    </row>
    <row r="11" spans="1:6" x14ac:dyDescent="0.25">
      <c r="A11" t="s">
        <v>18</v>
      </c>
      <c r="B11" t="e">
        <f>ROUNDUP((B6*#REF!)+(B8*#REF!)+((B1*(B6+B8))/#REF!),0)</f>
        <v>#REF!</v>
      </c>
      <c r="C11" t="e">
        <f t="shared" si="0"/>
        <v>#REF!</v>
      </c>
      <c r="E11" t="s">
        <v>18</v>
      </c>
      <c r="F11" t="e">
        <f t="shared" si="1"/>
        <v>#REF!</v>
      </c>
    </row>
    <row r="12" spans="1:6" x14ac:dyDescent="0.25">
      <c r="A12" t="s">
        <v>19</v>
      </c>
      <c r="B12" t="e">
        <f>ROUNDUP((B4*#REF!)+(B7*#REF!),0)</f>
        <v>#REF!</v>
      </c>
      <c r="C12" t="e">
        <f t="shared" si="0"/>
        <v>#REF!</v>
      </c>
      <c r="E12" t="s">
        <v>19</v>
      </c>
      <c r="F12" t="e">
        <f t="shared" si="1"/>
        <v>#REF!</v>
      </c>
    </row>
    <row r="13" spans="1:6" x14ac:dyDescent="0.25">
      <c r="A13" t="s">
        <v>20</v>
      </c>
      <c r="B13" t="e">
        <f>ROUNDUP((B3*#REF!)+(B4*#REF!)+((B1*(B3+B4))/#REF!),0)</f>
        <v>#REF!</v>
      </c>
      <c r="C13" t="e">
        <f t="shared" si="0"/>
        <v>#REF!</v>
      </c>
      <c r="E13" t="s">
        <v>20</v>
      </c>
      <c r="F13" t="e">
        <f t="shared" si="1"/>
        <v>#REF!</v>
      </c>
    </row>
    <row r="14" spans="1:6" x14ac:dyDescent="0.25">
      <c r="A14" t="s">
        <v>21</v>
      </c>
      <c r="B14" t="e">
        <f>ROUNDUP((B6*#REF!)+((B1*(B6*#REF!))/#REF!),0)</f>
        <v>#REF!</v>
      </c>
      <c r="C14" t="e">
        <f t="shared" si="0"/>
        <v>#REF!</v>
      </c>
      <c r="E14" t="s">
        <v>21</v>
      </c>
      <c r="F14" t="e">
        <f t="shared" si="1"/>
        <v>#REF!</v>
      </c>
    </row>
    <row r="15" spans="1:6" x14ac:dyDescent="0.25">
      <c r="A15" t="s">
        <v>2</v>
      </c>
      <c r="B15" t="e">
        <f>ROUNDDOWN((B4/#REF!),0)+ROUNDDOWN((B7/#REF!),0)</f>
        <v>#REF!</v>
      </c>
      <c r="C15" t="e">
        <f t="shared" si="0"/>
        <v>#REF!</v>
      </c>
      <c r="E15" t="s">
        <v>2</v>
      </c>
      <c r="F15" t="e">
        <f t="shared" si="1"/>
        <v>#REF!</v>
      </c>
    </row>
    <row r="16" spans="1:6" x14ac:dyDescent="0.25">
      <c r="A16" t="s">
        <v>10</v>
      </c>
      <c r="B16" t="e">
        <f>ROUNDDOWN((B7/#REF!),0)+ROUNDDOWN((B4/#REF!),0)</f>
        <v>#REF!</v>
      </c>
      <c r="C16" t="e">
        <f t="shared" si="0"/>
        <v>#REF!</v>
      </c>
      <c r="E16" t="s">
        <v>10</v>
      </c>
      <c r="F16" t="e">
        <f t="shared" si="1"/>
        <v>#REF!</v>
      </c>
    </row>
    <row r="17" spans="1:11" x14ac:dyDescent="0.25">
      <c r="A17" t="s">
        <v>22</v>
      </c>
      <c r="B17" t="e">
        <f>ROUNDUP((B7*#REF!)+(B6*#REF!),0)</f>
        <v>#REF!</v>
      </c>
      <c r="C17" t="e">
        <f t="shared" si="0"/>
        <v>#REF!</v>
      </c>
      <c r="E17" t="s">
        <v>22</v>
      </c>
      <c r="F17" t="e">
        <f t="shared" si="1"/>
        <v>#REF!</v>
      </c>
    </row>
    <row r="18" spans="1:11" x14ac:dyDescent="0.25">
      <c r="A18" t="s">
        <v>54</v>
      </c>
      <c r="B18" t="e">
        <f>ROUNDUP((B3/#REF!)+(B4/#REF!)+(B6/#REF!)+(B7/#REF!)+(B8/#REF!),0)</f>
        <v>#REF!</v>
      </c>
      <c r="C18" t="e">
        <f t="shared" si="0"/>
        <v>#REF!</v>
      </c>
      <c r="E18" t="s">
        <v>54</v>
      </c>
      <c r="F18" t="e">
        <f t="shared" si="1"/>
        <v>#REF!</v>
      </c>
    </row>
    <row r="20" spans="1:11" x14ac:dyDescent="0.25">
      <c r="A20" t="s">
        <v>23</v>
      </c>
      <c r="D20" t="s">
        <v>24</v>
      </c>
      <c r="G20" t="s">
        <v>58</v>
      </c>
      <c r="J20" t="s">
        <v>59</v>
      </c>
    </row>
    <row r="21" spans="1:11" x14ac:dyDescent="0.25">
      <c r="A21" t="s">
        <v>27</v>
      </c>
      <c r="B21" t="s">
        <v>26</v>
      </c>
      <c r="D21" t="s">
        <v>27</v>
      </c>
      <c r="E21" t="s">
        <v>25</v>
      </c>
    </row>
    <row r="22" spans="1:11" x14ac:dyDescent="0.25">
      <c r="A22" t="s">
        <v>28</v>
      </c>
      <c r="B22" t="s">
        <v>29</v>
      </c>
      <c r="D22" t="s">
        <v>28</v>
      </c>
      <c r="E22" t="s">
        <v>29</v>
      </c>
    </row>
    <row r="23" spans="1:11" x14ac:dyDescent="0.25">
      <c r="A23" t="s">
        <v>30</v>
      </c>
      <c r="B23">
        <v>1</v>
      </c>
      <c r="D23" t="s">
        <v>30</v>
      </c>
      <c r="E23">
        <v>3</v>
      </c>
    </row>
    <row r="24" spans="1:11" x14ac:dyDescent="0.25">
      <c r="A24" t="s">
        <v>17</v>
      </c>
      <c r="B24">
        <v>37</v>
      </c>
      <c r="D24" t="s">
        <v>20</v>
      </c>
      <c r="E24">
        <v>35</v>
      </c>
      <c r="G24" t="s">
        <v>20</v>
      </c>
      <c r="H24">
        <v>0</v>
      </c>
      <c r="J24" t="s">
        <v>20</v>
      </c>
      <c r="K24">
        <v>0</v>
      </c>
    </row>
    <row r="25" spans="1:11" x14ac:dyDescent="0.25">
      <c r="A25" t="s">
        <v>18</v>
      </c>
      <c r="B25">
        <v>21</v>
      </c>
      <c r="D25" t="s">
        <v>21</v>
      </c>
      <c r="E25">
        <v>0</v>
      </c>
      <c r="G25" t="s">
        <v>21</v>
      </c>
      <c r="H25">
        <v>0</v>
      </c>
      <c r="J25" t="s">
        <v>21</v>
      </c>
      <c r="K25">
        <v>0</v>
      </c>
    </row>
    <row r="26" spans="1:11" x14ac:dyDescent="0.25">
      <c r="A26" t="s">
        <v>12</v>
      </c>
      <c r="B26">
        <v>0</v>
      </c>
      <c r="D26" t="s">
        <v>12</v>
      </c>
      <c r="E26">
        <v>0</v>
      </c>
      <c r="G26" t="s">
        <v>12</v>
      </c>
      <c r="H26">
        <v>0</v>
      </c>
      <c r="J26" t="s">
        <v>12</v>
      </c>
      <c r="K26">
        <v>0</v>
      </c>
    </row>
    <row r="27" spans="1:11" x14ac:dyDescent="0.25">
      <c r="A27" t="s">
        <v>1</v>
      </c>
      <c r="B27">
        <v>0</v>
      </c>
      <c r="D27" t="s">
        <v>1</v>
      </c>
      <c r="E27">
        <v>0</v>
      </c>
      <c r="G27" t="s">
        <v>1</v>
      </c>
      <c r="H27">
        <v>0</v>
      </c>
      <c r="J27" t="s">
        <v>1</v>
      </c>
      <c r="K27">
        <v>0</v>
      </c>
    </row>
    <row r="28" spans="1:11" x14ac:dyDescent="0.25">
      <c r="A28" t="s">
        <v>13</v>
      </c>
      <c r="B28">
        <v>0</v>
      </c>
      <c r="D28" t="s">
        <v>13</v>
      </c>
      <c r="E28">
        <v>0</v>
      </c>
      <c r="G28" t="s">
        <v>13</v>
      </c>
      <c r="H28">
        <v>0</v>
      </c>
      <c r="J28" t="s">
        <v>13</v>
      </c>
      <c r="K28">
        <v>0</v>
      </c>
    </row>
    <row r="29" spans="1:11" x14ac:dyDescent="0.25">
      <c r="A29" t="s">
        <v>14</v>
      </c>
      <c r="B29">
        <v>0</v>
      </c>
      <c r="D29" t="s">
        <v>14</v>
      </c>
      <c r="E29">
        <v>0</v>
      </c>
      <c r="G29" t="s">
        <v>14</v>
      </c>
      <c r="H29">
        <v>0</v>
      </c>
      <c r="J29" t="s">
        <v>14</v>
      </c>
      <c r="K29">
        <v>0</v>
      </c>
    </row>
    <row r="30" spans="1:11" x14ac:dyDescent="0.25">
      <c r="A30" t="s">
        <v>0</v>
      </c>
      <c r="B30">
        <v>0</v>
      </c>
      <c r="D30" t="s">
        <v>0</v>
      </c>
      <c r="E30">
        <v>0</v>
      </c>
      <c r="G30" t="s">
        <v>0</v>
      </c>
      <c r="H30">
        <v>0</v>
      </c>
      <c r="J30" t="s">
        <v>0</v>
      </c>
      <c r="K30">
        <v>0</v>
      </c>
    </row>
    <row r="31" spans="1:11" x14ac:dyDescent="0.25">
      <c r="A31" t="s">
        <v>15</v>
      </c>
      <c r="B31">
        <v>0</v>
      </c>
      <c r="D31" t="s">
        <v>15</v>
      </c>
      <c r="E31">
        <v>0</v>
      </c>
      <c r="G31" t="s">
        <v>15</v>
      </c>
      <c r="H31">
        <v>0</v>
      </c>
      <c r="J31" t="s">
        <v>15</v>
      </c>
      <c r="K31">
        <v>0</v>
      </c>
    </row>
    <row r="32" spans="1:11" x14ac:dyDescent="0.25">
      <c r="A32" t="s">
        <v>16</v>
      </c>
      <c r="B32">
        <v>0</v>
      </c>
      <c r="D32" t="s">
        <v>16</v>
      </c>
      <c r="E32">
        <v>0</v>
      </c>
      <c r="G32" t="s">
        <v>16</v>
      </c>
      <c r="H32">
        <v>0</v>
      </c>
      <c r="J32" t="s">
        <v>16</v>
      </c>
      <c r="K32">
        <v>0</v>
      </c>
    </row>
    <row r="33" spans="1:11" x14ac:dyDescent="0.25">
      <c r="A33" t="s">
        <v>17</v>
      </c>
      <c r="B33">
        <v>0</v>
      </c>
      <c r="D33" t="s">
        <v>17</v>
      </c>
      <c r="E33">
        <v>0</v>
      </c>
      <c r="G33" t="s">
        <v>17</v>
      </c>
      <c r="H33">
        <v>0</v>
      </c>
      <c r="J33" t="s">
        <v>17</v>
      </c>
      <c r="K33">
        <v>0</v>
      </c>
    </row>
    <row r="34" spans="1:11" x14ac:dyDescent="0.25">
      <c r="A34" t="s">
        <v>18</v>
      </c>
      <c r="B34">
        <v>0</v>
      </c>
      <c r="D34" t="s">
        <v>18</v>
      </c>
      <c r="E34">
        <v>0</v>
      </c>
      <c r="G34" t="s">
        <v>18</v>
      </c>
      <c r="H34">
        <v>0</v>
      </c>
      <c r="J34" t="s">
        <v>18</v>
      </c>
      <c r="K34">
        <v>0</v>
      </c>
    </row>
    <row r="35" spans="1:11" x14ac:dyDescent="0.25">
      <c r="A35" t="s">
        <v>19</v>
      </c>
      <c r="B35">
        <v>0</v>
      </c>
      <c r="D35" t="s">
        <v>19</v>
      </c>
      <c r="E35">
        <v>0</v>
      </c>
      <c r="G35" t="s">
        <v>19</v>
      </c>
      <c r="H35">
        <v>0</v>
      </c>
      <c r="J35" t="s">
        <v>19</v>
      </c>
      <c r="K35">
        <v>0</v>
      </c>
    </row>
    <row r="36" spans="1:11" x14ac:dyDescent="0.25">
      <c r="A36" t="s">
        <v>20</v>
      </c>
      <c r="B36">
        <v>0</v>
      </c>
      <c r="D36" t="s">
        <v>20</v>
      </c>
      <c r="E36">
        <v>0</v>
      </c>
      <c r="G36" t="s">
        <v>20</v>
      </c>
      <c r="H36">
        <v>0</v>
      </c>
      <c r="J36" t="s">
        <v>20</v>
      </c>
      <c r="K36">
        <v>0</v>
      </c>
    </row>
    <row r="37" spans="1:11" x14ac:dyDescent="0.25">
      <c r="A37" t="s">
        <v>21</v>
      </c>
      <c r="B37">
        <v>0</v>
      </c>
      <c r="D37" t="s">
        <v>21</v>
      </c>
      <c r="E37">
        <v>0</v>
      </c>
      <c r="G37" t="s">
        <v>21</v>
      </c>
      <c r="H37">
        <v>0</v>
      </c>
      <c r="J37" t="s">
        <v>21</v>
      </c>
      <c r="K37">
        <v>0</v>
      </c>
    </row>
    <row r="38" spans="1:11" x14ac:dyDescent="0.25">
      <c r="A38" t="s">
        <v>2</v>
      </c>
      <c r="B38">
        <v>0</v>
      </c>
      <c r="D38" t="s">
        <v>2</v>
      </c>
      <c r="E38">
        <v>0</v>
      </c>
      <c r="G38" t="s">
        <v>2</v>
      </c>
      <c r="H38">
        <v>0</v>
      </c>
      <c r="J38" t="s">
        <v>2</v>
      </c>
      <c r="K38">
        <v>0</v>
      </c>
    </row>
    <row r="39" spans="1:11" x14ac:dyDescent="0.25">
      <c r="A39" t="s">
        <v>10</v>
      </c>
      <c r="B39">
        <v>0</v>
      </c>
      <c r="D39" t="s">
        <v>10</v>
      </c>
      <c r="E39">
        <v>0</v>
      </c>
      <c r="G39" t="s">
        <v>10</v>
      </c>
      <c r="H39">
        <v>0</v>
      </c>
      <c r="J39" t="s">
        <v>10</v>
      </c>
      <c r="K39">
        <v>0</v>
      </c>
    </row>
    <row r="40" spans="1:11" x14ac:dyDescent="0.25">
      <c r="A40" t="s">
        <v>22</v>
      </c>
      <c r="B40">
        <v>0</v>
      </c>
      <c r="D40" t="s">
        <v>22</v>
      </c>
      <c r="E40">
        <v>0</v>
      </c>
      <c r="G40" t="s">
        <v>22</v>
      </c>
      <c r="H40">
        <v>0</v>
      </c>
      <c r="J40" t="s">
        <v>22</v>
      </c>
      <c r="K40">
        <v>0</v>
      </c>
    </row>
    <row r="41" spans="1:11" x14ac:dyDescent="0.25">
      <c r="A41" t="s">
        <v>54</v>
      </c>
      <c r="B41">
        <v>0</v>
      </c>
      <c r="D41" t="s">
        <v>54</v>
      </c>
      <c r="E41">
        <v>0</v>
      </c>
      <c r="G41" t="s">
        <v>54</v>
      </c>
      <c r="H41">
        <v>0</v>
      </c>
      <c r="J41" t="s">
        <v>54</v>
      </c>
      <c r="K41">
        <v>0</v>
      </c>
    </row>
    <row r="43" spans="1:11" x14ac:dyDescent="0.25">
      <c r="A43" t="s">
        <v>44</v>
      </c>
      <c r="B43" t="s">
        <v>46</v>
      </c>
      <c r="D43" t="s">
        <v>45</v>
      </c>
      <c r="E43" t="s">
        <v>47</v>
      </c>
    </row>
    <row r="44" spans="1:11" x14ac:dyDescent="0.25">
      <c r="A44" t="s">
        <v>12</v>
      </c>
      <c r="B44" t="e">
        <f>ROUNDUP(B3*'Race Bonuses'!#REF!,0)</f>
        <v>#REF!</v>
      </c>
      <c r="D44" t="s">
        <v>12</v>
      </c>
      <c r="E44" t="e">
        <f>ROUNDUP(B3*'DWARF Class Bonuses'!M6,0)</f>
        <v>#VALUE!</v>
      </c>
    </row>
    <row r="45" spans="1:11" x14ac:dyDescent="0.25">
      <c r="A45" t="s">
        <v>1</v>
      </c>
      <c r="B45" t="e">
        <f>ROUNDUP(B4*'Race Bonuses'!#REF!,0)</f>
        <v>#REF!</v>
      </c>
      <c r="D45" t="s">
        <v>1</v>
      </c>
      <c r="E45">
        <f>ROUNDUP(B4*'DWARF Class Bonuses'!M7,0)</f>
        <v>0</v>
      </c>
    </row>
    <row r="46" spans="1:11" x14ac:dyDescent="0.25">
      <c r="A46" t="s">
        <v>13</v>
      </c>
      <c r="B46" t="e">
        <f>ROUNDUP(B5*'Race Bonuses'!#REF!,0)</f>
        <v>#REF!</v>
      </c>
      <c r="D46" t="s">
        <v>13</v>
      </c>
      <c r="E46">
        <f>ROUNDUP(B5*'DWARF Class Bonuses'!M8,0)</f>
        <v>0</v>
      </c>
    </row>
    <row r="47" spans="1:11" x14ac:dyDescent="0.25">
      <c r="A47" t="s">
        <v>14</v>
      </c>
      <c r="B47" t="e">
        <f>ROUNDUP(B6*'Race Bonuses'!#REF!,0)</f>
        <v>#REF!</v>
      </c>
      <c r="D47" t="s">
        <v>14</v>
      </c>
      <c r="E47">
        <f>ROUNDUP(B6*'DWARF Class Bonuses'!M9,0)</f>
        <v>0</v>
      </c>
    </row>
    <row r="48" spans="1:11" x14ac:dyDescent="0.25">
      <c r="A48" t="s">
        <v>0</v>
      </c>
      <c r="B48" t="e">
        <f>ROUNDUP(B7*'Race Bonuses'!#REF!,0)</f>
        <v>#REF!</v>
      </c>
      <c r="D48" t="s">
        <v>0</v>
      </c>
      <c r="E48">
        <f>ROUNDUP(B7*'DWARF Class Bonuses'!M10,0)</f>
        <v>0</v>
      </c>
    </row>
    <row r="49" spans="1:5" x14ac:dyDescent="0.25">
      <c r="A49" t="s">
        <v>15</v>
      </c>
      <c r="B49" t="e">
        <f>ROUNDUP(B8*'Race Bonuses'!#REF!,0)</f>
        <v>#REF!</v>
      </c>
      <c r="D49" t="s">
        <v>15</v>
      </c>
      <c r="E49">
        <f>ROUNDUP(B8*'DWARF Class Bonuses'!M11,0)</f>
        <v>0</v>
      </c>
    </row>
    <row r="50" spans="1:5" x14ac:dyDescent="0.25">
      <c r="A50" t="s">
        <v>16</v>
      </c>
      <c r="B50" t="e">
        <f>ROUNDUP(B9*'Race Bonuses'!#REF!,0)</f>
        <v>#REF!</v>
      </c>
      <c r="D50" t="s">
        <v>16</v>
      </c>
      <c r="E50" t="e">
        <f>ROUNDUP(B9*'DWARF Class Bonuses'!M12,0)</f>
        <v>#REF!</v>
      </c>
    </row>
    <row r="51" spans="1:5" x14ac:dyDescent="0.25">
      <c r="A51" t="s">
        <v>17</v>
      </c>
      <c r="B51" t="e">
        <f>ROUNDUP(B10*'Race Bonuses'!#REF!,0)</f>
        <v>#REF!</v>
      </c>
      <c r="D51" t="s">
        <v>17</v>
      </c>
      <c r="E51" t="e">
        <f>ROUNDUP(B10*'DWARF Class Bonuses'!M13,0)</f>
        <v>#REF!</v>
      </c>
    </row>
    <row r="52" spans="1:5" x14ac:dyDescent="0.25">
      <c r="A52" t="s">
        <v>18</v>
      </c>
      <c r="B52" t="e">
        <f>ROUNDUP(B11*'Race Bonuses'!#REF!,0)</f>
        <v>#REF!</v>
      </c>
      <c r="D52" t="s">
        <v>18</v>
      </c>
      <c r="E52" t="e">
        <f>ROUNDUP(B11*'DWARF Class Bonuses'!M14,0)</f>
        <v>#REF!</v>
      </c>
    </row>
    <row r="53" spans="1:5" x14ac:dyDescent="0.25">
      <c r="A53" t="s">
        <v>19</v>
      </c>
      <c r="B53" t="e">
        <f>ROUNDUP(B12*'Race Bonuses'!#REF!,0)</f>
        <v>#REF!</v>
      </c>
      <c r="D53" t="s">
        <v>19</v>
      </c>
      <c r="E53" t="e">
        <f>ROUNDUP(B12*'DWARF Class Bonuses'!M15,0)</f>
        <v>#REF!</v>
      </c>
    </row>
    <row r="54" spans="1:5" x14ac:dyDescent="0.25">
      <c r="A54" t="s">
        <v>20</v>
      </c>
      <c r="B54" t="e">
        <f>ROUNDUP(B13*'Race Bonuses'!#REF!,0)</f>
        <v>#REF!</v>
      </c>
      <c r="D54" t="s">
        <v>20</v>
      </c>
      <c r="E54" t="e">
        <f>ROUNDUP(B13*'DWARF Class Bonuses'!M16,0)</f>
        <v>#REF!</v>
      </c>
    </row>
    <row r="55" spans="1:5" x14ac:dyDescent="0.25">
      <c r="A55" t="s">
        <v>21</v>
      </c>
      <c r="B55" t="e">
        <f>ROUNDUP(B14*'Race Bonuses'!#REF!,0)</f>
        <v>#REF!</v>
      </c>
      <c r="D55" t="s">
        <v>21</v>
      </c>
      <c r="E55" t="e">
        <f>ROUNDUP(B14*'DWARF Class Bonuses'!M17,0)</f>
        <v>#REF!</v>
      </c>
    </row>
    <row r="56" spans="1:5" x14ac:dyDescent="0.25">
      <c r="A56" t="s">
        <v>2</v>
      </c>
      <c r="B56" t="e">
        <f>ROUNDUP(B15*'Race Bonuses'!#REF!,0)</f>
        <v>#REF!</v>
      </c>
      <c r="D56" t="s">
        <v>2</v>
      </c>
      <c r="E56" t="e">
        <f>ROUNDUP(B15*'DWARF Class Bonuses'!M18,0)</f>
        <v>#REF!</v>
      </c>
    </row>
    <row r="57" spans="1:5" x14ac:dyDescent="0.25">
      <c r="A57" t="s">
        <v>10</v>
      </c>
      <c r="B57" t="e">
        <f>ROUNDUP(B16*'Race Bonuses'!#REF!,0)</f>
        <v>#REF!</v>
      </c>
      <c r="D57" t="s">
        <v>10</v>
      </c>
      <c r="E57" t="e">
        <f>ROUNDUP(B16*'DWARF Class Bonuses'!M19,0)</f>
        <v>#REF!</v>
      </c>
    </row>
    <row r="58" spans="1:5" x14ac:dyDescent="0.25">
      <c r="A58" t="s">
        <v>22</v>
      </c>
      <c r="B58" t="e">
        <f>ROUNDUP(B17*'Race Bonuses'!#REF!,0)</f>
        <v>#REF!</v>
      </c>
      <c r="D58" t="s">
        <v>22</v>
      </c>
      <c r="E58" t="e">
        <f>ROUNDUP(B17*'DWARF Class Bonuses'!M20,0)</f>
        <v>#REF!</v>
      </c>
    </row>
    <row r="59" spans="1:5" x14ac:dyDescent="0.25">
      <c r="A59" t="s">
        <v>54</v>
      </c>
      <c r="B59" t="e">
        <f>ROUNDUP(B18*'Race Bonuses'!#REF!,0)</f>
        <v>#REF!</v>
      </c>
      <c r="D59" t="s">
        <v>54</v>
      </c>
      <c r="E59" t="e">
        <f>ROUNDUP(B18*'DWARF Class Bonuses'!M21,0)</f>
        <v>#REF!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D8AF2-2CC8-4DA8-A355-DCD8C3C0BCBE}">
  <dimension ref="A1:E18"/>
  <sheetViews>
    <sheetView workbookViewId="0">
      <selection activeCell="E3" sqref="E3"/>
    </sheetView>
  </sheetViews>
  <sheetFormatPr baseColWidth="10" defaultRowHeight="15" x14ac:dyDescent="0.25"/>
  <sheetData>
    <row r="1" spans="1:5" x14ac:dyDescent="0.25">
      <c r="A1" t="s">
        <v>91</v>
      </c>
      <c r="D1" t="s">
        <v>92</v>
      </c>
    </row>
    <row r="2" spans="1:5" x14ac:dyDescent="0.25">
      <c r="A2" t="s">
        <v>16</v>
      </c>
      <c r="B2">
        <f>'Attacker Sim'!I10</f>
        <v>0</v>
      </c>
      <c r="D2" t="s">
        <v>16</v>
      </c>
      <c r="E2">
        <f>'Defender Sim'!I10</f>
        <v>0</v>
      </c>
    </row>
    <row r="3" spans="1:5" x14ac:dyDescent="0.25">
      <c r="A3" t="s">
        <v>17</v>
      </c>
      <c r="B3">
        <f>'Attacker Sim'!I11</f>
        <v>0</v>
      </c>
      <c r="D3" t="s">
        <v>17</v>
      </c>
      <c r="E3">
        <f>'Defender Sim'!I11</f>
        <v>0</v>
      </c>
    </row>
    <row r="4" spans="1:5" x14ac:dyDescent="0.25">
      <c r="A4" t="s">
        <v>18</v>
      </c>
      <c r="B4">
        <f>'Attacker Sim'!I12</f>
        <v>0</v>
      </c>
      <c r="D4" t="s">
        <v>18</v>
      </c>
      <c r="E4">
        <f>'Defender Sim'!I12</f>
        <v>0</v>
      </c>
    </row>
    <row r="5" spans="1:5" x14ac:dyDescent="0.25">
      <c r="A5" t="s">
        <v>19</v>
      </c>
      <c r="B5">
        <f>'Attacker Sim'!I13</f>
        <v>0</v>
      </c>
      <c r="D5" t="s">
        <v>19</v>
      </c>
      <c r="E5">
        <f>'Defender Sim'!I13</f>
        <v>0</v>
      </c>
    </row>
    <row r="6" spans="1:5" x14ac:dyDescent="0.25">
      <c r="A6" t="s">
        <v>20</v>
      </c>
      <c r="B6">
        <f>'Attacker Sim'!I14</f>
        <v>0</v>
      </c>
      <c r="D6" t="s">
        <v>20</v>
      </c>
      <c r="E6">
        <f>'Defender Sim'!I14</f>
        <v>0</v>
      </c>
    </row>
    <row r="7" spans="1:5" x14ac:dyDescent="0.25">
      <c r="A7" t="s">
        <v>21</v>
      </c>
      <c r="B7">
        <f>'Attacker Sim'!I15</f>
        <v>0</v>
      </c>
      <c r="D7" t="s">
        <v>21</v>
      </c>
      <c r="E7">
        <f>'Defender Sim'!I15</f>
        <v>0</v>
      </c>
    </row>
    <row r="8" spans="1:5" x14ac:dyDescent="0.25">
      <c r="A8" t="s">
        <v>2</v>
      </c>
      <c r="B8">
        <f>'Attacker Sim'!I16</f>
        <v>0</v>
      </c>
      <c r="D8" t="s">
        <v>2</v>
      </c>
      <c r="E8">
        <f>'Defender Sim'!I16</f>
        <v>0</v>
      </c>
    </row>
    <row r="9" spans="1:5" x14ac:dyDescent="0.25">
      <c r="A9" t="s">
        <v>10</v>
      </c>
      <c r="B9">
        <f>'Attacker Sim'!I17</f>
        <v>0</v>
      </c>
      <c r="D9" t="s">
        <v>10</v>
      </c>
      <c r="E9">
        <f>'Defender Sim'!I17</f>
        <v>0</v>
      </c>
    </row>
    <row r="10" spans="1:5" x14ac:dyDescent="0.25">
      <c r="A10" t="s">
        <v>22</v>
      </c>
      <c r="B10">
        <f>'Attacker Sim'!I18</f>
        <v>0</v>
      </c>
      <c r="D10" t="s">
        <v>22</v>
      </c>
      <c r="E10">
        <f>'Defender Sim'!I18</f>
        <v>0</v>
      </c>
    </row>
    <row r="11" spans="1:5" x14ac:dyDescent="0.25">
      <c r="A11" t="s">
        <v>54</v>
      </c>
      <c r="B11">
        <f>'Attacker Sim'!I19</f>
        <v>0</v>
      </c>
      <c r="D11" t="s">
        <v>54</v>
      </c>
      <c r="E11">
        <f>'Defender Sim'!I19</f>
        <v>0</v>
      </c>
    </row>
    <row r="12" spans="1:5" x14ac:dyDescent="0.25">
      <c r="A12" t="s">
        <v>28</v>
      </c>
      <c r="B12">
        <f>'Attacker Sim'!K23</f>
        <v>0</v>
      </c>
      <c r="D12" t="s">
        <v>28</v>
      </c>
      <c r="E12">
        <f>'Defender Sim'!H23</f>
        <v>0</v>
      </c>
    </row>
    <row r="13" spans="1:5" x14ac:dyDescent="0.25">
      <c r="A13" t="s">
        <v>93</v>
      </c>
      <c r="B13">
        <f>'Attacker Sim'!K24</f>
        <v>0</v>
      </c>
      <c r="D13" t="s">
        <v>93</v>
      </c>
      <c r="E13">
        <f>'Defender Sim'!H24</f>
        <v>0</v>
      </c>
    </row>
    <row r="14" spans="1:5" x14ac:dyDescent="0.25">
      <c r="A14" t="s">
        <v>94</v>
      </c>
      <c r="B14">
        <f>'Attacker Sim'!K22</f>
        <v>0</v>
      </c>
      <c r="D14" t="s">
        <v>95</v>
      </c>
      <c r="E14">
        <f>'Defender Sim'!H22</f>
        <v>0</v>
      </c>
    </row>
    <row r="17" spans="1:3" x14ac:dyDescent="0.25">
      <c r="A17" t="s">
        <v>96</v>
      </c>
    </row>
    <row r="18" spans="1:3" x14ac:dyDescent="0.25">
      <c r="A18">
        <f>B6</f>
        <v>0</v>
      </c>
      <c r="B18" s="5" t="s">
        <v>97</v>
      </c>
      <c r="C18">
        <f>E3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56F5D-1FA5-41F5-B2E6-1F6077A15674}">
  <dimension ref="A1:N73"/>
  <sheetViews>
    <sheetView workbookViewId="0">
      <selection activeCell="D3" sqref="D3"/>
    </sheetView>
  </sheetViews>
  <sheetFormatPr baseColWidth="10" defaultRowHeight="15" x14ac:dyDescent="0.25"/>
  <cols>
    <col min="1" max="1" width="22.7109375" customWidth="1"/>
  </cols>
  <sheetData>
    <row r="1" spans="1:14" x14ac:dyDescent="0.25">
      <c r="A1" t="s">
        <v>98</v>
      </c>
    </row>
    <row r="3" spans="1:14" x14ac:dyDescent="0.25">
      <c r="A3" t="s">
        <v>114</v>
      </c>
      <c r="B3">
        <v>0.1</v>
      </c>
    </row>
    <row r="5" spans="1:14" x14ac:dyDescent="0.25">
      <c r="A5" t="s">
        <v>99</v>
      </c>
    </row>
    <row r="6" spans="1:14" x14ac:dyDescent="0.25">
      <c r="B6" t="s">
        <v>29</v>
      </c>
      <c r="C6" t="s">
        <v>100</v>
      </c>
      <c r="D6" t="s">
        <v>101</v>
      </c>
      <c r="E6" t="s">
        <v>102</v>
      </c>
      <c r="F6" t="s">
        <v>103</v>
      </c>
      <c r="G6" t="s">
        <v>104</v>
      </c>
      <c r="H6" t="s">
        <v>105</v>
      </c>
      <c r="I6" t="s">
        <v>106</v>
      </c>
      <c r="J6" t="s">
        <v>107</v>
      </c>
      <c r="K6" t="s">
        <v>108</v>
      </c>
      <c r="L6" t="s">
        <v>109</v>
      </c>
    </row>
    <row r="7" spans="1:14" x14ac:dyDescent="0.25">
      <c r="A7" t="s">
        <v>29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0.5</v>
      </c>
      <c r="K7">
        <v>1</v>
      </c>
      <c r="L7">
        <v>0.25</v>
      </c>
      <c r="N7">
        <f>COUNTIF(B7:L7, "&gt;=1")</f>
        <v>9</v>
      </c>
    </row>
    <row r="8" spans="1:14" x14ac:dyDescent="0.25">
      <c r="A8" t="s">
        <v>100</v>
      </c>
      <c r="B8">
        <v>1</v>
      </c>
      <c r="C8">
        <v>0.2</v>
      </c>
      <c r="D8">
        <v>1.25</v>
      </c>
      <c r="E8">
        <v>1.25</v>
      </c>
      <c r="F8">
        <v>1</v>
      </c>
      <c r="G8">
        <v>1.25</v>
      </c>
      <c r="H8">
        <v>1</v>
      </c>
      <c r="I8">
        <v>1</v>
      </c>
      <c r="J8">
        <v>1</v>
      </c>
      <c r="K8">
        <v>1</v>
      </c>
      <c r="L8">
        <v>0.25</v>
      </c>
      <c r="N8">
        <f t="shared" ref="N8:N17" si="0">COUNTIF(B8:L8, "&gt;=1")</f>
        <v>9</v>
      </c>
    </row>
    <row r="9" spans="1:14" x14ac:dyDescent="0.25">
      <c r="A9" t="s">
        <v>101</v>
      </c>
      <c r="B9">
        <v>1</v>
      </c>
      <c r="C9">
        <v>0.75</v>
      </c>
      <c r="D9">
        <v>0.2</v>
      </c>
      <c r="E9">
        <v>1.25</v>
      </c>
      <c r="F9">
        <v>1.25</v>
      </c>
      <c r="G9">
        <v>1.25</v>
      </c>
      <c r="H9">
        <v>1</v>
      </c>
      <c r="I9">
        <v>1</v>
      </c>
      <c r="J9">
        <v>0.75</v>
      </c>
      <c r="K9">
        <v>1</v>
      </c>
      <c r="L9">
        <v>0.25</v>
      </c>
      <c r="N9">
        <f t="shared" si="0"/>
        <v>7</v>
      </c>
    </row>
    <row r="10" spans="1:14" x14ac:dyDescent="0.25">
      <c r="A10" t="s">
        <v>102</v>
      </c>
      <c r="B10">
        <v>1</v>
      </c>
      <c r="C10">
        <v>0.75</v>
      </c>
      <c r="D10">
        <v>0.75</v>
      </c>
      <c r="E10">
        <v>0.2</v>
      </c>
      <c r="F10">
        <v>1</v>
      </c>
      <c r="G10">
        <v>1.25</v>
      </c>
      <c r="H10">
        <v>1</v>
      </c>
      <c r="I10">
        <v>1</v>
      </c>
      <c r="J10">
        <v>1</v>
      </c>
      <c r="K10">
        <v>1.25</v>
      </c>
      <c r="L10">
        <v>0.25</v>
      </c>
      <c r="N10">
        <f t="shared" si="0"/>
        <v>7</v>
      </c>
    </row>
    <row r="11" spans="1:14" x14ac:dyDescent="0.25">
      <c r="A11" t="s">
        <v>103</v>
      </c>
      <c r="B11">
        <v>1</v>
      </c>
      <c r="C11">
        <v>1</v>
      </c>
      <c r="D11">
        <v>0.75</v>
      </c>
      <c r="E11">
        <v>0.75</v>
      </c>
      <c r="F11">
        <v>0.2</v>
      </c>
      <c r="G11">
        <v>1</v>
      </c>
      <c r="H11">
        <v>1</v>
      </c>
      <c r="I11">
        <v>1</v>
      </c>
      <c r="J11">
        <v>1</v>
      </c>
      <c r="K11">
        <v>1</v>
      </c>
      <c r="L11">
        <v>0.25</v>
      </c>
      <c r="N11">
        <f t="shared" si="0"/>
        <v>7</v>
      </c>
    </row>
    <row r="12" spans="1:14" x14ac:dyDescent="0.25">
      <c r="A12" t="s">
        <v>104</v>
      </c>
      <c r="B12">
        <v>1</v>
      </c>
      <c r="C12">
        <v>0.75</v>
      </c>
      <c r="D12">
        <v>0.75</v>
      </c>
      <c r="E12">
        <v>0.75</v>
      </c>
      <c r="F12">
        <v>0.75</v>
      </c>
      <c r="G12">
        <v>0</v>
      </c>
      <c r="H12">
        <v>1</v>
      </c>
      <c r="I12">
        <v>1</v>
      </c>
      <c r="J12">
        <v>1</v>
      </c>
      <c r="K12">
        <v>0</v>
      </c>
      <c r="L12">
        <v>0.25</v>
      </c>
      <c r="N12">
        <f t="shared" si="0"/>
        <v>4</v>
      </c>
    </row>
    <row r="13" spans="1:14" x14ac:dyDescent="0.25">
      <c r="A13" t="s">
        <v>105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0</v>
      </c>
      <c r="I13">
        <v>1.25</v>
      </c>
      <c r="J13">
        <v>1.25</v>
      </c>
      <c r="K13">
        <v>1.25</v>
      </c>
      <c r="L13">
        <v>0.25</v>
      </c>
      <c r="N13">
        <f t="shared" si="0"/>
        <v>9</v>
      </c>
    </row>
    <row r="14" spans="1:14" x14ac:dyDescent="0.25">
      <c r="A14" t="s">
        <v>106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0.75</v>
      </c>
      <c r="I14">
        <v>0</v>
      </c>
      <c r="J14">
        <v>1.25</v>
      </c>
      <c r="K14">
        <v>0</v>
      </c>
      <c r="L14">
        <v>0.25</v>
      </c>
      <c r="N14">
        <f t="shared" si="0"/>
        <v>7</v>
      </c>
    </row>
    <row r="15" spans="1:14" x14ac:dyDescent="0.25">
      <c r="A15" t="s">
        <v>107</v>
      </c>
      <c r="B15">
        <v>1</v>
      </c>
      <c r="C15">
        <v>1</v>
      </c>
      <c r="D15">
        <v>0.5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0.25</v>
      </c>
      <c r="N15">
        <f t="shared" si="0"/>
        <v>9</v>
      </c>
    </row>
    <row r="16" spans="1:14" x14ac:dyDescent="0.25">
      <c r="A16" t="s">
        <v>108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0.2</v>
      </c>
      <c r="I16">
        <v>0.75</v>
      </c>
      <c r="J16">
        <v>0.75</v>
      </c>
      <c r="K16">
        <v>0</v>
      </c>
      <c r="L16">
        <v>0.25</v>
      </c>
      <c r="N16">
        <f t="shared" si="0"/>
        <v>6</v>
      </c>
    </row>
    <row r="17" spans="1:14" x14ac:dyDescent="0.25">
      <c r="A17" t="s">
        <v>109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N17">
        <f t="shared" si="0"/>
        <v>11</v>
      </c>
    </row>
    <row r="19" spans="1:14" x14ac:dyDescent="0.25">
      <c r="A19" t="s">
        <v>110</v>
      </c>
    </row>
    <row r="20" spans="1:14" x14ac:dyDescent="0.25">
      <c r="B20" t="s">
        <v>29</v>
      </c>
      <c r="C20" t="s">
        <v>100</v>
      </c>
      <c r="D20" t="s">
        <v>101</v>
      </c>
      <c r="E20" t="s">
        <v>102</v>
      </c>
      <c r="F20" t="s">
        <v>103</v>
      </c>
      <c r="G20" t="s">
        <v>104</v>
      </c>
      <c r="H20" t="s">
        <v>105</v>
      </c>
      <c r="I20" t="s">
        <v>106</v>
      </c>
      <c r="J20" t="s">
        <v>107</v>
      </c>
      <c r="K20" t="s">
        <v>108</v>
      </c>
      <c r="L20" t="s">
        <v>109</v>
      </c>
    </row>
    <row r="21" spans="1:14" x14ac:dyDescent="0.25">
      <c r="A21" t="s">
        <v>29</v>
      </c>
      <c r="B21">
        <f>IF(B7&lt;&gt;1,ROUNDUP(B7+(B7*$B$3), 2),1)</f>
        <v>1</v>
      </c>
      <c r="C21">
        <f t="shared" ref="C21:L21" si="1">IF(C7&lt;&gt;1,ROUNDUP(C7+(C7*$B$3), 1),1)</f>
        <v>1</v>
      </c>
      <c r="D21">
        <f t="shared" si="1"/>
        <v>1</v>
      </c>
      <c r="E21">
        <f t="shared" si="1"/>
        <v>1</v>
      </c>
      <c r="F21">
        <f t="shared" si="1"/>
        <v>1</v>
      </c>
      <c r="G21">
        <f t="shared" si="1"/>
        <v>1</v>
      </c>
      <c r="H21">
        <f t="shared" si="1"/>
        <v>1</v>
      </c>
      <c r="I21">
        <f t="shared" si="1"/>
        <v>1</v>
      </c>
      <c r="J21">
        <f t="shared" si="1"/>
        <v>0.6</v>
      </c>
      <c r="K21">
        <f t="shared" si="1"/>
        <v>1</v>
      </c>
      <c r="L21">
        <f t="shared" si="1"/>
        <v>0.30000000000000004</v>
      </c>
      <c r="N21">
        <f>COUNTIF(B21:L21, "&gt;=1")</f>
        <v>9</v>
      </c>
    </row>
    <row r="22" spans="1:14" x14ac:dyDescent="0.25">
      <c r="A22" t="s">
        <v>100</v>
      </c>
      <c r="B22">
        <f t="shared" ref="B22:L30" si="2">IF(B8&lt;&gt;1,ROUNDUP(B8+(B8*$B$3), 1),1)</f>
        <v>1</v>
      </c>
      <c r="C22">
        <f t="shared" si="2"/>
        <v>0.30000000000000004</v>
      </c>
      <c r="D22">
        <f t="shared" si="2"/>
        <v>1.4000000000000001</v>
      </c>
      <c r="E22">
        <f t="shared" si="2"/>
        <v>1.4000000000000001</v>
      </c>
      <c r="F22">
        <f t="shared" si="2"/>
        <v>1</v>
      </c>
      <c r="G22">
        <f t="shared" si="2"/>
        <v>1.4000000000000001</v>
      </c>
      <c r="H22">
        <f t="shared" si="2"/>
        <v>1</v>
      </c>
      <c r="I22">
        <f t="shared" si="2"/>
        <v>1</v>
      </c>
      <c r="J22">
        <f t="shared" si="2"/>
        <v>1</v>
      </c>
      <c r="K22">
        <f t="shared" si="2"/>
        <v>1</v>
      </c>
      <c r="L22">
        <f t="shared" si="2"/>
        <v>0.30000000000000004</v>
      </c>
      <c r="N22">
        <f t="shared" ref="N22:N31" si="3">COUNTIF(B22:L22, "&gt;=1")</f>
        <v>9</v>
      </c>
    </row>
    <row r="23" spans="1:14" x14ac:dyDescent="0.25">
      <c r="A23" t="s">
        <v>101</v>
      </c>
      <c r="B23">
        <f t="shared" si="2"/>
        <v>1</v>
      </c>
      <c r="C23">
        <f t="shared" si="2"/>
        <v>0.9</v>
      </c>
      <c r="D23">
        <f t="shared" si="2"/>
        <v>0.30000000000000004</v>
      </c>
      <c r="E23">
        <f t="shared" si="2"/>
        <v>1.4000000000000001</v>
      </c>
      <c r="F23">
        <f t="shared" si="2"/>
        <v>1.4000000000000001</v>
      </c>
      <c r="G23">
        <f t="shared" si="2"/>
        <v>1.4000000000000001</v>
      </c>
      <c r="H23">
        <f t="shared" si="2"/>
        <v>1</v>
      </c>
      <c r="I23">
        <f t="shared" si="2"/>
        <v>1</v>
      </c>
      <c r="J23">
        <f t="shared" si="2"/>
        <v>0.9</v>
      </c>
      <c r="K23">
        <f t="shared" si="2"/>
        <v>1</v>
      </c>
      <c r="L23">
        <f t="shared" si="2"/>
        <v>0.30000000000000004</v>
      </c>
      <c r="N23">
        <f t="shared" si="3"/>
        <v>7</v>
      </c>
    </row>
    <row r="24" spans="1:14" x14ac:dyDescent="0.25">
      <c r="A24" t="s">
        <v>102</v>
      </c>
      <c r="B24">
        <f t="shared" si="2"/>
        <v>1</v>
      </c>
      <c r="C24">
        <f t="shared" si="2"/>
        <v>0.9</v>
      </c>
      <c r="D24">
        <f t="shared" si="2"/>
        <v>0.9</v>
      </c>
      <c r="E24">
        <f t="shared" si="2"/>
        <v>0.30000000000000004</v>
      </c>
      <c r="F24">
        <f t="shared" si="2"/>
        <v>1</v>
      </c>
      <c r="G24">
        <f t="shared" si="2"/>
        <v>1.4000000000000001</v>
      </c>
      <c r="H24">
        <f t="shared" si="2"/>
        <v>1</v>
      </c>
      <c r="I24">
        <f t="shared" si="2"/>
        <v>1</v>
      </c>
      <c r="J24">
        <f t="shared" si="2"/>
        <v>1</v>
      </c>
      <c r="K24">
        <f t="shared" si="2"/>
        <v>1.4000000000000001</v>
      </c>
      <c r="L24">
        <f t="shared" si="2"/>
        <v>0.30000000000000004</v>
      </c>
      <c r="N24">
        <f t="shared" si="3"/>
        <v>7</v>
      </c>
    </row>
    <row r="25" spans="1:14" x14ac:dyDescent="0.25">
      <c r="A25" t="s">
        <v>103</v>
      </c>
      <c r="B25">
        <f t="shared" si="2"/>
        <v>1</v>
      </c>
      <c r="C25">
        <f t="shared" si="2"/>
        <v>1</v>
      </c>
      <c r="D25">
        <f t="shared" si="2"/>
        <v>0.9</v>
      </c>
      <c r="E25">
        <f t="shared" si="2"/>
        <v>0.9</v>
      </c>
      <c r="F25">
        <f t="shared" si="2"/>
        <v>0.30000000000000004</v>
      </c>
      <c r="G25">
        <f t="shared" si="2"/>
        <v>1</v>
      </c>
      <c r="H25">
        <f t="shared" si="2"/>
        <v>1</v>
      </c>
      <c r="I25">
        <f t="shared" si="2"/>
        <v>1</v>
      </c>
      <c r="J25">
        <f t="shared" si="2"/>
        <v>1</v>
      </c>
      <c r="K25">
        <f t="shared" si="2"/>
        <v>1</v>
      </c>
      <c r="L25">
        <f t="shared" si="2"/>
        <v>0.30000000000000004</v>
      </c>
      <c r="N25">
        <f t="shared" si="3"/>
        <v>7</v>
      </c>
    </row>
    <row r="26" spans="1:14" x14ac:dyDescent="0.25">
      <c r="A26" t="s">
        <v>104</v>
      </c>
      <c r="B26">
        <f t="shared" si="2"/>
        <v>1</v>
      </c>
      <c r="C26">
        <f t="shared" si="2"/>
        <v>0.9</v>
      </c>
      <c r="D26">
        <f t="shared" si="2"/>
        <v>0.9</v>
      </c>
      <c r="E26">
        <f t="shared" si="2"/>
        <v>0.9</v>
      </c>
      <c r="F26">
        <f t="shared" si="2"/>
        <v>0.9</v>
      </c>
      <c r="G26">
        <v>-0.25</v>
      </c>
      <c r="H26">
        <f t="shared" si="2"/>
        <v>1</v>
      </c>
      <c r="I26">
        <f t="shared" si="2"/>
        <v>1</v>
      </c>
      <c r="J26">
        <f t="shared" si="2"/>
        <v>1</v>
      </c>
      <c r="K26">
        <f t="shared" si="2"/>
        <v>0</v>
      </c>
      <c r="L26">
        <f t="shared" si="2"/>
        <v>0.30000000000000004</v>
      </c>
      <c r="N26">
        <f t="shared" si="3"/>
        <v>4</v>
      </c>
    </row>
    <row r="27" spans="1:14" x14ac:dyDescent="0.25">
      <c r="A27" t="s">
        <v>105</v>
      </c>
      <c r="B27">
        <f t="shared" si="2"/>
        <v>1</v>
      </c>
      <c r="C27">
        <f t="shared" si="2"/>
        <v>1</v>
      </c>
      <c r="D27">
        <f t="shared" si="2"/>
        <v>1</v>
      </c>
      <c r="E27">
        <f t="shared" si="2"/>
        <v>1</v>
      </c>
      <c r="F27">
        <f t="shared" si="2"/>
        <v>1</v>
      </c>
      <c r="G27">
        <f t="shared" si="2"/>
        <v>1</v>
      </c>
      <c r="H27">
        <f t="shared" si="2"/>
        <v>0</v>
      </c>
      <c r="I27">
        <f t="shared" si="2"/>
        <v>1.4000000000000001</v>
      </c>
      <c r="J27">
        <f t="shared" si="2"/>
        <v>1.4000000000000001</v>
      </c>
      <c r="K27">
        <f t="shared" si="2"/>
        <v>1.4000000000000001</v>
      </c>
      <c r="L27">
        <f t="shared" si="2"/>
        <v>0.30000000000000004</v>
      </c>
      <c r="N27">
        <f t="shared" si="3"/>
        <v>9</v>
      </c>
    </row>
    <row r="28" spans="1:14" x14ac:dyDescent="0.25">
      <c r="A28" t="s">
        <v>106</v>
      </c>
      <c r="B28">
        <f t="shared" si="2"/>
        <v>1</v>
      </c>
      <c r="C28">
        <f t="shared" si="2"/>
        <v>1</v>
      </c>
      <c r="D28">
        <f t="shared" si="2"/>
        <v>1</v>
      </c>
      <c r="E28">
        <f t="shared" si="2"/>
        <v>1</v>
      </c>
      <c r="F28">
        <f t="shared" si="2"/>
        <v>1</v>
      </c>
      <c r="G28">
        <f t="shared" si="2"/>
        <v>1</v>
      </c>
      <c r="H28">
        <f t="shared" si="2"/>
        <v>0.9</v>
      </c>
      <c r="I28">
        <f t="shared" si="2"/>
        <v>0</v>
      </c>
      <c r="J28">
        <f t="shared" si="2"/>
        <v>1.4000000000000001</v>
      </c>
      <c r="K28">
        <v>-0.25</v>
      </c>
      <c r="L28">
        <f t="shared" si="2"/>
        <v>0.30000000000000004</v>
      </c>
      <c r="N28">
        <f t="shared" si="3"/>
        <v>7</v>
      </c>
    </row>
    <row r="29" spans="1:14" x14ac:dyDescent="0.25">
      <c r="A29" t="s">
        <v>107</v>
      </c>
      <c r="B29">
        <f t="shared" si="2"/>
        <v>1</v>
      </c>
      <c r="C29">
        <f t="shared" si="2"/>
        <v>1</v>
      </c>
      <c r="D29">
        <f t="shared" si="2"/>
        <v>0.6</v>
      </c>
      <c r="E29">
        <f t="shared" si="2"/>
        <v>1</v>
      </c>
      <c r="F29">
        <f t="shared" si="2"/>
        <v>1</v>
      </c>
      <c r="G29">
        <f t="shared" si="2"/>
        <v>1</v>
      </c>
      <c r="H29">
        <f t="shared" si="2"/>
        <v>1</v>
      </c>
      <c r="I29">
        <f t="shared" si="2"/>
        <v>1</v>
      </c>
      <c r="J29">
        <f t="shared" si="2"/>
        <v>1</v>
      </c>
      <c r="K29">
        <f t="shared" si="2"/>
        <v>1</v>
      </c>
      <c r="L29">
        <f t="shared" si="2"/>
        <v>0.30000000000000004</v>
      </c>
      <c r="N29">
        <f t="shared" si="3"/>
        <v>9</v>
      </c>
    </row>
    <row r="30" spans="1:14" x14ac:dyDescent="0.25">
      <c r="A30" t="s">
        <v>108</v>
      </c>
      <c r="B30">
        <f t="shared" si="2"/>
        <v>1</v>
      </c>
      <c r="C30">
        <f t="shared" si="2"/>
        <v>1</v>
      </c>
      <c r="D30">
        <f t="shared" si="2"/>
        <v>1</v>
      </c>
      <c r="E30">
        <f t="shared" si="2"/>
        <v>1</v>
      </c>
      <c r="F30">
        <f t="shared" si="2"/>
        <v>1</v>
      </c>
      <c r="G30">
        <f t="shared" si="2"/>
        <v>1</v>
      </c>
      <c r="H30">
        <f t="shared" si="2"/>
        <v>0.30000000000000004</v>
      </c>
      <c r="I30">
        <f t="shared" si="2"/>
        <v>0.9</v>
      </c>
      <c r="J30">
        <f t="shared" si="2"/>
        <v>0.9</v>
      </c>
      <c r="K30">
        <v>-0.25</v>
      </c>
      <c r="L30">
        <f t="shared" si="2"/>
        <v>0.30000000000000004</v>
      </c>
      <c r="N30">
        <f t="shared" si="3"/>
        <v>6</v>
      </c>
    </row>
    <row r="31" spans="1:14" x14ac:dyDescent="0.25">
      <c r="A31" t="s">
        <v>109</v>
      </c>
      <c r="B31">
        <v>1.1000000000000001</v>
      </c>
      <c r="C31">
        <v>1.1000000000000001</v>
      </c>
      <c r="D31">
        <v>1.1000000000000001</v>
      </c>
      <c r="E31">
        <v>1.1000000000000001</v>
      </c>
      <c r="F31">
        <v>1.1000000000000001</v>
      </c>
      <c r="G31">
        <v>1.1000000000000001</v>
      </c>
      <c r="H31">
        <v>1.1000000000000001</v>
      </c>
      <c r="I31">
        <v>1.1000000000000001</v>
      </c>
      <c r="J31">
        <v>1.1000000000000001</v>
      </c>
      <c r="K31">
        <v>1.1000000000000001</v>
      </c>
      <c r="L31">
        <v>1.1000000000000001</v>
      </c>
      <c r="N31">
        <f t="shared" si="3"/>
        <v>11</v>
      </c>
    </row>
    <row r="33" spans="1:14" x14ac:dyDescent="0.25">
      <c r="A33" t="s">
        <v>111</v>
      </c>
    </row>
    <row r="34" spans="1:14" x14ac:dyDescent="0.25">
      <c r="B34" t="s">
        <v>29</v>
      </c>
      <c r="C34" t="s">
        <v>100</v>
      </c>
      <c r="D34" t="s">
        <v>101</v>
      </c>
      <c r="E34" t="s">
        <v>102</v>
      </c>
      <c r="F34" t="s">
        <v>103</v>
      </c>
      <c r="G34" t="s">
        <v>104</v>
      </c>
      <c r="H34" t="s">
        <v>105</v>
      </c>
      <c r="I34" t="s">
        <v>106</v>
      </c>
      <c r="J34" t="s">
        <v>107</v>
      </c>
      <c r="K34" t="s">
        <v>108</v>
      </c>
      <c r="L34" t="s">
        <v>109</v>
      </c>
    </row>
    <row r="35" spans="1:14" x14ac:dyDescent="0.25">
      <c r="A35" t="s">
        <v>29</v>
      </c>
      <c r="B35">
        <f t="shared" ref="B35:L45" si="4">IF(B21&lt;&gt;1,ROUNDUP(B21+(B21*$B$3), 1),1)</f>
        <v>1</v>
      </c>
      <c r="C35">
        <f t="shared" si="4"/>
        <v>1</v>
      </c>
      <c r="D35">
        <f t="shared" si="4"/>
        <v>1</v>
      </c>
      <c r="E35">
        <f t="shared" si="4"/>
        <v>1</v>
      </c>
      <c r="F35">
        <f t="shared" si="4"/>
        <v>1</v>
      </c>
      <c r="G35">
        <f t="shared" si="4"/>
        <v>1</v>
      </c>
      <c r="H35">
        <f t="shared" si="4"/>
        <v>1</v>
      </c>
      <c r="I35">
        <f t="shared" si="4"/>
        <v>1</v>
      </c>
      <c r="J35">
        <f t="shared" si="4"/>
        <v>0.7</v>
      </c>
      <c r="K35">
        <f t="shared" si="4"/>
        <v>1</v>
      </c>
      <c r="L35">
        <f t="shared" si="4"/>
        <v>0.4</v>
      </c>
      <c r="N35">
        <f>COUNTIF(B35:L35, "&gt;=1")</f>
        <v>9</v>
      </c>
    </row>
    <row r="36" spans="1:14" x14ac:dyDescent="0.25">
      <c r="A36" t="s">
        <v>100</v>
      </c>
      <c r="B36">
        <f t="shared" si="4"/>
        <v>1</v>
      </c>
      <c r="C36">
        <f t="shared" si="4"/>
        <v>0.4</v>
      </c>
      <c r="D36">
        <f t="shared" si="4"/>
        <v>1.6</v>
      </c>
      <c r="E36">
        <f t="shared" si="4"/>
        <v>1.6</v>
      </c>
      <c r="F36">
        <f t="shared" si="4"/>
        <v>1</v>
      </c>
      <c r="G36">
        <f t="shared" si="4"/>
        <v>1.6</v>
      </c>
      <c r="H36">
        <f t="shared" si="4"/>
        <v>1</v>
      </c>
      <c r="I36">
        <f t="shared" si="4"/>
        <v>1</v>
      </c>
      <c r="J36">
        <f t="shared" si="4"/>
        <v>1</v>
      </c>
      <c r="K36">
        <f t="shared" si="4"/>
        <v>1</v>
      </c>
      <c r="L36">
        <f t="shared" si="4"/>
        <v>0.4</v>
      </c>
      <c r="N36">
        <f t="shared" ref="N36:N45" si="5">COUNTIF(B36:L36, "&gt;=1")</f>
        <v>9</v>
      </c>
    </row>
    <row r="37" spans="1:14" x14ac:dyDescent="0.25">
      <c r="A37" t="s">
        <v>101</v>
      </c>
      <c r="B37">
        <f t="shared" si="4"/>
        <v>1</v>
      </c>
      <c r="C37">
        <f t="shared" si="4"/>
        <v>1</v>
      </c>
      <c r="D37">
        <f t="shared" si="4"/>
        <v>0.4</v>
      </c>
      <c r="E37">
        <f t="shared" si="4"/>
        <v>1.6</v>
      </c>
      <c r="F37">
        <f t="shared" si="4"/>
        <v>1.6</v>
      </c>
      <c r="G37">
        <f t="shared" si="4"/>
        <v>1.6</v>
      </c>
      <c r="H37">
        <f t="shared" si="4"/>
        <v>1</v>
      </c>
      <c r="I37">
        <f t="shared" si="4"/>
        <v>1</v>
      </c>
      <c r="J37">
        <f t="shared" si="4"/>
        <v>1</v>
      </c>
      <c r="K37">
        <f t="shared" si="4"/>
        <v>1</v>
      </c>
      <c r="L37">
        <f t="shared" si="4"/>
        <v>0.4</v>
      </c>
      <c r="N37">
        <f t="shared" si="5"/>
        <v>9</v>
      </c>
    </row>
    <row r="38" spans="1:14" x14ac:dyDescent="0.25">
      <c r="A38" t="s">
        <v>102</v>
      </c>
      <c r="B38">
        <f t="shared" si="4"/>
        <v>1</v>
      </c>
      <c r="C38">
        <f t="shared" si="4"/>
        <v>1</v>
      </c>
      <c r="D38">
        <f t="shared" si="4"/>
        <v>1</v>
      </c>
      <c r="E38">
        <f t="shared" si="4"/>
        <v>0.4</v>
      </c>
      <c r="F38">
        <f t="shared" si="4"/>
        <v>1</v>
      </c>
      <c r="G38">
        <f t="shared" si="4"/>
        <v>1.6</v>
      </c>
      <c r="H38">
        <f t="shared" si="4"/>
        <v>1</v>
      </c>
      <c r="I38">
        <f t="shared" si="4"/>
        <v>1</v>
      </c>
      <c r="J38">
        <f t="shared" si="4"/>
        <v>1</v>
      </c>
      <c r="K38">
        <f t="shared" si="4"/>
        <v>1.6</v>
      </c>
      <c r="L38">
        <f t="shared" si="4"/>
        <v>0.4</v>
      </c>
      <c r="N38">
        <f t="shared" si="5"/>
        <v>9</v>
      </c>
    </row>
    <row r="39" spans="1:14" x14ac:dyDescent="0.25">
      <c r="A39" t="s">
        <v>103</v>
      </c>
      <c r="B39">
        <f t="shared" si="4"/>
        <v>1</v>
      </c>
      <c r="C39">
        <f t="shared" si="4"/>
        <v>1</v>
      </c>
      <c r="D39">
        <f t="shared" si="4"/>
        <v>1</v>
      </c>
      <c r="E39">
        <f t="shared" si="4"/>
        <v>1</v>
      </c>
      <c r="F39">
        <f t="shared" si="4"/>
        <v>0.4</v>
      </c>
      <c r="G39">
        <f t="shared" si="4"/>
        <v>1</v>
      </c>
      <c r="H39">
        <f t="shared" si="4"/>
        <v>1</v>
      </c>
      <c r="I39">
        <f t="shared" si="4"/>
        <v>1</v>
      </c>
      <c r="J39">
        <f t="shared" si="4"/>
        <v>1</v>
      </c>
      <c r="K39">
        <f t="shared" si="4"/>
        <v>1</v>
      </c>
      <c r="L39">
        <f t="shared" si="4"/>
        <v>0.4</v>
      </c>
      <c r="N39">
        <f t="shared" si="5"/>
        <v>9</v>
      </c>
    </row>
    <row r="40" spans="1:14" x14ac:dyDescent="0.25">
      <c r="A40" t="s">
        <v>104</v>
      </c>
      <c r="B40">
        <f t="shared" si="4"/>
        <v>1</v>
      </c>
      <c r="C40">
        <f t="shared" si="4"/>
        <v>1</v>
      </c>
      <c r="D40">
        <f t="shared" si="4"/>
        <v>1</v>
      </c>
      <c r="E40">
        <f t="shared" si="4"/>
        <v>1</v>
      </c>
      <c r="F40">
        <f t="shared" si="4"/>
        <v>1</v>
      </c>
      <c r="G40">
        <f t="shared" si="4"/>
        <v>-0.30000000000000004</v>
      </c>
      <c r="H40">
        <f t="shared" si="4"/>
        <v>1</v>
      </c>
      <c r="I40">
        <f t="shared" si="4"/>
        <v>1</v>
      </c>
      <c r="J40">
        <f t="shared" si="4"/>
        <v>1</v>
      </c>
      <c r="K40">
        <f t="shared" si="4"/>
        <v>0</v>
      </c>
      <c r="L40">
        <f t="shared" si="4"/>
        <v>0.4</v>
      </c>
      <c r="N40">
        <f t="shared" si="5"/>
        <v>8</v>
      </c>
    </row>
    <row r="41" spans="1:14" x14ac:dyDescent="0.25">
      <c r="A41" t="s">
        <v>105</v>
      </c>
      <c r="B41">
        <f t="shared" si="4"/>
        <v>1</v>
      </c>
      <c r="C41">
        <f t="shared" si="4"/>
        <v>1</v>
      </c>
      <c r="D41">
        <f t="shared" si="4"/>
        <v>1</v>
      </c>
      <c r="E41">
        <f t="shared" si="4"/>
        <v>1</v>
      </c>
      <c r="F41">
        <f t="shared" si="4"/>
        <v>1</v>
      </c>
      <c r="G41">
        <f t="shared" si="4"/>
        <v>1</v>
      </c>
      <c r="H41">
        <f t="shared" si="4"/>
        <v>0</v>
      </c>
      <c r="I41">
        <f t="shared" si="4"/>
        <v>1.6</v>
      </c>
      <c r="J41">
        <f t="shared" si="4"/>
        <v>1.6</v>
      </c>
      <c r="K41">
        <f t="shared" si="4"/>
        <v>1.6</v>
      </c>
      <c r="L41">
        <f t="shared" si="4"/>
        <v>0.4</v>
      </c>
      <c r="N41">
        <f t="shared" si="5"/>
        <v>9</v>
      </c>
    </row>
    <row r="42" spans="1:14" x14ac:dyDescent="0.25">
      <c r="A42" t="s">
        <v>106</v>
      </c>
      <c r="B42">
        <f t="shared" si="4"/>
        <v>1</v>
      </c>
      <c r="C42">
        <f t="shared" si="4"/>
        <v>1</v>
      </c>
      <c r="D42">
        <f t="shared" si="4"/>
        <v>1</v>
      </c>
      <c r="E42">
        <f t="shared" si="4"/>
        <v>1</v>
      </c>
      <c r="F42">
        <f t="shared" si="4"/>
        <v>1</v>
      </c>
      <c r="G42">
        <f t="shared" si="4"/>
        <v>1</v>
      </c>
      <c r="H42">
        <f t="shared" si="4"/>
        <v>1</v>
      </c>
      <c r="I42">
        <f t="shared" si="4"/>
        <v>0</v>
      </c>
      <c r="J42">
        <f t="shared" si="4"/>
        <v>1.6</v>
      </c>
      <c r="K42">
        <f t="shared" si="4"/>
        <v>-0.30000000000000004</v>
      </c>
      <c r="L42">
        <f t="shared" si="4"/>
        <v>0.4</v>
      </c>
      <c r="N42">
        <f t="shared" si="5"/>
        <v>8</v>
      </c>
    </row>
    <row r="43" spans="1:14" x14ac:dyDescent="0.25">
      <c r="A43" t="s">
        <v>107</v>
      </c>
      <c r="B43">
        <f t="shared" si="4"/>
        <v>1</v>
      </c>
      <c r="C43">
        <f t="shared" si="4"/>
        <v>1</v>
      </c>
      <c r="D43">
        <f t="shared" si="4"/>
        <v>0.7</v>
      </c>
      <c r="E43">
        <f t="shared" si="4"/>
        <v>1</v>
      </c>
      <c r="F43">
        <f t="shared" si="4"/>
        <v>1</v>
      </c>
      <c r="G43">
        <f t="shared" si="4"/>
        <v>1</v>
      </c>
      <c r="H43">
        <f t="shared" si="4"/>
        <v>1</v>
      </c>
      <c r="I43">
        <f t="shared" si="4"/>
        <v>1</v>
      </c>
      <c r="J43">
        <f t="shared" si="4"/>
        <v>1</v>
      </c>
      <c r="K43">
        <f t="shared" si="4"/>
        <v>1</v>
      </c>
      <c r="L43">
        <f t="shared" si="4"/>
        <v>0.4</v>
      </c>
      <c r="N43">
        <f t="shared" si="5"/>
        <v>9</v>
      </c>
    </row>
    <row r="44" spans="1:14" x14ac:dyDescent="0.25">
      <c r="A44" t="s">
        <v>108</v>
      </c>
      <c r="B44">
        <f t="shared" si="4"/>
        <v>1</v>
      </c>
      <c r="C44">
        <f t="shared" si="4"/>
        <v>1</v>
      </c>
      <c r="D44">
        <f t="shared" si="4"/>
        <v>1</v>
      </c>
      <c r="E44">
        <f t="shared" si="4"/>
        <v>1</v>
      </c>
      <c r="F44">
        <f t="shared" si="4"/>
        <v>1</v>
      </c>
      <c r="G44">
        <f t="shared" si="4"/>
        <v>1</v>
      </c>
      <c r="H44">
        <f t="shared" si="4"/>
        <v>0.4</v>
      </c>
      <c r="I44">
        <f t="shared" si="4"/>
        <v>1</v>
      </c>
      <c r="J44">
        <f t="shared" si="4"/>
        <v>1</v>
      </c>
      <c r="K44">
        <f t="shared" si="4"/>
        <v>-0.30000000000000004</v>
      </c>
      <c r="L44">
        <f t="shared" si="4"/>
        <v>0.4</v>
      </c>
      <c r="N44">
        <f t="shared" si="5"/>
        <v>8</v>
      </c>
    </row>
    <row r="45" spans="1:14" x14ac:dyDescent="0.25">
      <c r="A45" t="s">
        <v>109</v>
      </c>
      <c r="B45">
        <f t="shared" si="4"/>
        <v>1.3</v>
      </c>
      <c r="C45">
        <f t="shared" si="4"/>
        <v>1.3</v>
      </c>
      <c r="D45">
        <f t="shared" si="4"/>
        <v>1.3</v>
      </c>
      <c r="E45">
        <f t="shared" si="4"/>
        <v>1.3</v>
      </c>
      <c r="F45">
        <f t="shared" si="4"/>
        <v>1.3</v>
      </c>
      <c r="G45">
        <f t="shared" si="4"/>
        <v>1.3</v>
      </c>
      <c r="H45">
        <f t="shared" si="4"/>
        <v>1.3</v>
      </c>
      <c r="I45">
        <f t="shared" si="4"/>
        <v>1.3</v>
      </c>
      <c r="J45">
        <f t="shared" si="4"/>
        <v>1.3</v>
      </c>
      <c r="K45">
        <f t="shared" si="4"/>
        <v>1.3</v>
      </c>
      <c r="L45">
        <f t="shared" si="4"/>
        <v>1.3</v>
      </c>
      <c r="N45">
        <f t="shared" si="5"/>
        <v>11</v>
      </c>
    </row>
    <row r="47" spans="1:14" x14ac:dyDescent="0.25">
      <c r="A47" t="s">
        <v>112</v>
      </c>
    </row>
    <row r="48" spans="1:14" x14ac:dyDescent="0.25">
      <c r="B48" t="s">
        <v>29</v>
      </c>
      <c r="C48" t="s">
        <v>100</v>
      </c>
      <c r="D48" t="s">
        <v>101</v>
      </c>
      <c r="E48" t="s">
        <v>102</v>
      </c>
      <c r="F48" t="s">
        <v>103</v>
      </c>
      <c r="G48" t="s">
        <v>104</v>
      </c>
      <c r="H48" t="s">
        <v>105</v>
      </c>
      <c r="I48" t="s">
        <v>106</v>
      </c>
      <c r="J48" t="s">
        <v>107</v>
      </c>
      <c r="K48" t="s">
        <v>108</v>
      </c>
      <c r="L48" t="s">
        <v>109</v>
      </c>
    </row>
    <row r="49" spans="1:14" x14ac:dyDescent="0.25">
      <c r="A49" t="s">
        <v>29</v>
      </c>
      <c r="B49">
        <f t="shared" ref="B49:L59" si="6">IF(B35&lt;&gt;1,ROUNDUP(B35+(B35*$B$3), 1),1)</f>
        <v>1</v>
      </c>
      <c r="C49">
        <f t="shared" si="6"/>
        <v>1</v>
      </c>
      <c r="D49">
        <f t="shared" si="6"/>
        <v>1</v>
      </c>
      <c r="E49">
        <f t="shared" si="6"/>
        <v>1</v>
      </c>
      <c r="F49">
        <f t="shared" si="6"/>
        <v>1</v>
      </c>
      <c r="G49">
        <f t="shared" si="6"/>
        <v>1</v>
      </c>
      <c r="H49">
        <f t="shared" si="6"/>
        <v>1</v>
      </c>
      <c r="I49">
        <f t="shared" si="6"/>
        <v>1</v>
      </c>
      <c r="J49">
        <f t="shared" si="6"/>
        <v>0.79999999999999993</v>
      </c>
      <c r="K49">
        <f t="shared" si="6"/>
        <v>1</v>
      </c>
      <c r="L49">
        <f t="shared" si="6"/>
        <v>0.5</v>
      </c>
      <c r="N49">
        <f>COUNTIF(B49:L49, "&gt;=1")</f>
        <v>9</v>
      </c>
    </row>
    <row r="50" spans="1:14" x14ac:dyDescent="0.25">
      <c r="A50" t="s">
        <v>100</v>
      </c>
      <c r="B50">
        <f t="shared" si="6"/>
        <v>1</v>
      </c>
      <c r="C50">
        <f t="shared" si="6"/>
        <v>0.5</v>
      </c>
      <c r="D50">
        <f t="shared" si="6"/>
        <v>1.8</v>
      </c>
      <c r="E50">
        <f t="shared" si="6"/>
        <v>1.8</v>
      </c>
      <c r="F50">
        <f t="shared" si="6"/>
        <v>1</v>
      </c>
      <c r="G50">
        <f t="shared" si="6"/>
        <v>1.8</v>
      </c>
      <c r="H50">
        <f t="shared" si="6"/>
        <v>1</v>
      </c>
      <c r="I50">
        <f t="shared" si="6"/>
        <v>1</v>
      </c>
      <c r="J50">
        <f t="shared" si="6"/>
        <v>1</v>
      </c>
      <c r="K50">
        <f t="shared" si="6"/>
        <v>1</v>
      </c>
      <c r="L50">
        <f t="shared" si="6"/>
        <v>0.5</v>
      </c>
      <c r="N50">
        <f t="shared" ref="N50:N59" si="7">COUNTIF(B50:L50, "&gt;=1")</f>
        <v>9</v>
      </c>
    </row>
    <row r="51" spans="1:14" x14ac:dyDescent="0.25">
      <c r="A51" t="s">
        <v>101</v>
      </c>
      <c r="B51">
        <f t="shared" si="6"/>
        <v>1</v>
      </c>
      <c r="C51">
        <f t="shared" si="6"/>
        <v>1</v>
      </c>
      <c r="D51">
        <f t="shared" si="6"/>
        <v>0.5</v>
      </c>
      <c r="E51">
        <f t="shared" si="6"/>
        <v>1.8</v>
      </c>
      <c r="F51">
        <f t="shared" si="6"/>
        <v>1.8</v>
      </c>
      <c r="G51">
        <f t="shared" si="6"/>
        <v>1.8</v>
      </c>
      <c r="H51">
        <f t="shared" si="6"/>
        <v>1</v>
      </c>
      <c r="I51">
        <f t="shared" si="6"/>
        <v>1</v>
      </c>
      <c r="J51">
        <f t="shared" si="6"/>
        <v>1</v>
      </c>
      <c r="K51">
        <f t="shared" si="6"/>
        <v>1</v>
      </c>
      <c r="L51">
        <f t="shared" si="6"/>
        <v>0.5</v>
      </c>
      <c r="N51">
        <f t="shared" si="7"/>
        <v>9</v>
      </c>
    </row>
    <row r="52" spans="1:14" x14ac:dyDescent="0.25">
      <c r="A52" t="s">
        <v>102</v>
      </c>
      <c r="B52">
        <f t="shared" si="6"/>
        <v>1</v>
      </c>
      <c r="C52">
        <f t="shared" si="6"/>
        <v>1</v>
      </c>
      <c r="D52">
        <f t="shared" si="6"/>
        <v>1</v>
      </c>
      <c r="E52">
        <f t="shared" si="6"/>
        <v>0.5</v>
      </c>
      <c r="F52">
        <f t="shared" si="6"/>
        <v>1</v>
      </c>
      <c r="G52">
        <f t="shared" si="6"/>
        <v>1.8</v>
      </c>
      <c r="H52">
        <f t="shared" si="6"/>
        <v>1</v>
      </c>
      <c r="I52">
        <f t="shared" si="6"/>
        <v>1</v>
      </c>
      <c r="J52">
        <f t="shared" si="6"/>
        <v>1</v>
      </c>
      <c r="K52">
        <f t="shared" si="6"/>
        <v>1.8</v>
      </c>
      <c r="L52">
        <f t="shared" si="6"/>
        <v>0.5</v>
      </c>
      <c r="N52">
        <f t="shared" si="7"/>
        <v>9</v>
      </c>
    </row>
    <row r="53" spans="1:14" x14ac:dyDescent="0.25">
      <c r="A53" t="s">
        <v>103</v>
      </c>
      <c r="B53">
        <f t="shared" si="6"/>
        <v>1</v>
      </c>
      <c r="C53">
        <f t="shared" si="6"/>
        <v>1</v>
      </c>
      <c r="D53">
        <f t="shared" si="6"/>
        <v>1</v>
      </c>
      <c r="E53">
        <f t="shared" si="6"/>
        <v>1</v>
      </c>
      <c r="F53">
        <f t="shared" si="6"/>
        <v>0.5</v>
      </c>
      <c r="G53">
        <f t="shared" si="6"/>
        <v>1</v>
      </c>
      <c r="H53">
        <f t="shared" si="6"/>
        <v>1</v>
      </c>
      <c r="I53">
        <f t="shared" si="6"/>
        <v>1</v>
      </c>
      <c r="J53">
        <f t="shared" si="6"/>
        <v>1</v>
      </c>
      <c r="K53">
        <f t="shared" si="6"/>
        <v>1</v>
      </c>
      <c r="L53">
        <f t="shared" si="6"/>
        <v>0.5</v>
      </c>
      <c r="N53">
        <f t="shared" si="7"/>
        <v>9</v>
      </c>
    </row>
    <row r="54" spans="1:14" x14ac:dyDescent="0.25">
      <c r="A54" t="s">
        <v>104</v>
      </c>
      <c r="B54">
        <f t="shared" si="6"/>
        <v>1</v>
      </c>
      <c r="C54">
        <f t="shared" si="6"/>
        <v>1</v>
      </c>
      <c r="D54">
        <f t="shared" si="6"/>
        <v>1</v>
      </c>
      <c r="E54">
        <f t="shared" si="6"/>
        <v>1</v>
      </c>
      <c r="F54">
        <f t="shared" si="6"/>
        <v>1</v>
      </c>
      <c r="G54">
        <f t="shared" si="6"/>
        <v>-0.4</v>
      </c>
      <c r="H54">
        <f t="shared" si="6"/>
        <v>1</v>
      </c>
      <c r="I54">
        <f t="shared" si="6"/>
        <v>1</v>
      </c>
      <c r="J54">
        <f t="shared" si="6"/>
        <v>1</v>
      </c>
      <c r="K54">
        <f t="shared" si="6"/>
        <v>0</v>
      </c>
      <c r="L54">
        <f t="shared" si="6"/>
        <v>0.5</v>
      </c>
      <c r="N54">
        <f t="shared" si="7"/>
        <v>8</v>
      </c>
    </row>
    <row r="55" spans="1:14" x14ac:dyDescent="0.25">
      <c r="A55" t="s">
        <v>105</v>
      </c>
      <c r="B55">
        <f t="shared" si="6"/>
        <v>1</v>
      </c>
      <c r="C55">
        <f t="shared" si="6"/>
        <v>1</v>
      </c>
      <c r="D55">
        <f t="shared" si="6"/>
        <v>1</v>
      </c>
      <c r="E55">
        <f t="shared" si="6"/>
        <v>1</v>
      </c>
      <c r="F55">
        <f t="shared" si="6"/>
        <v>1</v>
      </c>
      <c r="G55">
        <f t="shared" si="6"/>
        <v>1</v>
      </c>
      <c r="H55">
        <f t="shared" si="6"/>
        <v>0</v>
      </c>
      <c r="I55">
        <f t="shared" si="6"/>
        <v>1.8</v>
      </c>
      <c r="J55">
        <f t="shared" si="6"/>
        <v>1.8</v>
      </c>
      <c r="K55">
        <f t="shared" si="6"/>
        <v>1.8</v>
      </c>
      <c r="L55">
        <f t="shared" si="6"/>
        <v>0.5</v>
      </c>
      <c r="N55">
        <f t="shared" si="7"/>
        <v>9</v>
      </c>
    </row>
    <row r="56" spans="1:14" x14ac:dyDescent="0.25">
      <c r="A56" t="s">
        <v>106</v>
      </c>
      <c r="B56">
        <f t="shared" si="6"/>
        <v>1</v>
      </c>
      <c r="C56">
        <f t="shared" si="6"/>
        <v>1</v>
      </c>
      <c r="D56">
        <f t="shared" si="6"/>
        <v>1</v>
      </c>
      <c r="E56">
        <f t="shared" si="6"/>
        <v>1</v>
      </c>
      <c r="F56">
        <f t="shared" si="6"/>
        <v>1</v>
      </c>
      <c r="G56">
        <f t="shared" si="6"/>
        <v>1</v>
      </c>
      <c r="H56">
        <f t="shared" si="6"/>
        <v>1</v>
      </c>
      <c r="I56">
        <f t="shared" si="6"/>
        <v>0</v>
      </c>
      <c r="J56">
        <f t="shared" si="6"/>
        <v>1.8</v>
      </c>
      <c r="K56">
        <f t="shared" si="6"/>
        <v>-0.4</v>
      </c>
      <c r="L56">
        <f t="shared" si="6"/>
        <v>0.5</v>
      </c>
      <c r="N56">
        <f t="shared" si="7"/>
        <v>8</v>
      </c>
    </row>
    <row r="57" spans="1:14" x14ac:dyDescent="0.25">
      <c r="A57" t="s">
        <v>107</v>
      </c>
      <c r="B57">
        <f t="shared" si="6"/>
        <v>1</v>
      </c>
      <c r="C57">
        <f t="shared" si="6"/>
        <v>1</v>
      </c>
      <c r="D57">
        <f t="shared" si="6"/>
        <v>0.79999999999999993</v>
      </c>
      <c r="E57">
        <f t="shared" si="6"/>
        <v>1</v>
      </c>
      <c r="F57">
        <f t="shared" si="6"/>
        <v>1</v>
      </c>
      <c r="G57">
        <f t="shared" si="6"/>
        <v>1</v>
      </c>
      <c r="H57">
        <f t="shared" si="6"/>
        <v>1</v>
      </c>
      <c r="I57">
        <f t="shared" si="6"/>
        <v>1</v>
      </c>
      <c r="J57">
        <f t="shared" si="6"/>
        <v>1</v>
      </c>
      <c r="K57">
        <f t="shared" si="6"/>
        <v>1</v>
      </c>
      <c r="L57">
        <f t="shared" si="6"/>
        <v>0.5</v>
      </c>
      <c r="N57">
        <f t="shared" si="7"/>
        <v>9</v>
      </c>
    </row>
    <row r="58" spans="1:14" x14ac:dyDescent="0.25">
      <c r="A58" t="s">
        <v>108</v>
      </c>
      <c r="B58">
        <f t="shared" si="6"/>
        <v>1</v>
      </c>
      <c r="C58">
        <f t="shared" si="6"/>
        <v>1</v>
      </c>
      <c r="D58">
        <f t="shared" si="6"/>
        <v>1</v>
      </c>
      <c r="E58">
        <f t="shared" si="6"/>
        <v>1</v>
      </c>
      <c r="F58">
        <f t="shared" si="6"/>
        <v>1</v>
      </c>
      <c r="G58">
        <f t="shared" si="6"/>
        <v>1</v>
      </c>
      <c r="H58">
        <f t="shared" si="6"/>
        <v>0.5</v>
      </c>
      <c r="I58">
        <f t="shared" si="6"/>
        <v>1</v>
      </c>
      <c r="J58">
        <f t="shared" si="6"/>
        <v>1</v>
      </c>
      <c r="K58">
        <f t="shared" si="6"/>
        <v>-0.4</v>
      </c>
      <c r="L58">
        <f t="shared" si="6"/>
        <v>0.5</v>
      </c>
      <c r="N58">
        <f t="shared" si="7"/>
        <v>8</v>
      </c>
    </row>
    <row r="59" spans="1:14" x14ac:dyDescent="0.25">
      <c r="A59" t="s">
        <v>109</v>
      </c>
      <c r="B59">
        <f t="shared" si="6"/>
        <v>1.5</v>
      </c>
      <c r="C59">
        <f t="shared" si="6"/>
        <v>1.5</v>
      </c>
      <c r="D59">
        <f t="shared" si="6"/>
        <v>1.5</v>
      </c>
      <c r="E59">
        <f t="shared" si="6"/>
        <v>1.5</v>
      </c>
      <c r="F59">
        <f t="shared" si="6"/>
        <v>1.5</v>
      </c>
      <c r="G59">
        <f t="shared" si="6"/>
        <v>1.5</v>
      </c>
      <c r="H59">
        <f t="shared" si="6"/>
        <v>1.5</v>
      </c>
      <c r="I59">
        <f t="shared" si="6"/>
        <v>1.5</v>
      </c>
      <c r="J59">
        <f t="shared" si="6"/>
        <v>1.5</v>
      </c>
      <c r="K59">
        <f t="shared" si="6"/>
        <v>1.5</v>
      </c>
      <c r="L59">
        <f t="shared" si="6"/>
        <v>1.5</v>
      </c>
      <c r="N59">
        <f t="shared" si="7"/>
        <v>11</v>
      </c>
    </row>
    <row r="61" spans="1:14" x14ac:dyDescent="0.25">
      <c r="A61" t="s">
        <v>113</v>
      </c>
    </row>
    <row r="62" spans="1:14" x14ac:dyDescent="0.25">
      <c r="B62" t="s">
        <v>29</v>
      </c>
      <c r="C62" t="s">
        <v>100</v>
      </c>
      <c r="D62" t="s">
        <v>101</v>
      </c>
      <c r="E62" t="s">
        <v>102</v>
      </c>
      <c r="F62" t="s">
        <v>103</v>
      </c>
      <c r="G62" t="s">
        <v>104</v>
      </c>
      <c r="H62" t="s">
        <v>105</v>
      </c>
      <c r="I62" t="s">
        <v>106</v>
      </c>
      <c r="J62" t="s">
        <v>107</v>
      </c>
      <c r="K62" t="s">
        <v>108</v>
      </c>
      <c r="L62" t="s">
        <v>109</v>
      </c>
    </row>
    <row r="63" spans="1:14" x14ac:dyDescent="0.25">
      <c r="A63" t="s">
        <v>29</v>
      </c>
      <c r="B63">
        <f t="shared" ref="B63:L73" si="8">IF(B49&lt;&gt;1,ROUNDUP(B49+(B49*$B$3), 1),1)</f>
        <v>1</v>
      </c>
      <c r="C63">
        <f t="shared" si="8"/>
        <v>1</v>
      </c>
      <c r="D63">
        <f t="shared" si="8"/>
        <v>1</v>
      </c>
      <c r="E63">
        <f t="shared" si="8"/>
        <v>1</v>
      </c>
      <c r="F63">
        <f t="shared" si="8"/>
        <v>1</v>
      </c>
      <c r="G63">
        <f t="shared" si="8"/>
        <v>1</v>
      </c>
      <c r="H63">
        <f t="shared" si="8"/>
        <v>1</v>
      </c>
      <c r="I63">
        <f t="shared" si="8"/>
        <v>1</v>
      </c>
      <c r="J63">
        <f t="shared" si="8"/>
        <v>0.9</v>
      </c>
      <c r="K63">
        <f t="shared" si="8"/>
        <v>1</v>
      </c>
      <c r="L63">
        <f t="shared" si="8"/>
        <v>0.6</v>
      </c>
      <c r="N63">
        <f>COUNTIF(B63:L63, "&gt;=1")</f>
        <v>9</v>
      </c>
    </row>
    <row r="64" spans="1:14" x14ac:dyDescent="0.25">
      <c r="A64" t="s">
        <v>100</v>
      </c>
      <c r="B64">
        <f t="shared" si="8"/>
        <v>1</v>
      </c>
      <c r="C64">
        <f t="shared" si="8"/>
        <v>0.6</v>
      </c>
      <c r="D64">
        <f t="shared" si="8"/>
        <v>2</v>
      </c>
      <c r="E64">
        <f t="shared" si="8"/>
        <v>2</v>
      </c>
      <c r="F64">
        <f t="shared" si="8"/>
        <v>1</v>
      </c>
      <c r="G64">
        <f t="shared" si="8"/>
        <v>2</v>
      </c>
      <c r="H64">
        <f t="shared" si="8"/>
        <v>1</v>
      </c>
      <c r="I64">
        <f t="shared" si="8"/>
        <v>1</v>
      </c>
      <c r="J64">
        <f t="shared" si="8"/>
        <v>1</v>
      </c>
      <c r="K64">
        <f t="shared" si="8"/>
        <v>1</v>
      </c>
      <c r="L64">
        <f t="shared" si="8"/>
        <v>0.6</v>
      </c>
      <c r="N64">
        <f t="shared" ref="N64:N73" si="9">COUNTIF(B64:L64, "&gt;=1")</f>
        <v>9</v>
      </c>
    </row>
    <row r="65" spans="1:14" x14ac:dyDescent="0.25">
      <c r="A65" t="s">
        <v>101</v>
      </c>
      <c r="B65">
        <f t="shared" si="8"/>
        <v>1</v>
      </c>
      <c r="C65">
        <f t="shared" si="8"/>
        <v>1</v>
      </c>
      <c r="D65">
        <f t="shared" si="8"/>
        <v>0.6</v>
      </c>
      <c r="E65">
        <f t="shared" si="8"/>
        <v>2</v>
      </c>
      <c r="F65">
        <f t="shared" si="8"/>
        <v>2</v>
      </c>
      <c r="G65">
        <f t="shared" si="8"/>
        <v>2</v>
      </c>
      <c r="H65">
        <f t="shared" si="8"/>
        <v>1</v>
      </c>
      <c r="I65">
        <f t="shared" si="8"/>
        <v>1</v>
      </c>
      <c r="J65">
        <f t="shared" si="8"/>
        <v>1</v>
      </c>
      <c r="K65">
        <f t="shared" si="8"/>
        <v>1</v>
      </c>
      <c r="L65">
        <f t="shared" si="8"/>
        <v>0.6</v>
      </c>
      <c r="N65">
        <f t="shared" si="9"/>
        <v>9</v>
      </c>
    </row>
    <row r="66" spans="1:14" x14ac:dyDescent="0.25">
      <c r="A66" t="s">
        <v>102</v>
      </c>
      <c r="B66">
        <f t="shared" si="8"/>
        <v>1</v>
      </c>
      <c r="C66">
        <f t="shared" si="8"/>
        <v>1</v>
      </c>
      <c r="D66">
        <f t="shared" si="8"/>
        <v>1</v>
      </c>
      <c r="E66">
        <f t="shared" si="8"/>
        <v>0.6</v>
      </c>
      <c r="F66">
        <f t="shared" si="8"/>
        <v>1</v>
      </c>
      <c r="G66">
        <f t="shared" si="8"/>
        <v>2</v>
      </c>
      <c r="H66">
        <f t="shared" si="8"/>
        <v>1</v>
      </c>
      <c r="I66">
        <f t="shared" si="8"/>
        <v>1</v>
      </c>
      <c r="J66">
        <f t="shared" si="8"/>
        <v>1</v>
      </c>
      <c r="K66">
        <f t="shared" si="8"/>
        <v>2</v>
      </c>
      <c r="L66">
        <f t="shared" si="8"/>
        <v>0.6</v>
      </c>
      <c r="N66">
        <f t="shared" si="9"/>
        <v>9</v>
      </c>
    </row>
    <row r="67" spans="1:14" x14ac:dyDescent="0.25">
      <c r="A67" t="s">
        <v>103</v>
      </c>
      <c r="B67">
        <f t="shared" si="8"/>
        <v>1</v>
      </c>
      <c r="C67">
        <f t="shared" si="8"/>
        <v>1</v>
      </c>
      <c r="D67">
        <f t="shared" si="8"/>
        <v>1</v>
      </c>
      <c r="E67">
        <f t="shared" si="8"/>
        <v>1</v>
      </c>
      <c r="F67">
        <f t="shared" si="8"/>
        <v>0.6</v>
      </c>
      <c r="G67">
        <f t="shared" si="8"/>
        <v>1</v>
      </c>
      <c r="H67">
        <f t="shared" si="8"/>
        <v>1</v>
      </c>
      <c r="I67">
        <f t="shared" si="8"/>
        <v>1</v>
      </c>
      <c r="J67">
        <f t="shared" si="8"/>
        <v>1</v>
      </c>
      <c r="K67">
        <f t="shared" si="8"/>
        <v>1</v>
      </c>
      <c r="L67">
        <f t="shared" si="8"/>
        <v>0.6</v>
      </c>
      <c r="N67">
        <f t="shared" si="9"/>
        <v>9</v>
      </c>
    </row>
    <row r="68" spans="1:14" x14ac:dyDescent="0.25">
      <c r="A68" t="s">
        <v>104</v>
      </c>
      <c r="B68">
        <f t="shared" si="8"/>
        <v>1</v>
      </c>
      <c r="C68">
        <f t="shared" si="8"/>
        <v>1</v>
      </c>
      <c r="D68">
        <f t="shared" si="8"/>
        <v>1</v>
      </c>
      <c r="E68">
        <f t="shared" si="8"/>
        <v>1</v>
      </c>
      <c r="F68">
        <f t="shared" si="8"/>
        <v>1</v>
      </c>
      <c r="G68">
        <f t="shared" si="8"/>
        <v>-0.5</v>
      </c>
      <c r="H68">
        <f t="shared" si="8"/>
        <v>1</v>
      </c>
      <c r="I68">
        <f t="shared" si="8"/>
        <v>1</v>
      </c>
      <c r="J68">
        <f t="shared" si="8"/>
        <v>1</v>
      </c>
      <c r="K68">
        <f t="shared" si="8"/>
        <v>0</v>
      </c>
      <c r="L68">
        <f t="shared" si="8"/>
        <v>0.6</v>
      </c>
      <c r="N68">
        <f t="shared" si="9"/>
        <v>8</v>
      </c>
    </row>
    <row r="69" spans="1:14" x14ac:dyDescent="0.25">
      <c r="A69" t="s">
        <v>105</v>
      </c>
      <c r="B69">
        <f t="shared" si="8"/>
        <v>1</v>
      </c>
      <c r="C69">
        <f t="shared" si="8"/>
        <v>1</v>
      </c>
      <c r="D69">
        <f t="shared" si="8"/>
        <v>1</v>
      </c>
      <c r="E69">
        <f t="shared" si="8"/>
        <v>1</v>
      </c>
      <c r="F69">
        <f t="shared" si="8"/>
        <v>1</v>
      </c>
      <c r="G69">
        <f t="shared" si="8"/>
        <v>1</v>
      </c>
      <c r="H69">
        <f t="shared" si="8"/>
        <v>0</v>
      </c>
      <c r="I69">
        <f t="shared" si="8"/>
        <v>2</v>
      </c>
      <c r="J69">
        <f t="shared" si="8"/>
        <v>2</v>
      </c>
      <c r="K69">
        <f t="shared" si="8"/>
        <v>2</v>
      </c>
      <c r="L69">
        <f t="shared" si="8"/>
        <v>0.6</v>
      </c>
      <c r="N69">
        <f t="shared" si="9"/>
        <v>9</v>
      </c>
    </row>
    <row r="70" spans="1:14" x14ac:dyDescent="0.25">
      <c r="A70" t="s">
        <v>106</v>
      </c>
      <c r="B70">
        <f t="shared" si="8"/>
        <v>1</v>
      </c>
      <c r="C70">
        <f t="shared" si="8"/>
        <v>1</v>
      </c>
      <c r="D70">
        <f t="shared" si="8"/>
        <v>1</v>
      </c>
      <c r="E70">
        <f t="shared" si="8"/>
        <v>1</v>
      </c>
      <c r="F70">
        <f t="shared" si="8"/>
        <v>1</v>
      </c>
      <c r="G70">
        <f t="shared" si="8"/>
        <v>1</v>
      </c>
      <c r="H70">
        <f t="shared" si="8"/>
        <v>1</v>
      </c>
      <c r="I70">
        <f t="shared" si="8"/>
        <v>0</v>
      </c>
      <c r="J70">
        <f t="shared" si="8"/>
        <v>2</v>
      </c>
      <c r="K70">
        <f t="shared" si="8"/>
        <v>-0.5</v>
      </c>
      <c r="L70">
        <f t="shared" si="8"/>
        <v>0.6</v>
      </c>
      <c r="N70">
        <f t="shared" si="9"/>
        <v>8</v>
      </c>
    </row>
    <row r="71" spans="1:14" x14ac:dyDescent="0.25">
      <c r="A71" t="s">
        <v>107</v>
      </c>
      <c r="B71">
        <f t="shared" si="8"/>
        <v>1</v>
      </c>
      <c r="C71">
        <f t="shared" si="8"/>
        <v>1</v>
      </c>
      <c r="D71">
        <f t="shared" si="8"/>
        <v>0.9</v>
      </c>
      <c r="E71">
        <f t="shared" si="8"/>
        <v>1</v>
      </c>
      <c r="F71">
        <f t="shared" si="8"/>
        <v>1</v>
      </c>
      <c r="G71">
        <f t="shared" si="8"/>
        <v>1</v>
      </c>
      <c r="H71">
        <f t="shared" si="8"/>
        <v>1</v>
      </c>
      <c r="I71">
        <f t="shared" si="8"/>
        <v>1</v>
      </c>
      <c r="J71">
        <f t="shared" si="8"/>
        <v>1</v>
      </c>
      <c r="K71">
        <f t="shared" si="8"/>
        <v>1</v>
      </c>
      <c r="L71">
        <f t="shared" si="8"/>
        <v>0.6</v>
      </c>
      <c r="N71">
        <f t="shared" si="9"/>
        <v>9</v>
      </c>
    </row>
    <row r="72" spans="1:14" x14ac:dyDescent="0.25">
      <c r="A72" t="s">
        <v>108</v>
      </c>
      <c r="B72">
        <f t="shared" si="8"/>
        <v>1</v>
      </c>
      <c r="C72">
        <f t="shared" si="8"/>
        <v>1</v>
      </c>
      <c r="D72">
        <f t="shared" si="8"/>
        <v>1</v>
      </c>
      <c r="E72">
        <f t="shared" si="8"/>
        <v>1</v>
      </c>
      <c r="F72">
        <f t="shared" si="8"/>
        <v>1</v>
      </c>
      <c r="G72">
        <f t="shared" si="8"/>
        <v>1</v>
      </c>
      <c r="H72">
        <f t="shared" si="8"/>
        <v>0.6</v>
      </c>
      <c r="I72">
        <f t="shared" si="8"/>
        <v>1</v>
      </c>
      <c r="J72">
        <f t="shared" si="8"/>
        <v>1</v>
      </c>
      <c r="K72">
        <f t="shared" si="8"/>
        <v>-0.5</v>
      </c>
      <c r="L72">
        <f t="shared" si="8"/>
        <v>0.6</v>
      </c>
      <c r="N72">
        <f t="shared" si="9"/>
        <v>8</v>
      </c>
    </row>
    <row r="73" spans="1:14" x14ac:dyDescent="0.25">
      <c r="A73" t="s">
        <v>109</v>
      </c>
      <c r="B73">
        <f t="shared" si="8"/>
        <v>1.7000000000000002</v>
      </c>
      <c r="C73">
        <f t="shared" si="8"/>
        <v>1.7000000000000002</v>
      </c>
      <c r="D73">
        <f t="shared" si="8"/>
        <v>1.7000000000000002</v>
      </c>
      <c r="E73">
        <f t="shared" si="8"/>
        <v>1.7000000000000002</v>
      </c>
      <c r="F73">
        <f t="shared" si="8"/>
        <v>1.7000000000000002</v>
      </c>
      <c r="G73">
        <f t="shared" si="8"/>
        <v>1.7000000000000002</v>
      </c>
      <c r="H73">
        <f t="shared" si="8"/>
        <v>1.7000000000000002</v>
      </c>
      <c r="I73">
        <f t="shared" si="8"/>
        <v>1.7000000000000002</v>
      </c>
      <c r="J73">
        <f t="shared" si="8"/>
        <v>1.7000000000000002</v>
      </c>
      <c r="K73">
        <f t="shared" si="8"/>
        <v>1.7000000000000002</v>
      </c>
      <c r="L73">
        <f t="shared" si="8"/>
        <v>1.7000000000000002</v>
      </c>
      <c r="N73">
        <f t="shared" si="9"/>
        <v>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54BBB-C0E6-453B-BF49-39DD27E2BF5A}">
  <dimension ref="A1:J19"/>
  <sheetViews>
    <sheetView workbookViewId="0">
      <selection activeCell="A10" sqref="A10:A19"/>
    </sheetView>
  </sheetViews>
  <sheetFormatPr baseColWidth="10" defaultRowHeight="15" x14ac:dyDescent="0.25"/>
  <sheetData>
    <row r="1" spans="1:10" x14ac:dyDescent="0.25">
      <c r="A1" t="s">
        <v>51</v>
      </c>
    </row>
    <row r="3" spans="1:10" x14ac:dyDescent="0.25">
      <c r="A3" t="s">
        <v>46</v>
      </c>
      <c r="D3" t="s">
        <v>48</v>
      </c>
      <c r="G3" t="s">
        <v>49</v>
      </c>
      <c r="J3" t="s">
        <v>50</v>
      </c>
    </row>
    <row r="4" spans="1:10" x14ac:dyDescent="0.25">
      <c r="A4" t="s">
        <v>12</v>
      </c>
      <c r="B4">
        <v>0.1</v>
      </c>
      <c r="D4" t="s">
        <v>12</v>
      </c>
      <c r="G4" t="s">
        <v>12</v>
      </c>
      <c r="J4" t="s">
        <v>12</v>
      </c>
    </row>
    <row r="5" spans="1:10" x14ac:dyDescent="0.25">
      <c r="A5" t="s">
        <v>1</v>
      </c>
      <c r="B5">
        <v>-0.2</v>
      </c>
      <c r="D5" t="s">
        <v>1</v>
      </c>
      <c r="G5" t="s">
        <v>1</v>
      </c>
      <c r="J5" t="s">
        <v>1</v>
      </c>
    </row>
    <row r="6" spans="1:10" x14ac:dyDescent="0.25">
      <c r="A6" t="s">
        <v>13</v>
      </c>
      <c r="B6">
        <v>0.2</v>
      </c>
      <c r="D6" t="s">
        <v>13</v>
      </c>
      <c r="G6" t="s">
        <v>13</v>
      </c>
      <c r="J6" t="s">
        <v>13</v>
      </c>
    </row>
    <row r="7" spans="1:10" x14ac:dyDescent="0.25">
      <c r="A7" t="s">
        <v>14</v>
      </c>
      <c r="B7">
        <v>0</v>
      </c>
      <c r="D7" t="s">
        <v>14</v>
      </c>
      <c r="G7" t="s">
        <v>14</v>
      </c>
      <c r="J7" t="s">
        <v>14</v>
      </c>
    </row>
    <row r="8" spans="1:10" x14ac:dyDescent="0.25">
      <c r="A8" t="s">
        <v>0</v>
      </c>
      <c r="B8">
        <v>0</v>
      </c>
      <c r="D8" t="s">
        <v>0</v>
      </c>
      <c r="G8" t="s">
        <v>0</v>
      </c>
      <c r="J8" t="s">
        <v>0</v>
      </c>
    </row>
    <row r="9" spans="1:10" x14ac:dyDescent="0.25">
      <c r="A9" t="s">
        <v>15</v>
      </c>
      <c r="B9">
        <v>0.2</v>
      </c>
      <c r="D9" t="s">
        <v>15</v>
      </c>
      <c r="G9" t="s">
        <v>15</v>
      </c>
      <c r="J9" t="s">
        <v>15</v>
      </c>
    </row>
    <row r="10" spans="1:10" x14ac:dyDescent="0.25">
      <c r="A10" t="s">
        <v>16</v>
      </c>
      <c r="B10">
        <v>0.2</v>
      </c>
      <c r="D10" t="s">
        <v>16</v>
      </c>
      <c r="G10" t="s">
        <v>16</v>
      </c>
      <c r="J10" t="s">
        <v>16</v>
      </c>
    </row>
    <row r="11" spans="1:10" x14ac:dyDescent="0.25">
      <c r="A11" t="s">
        <v>17</v>
      </c>
      <c r="B11">
        <v>0.2</v>
      </c>
      <c r="D11" t="s">
        <v>17</v>
      </c>
      <c r="G11" t="s">
        <v>17</v>
      </c>
      <c r="J11" t="s">
        <v>17</v>
      </c>
    </row>
    <row r="12" spans="1:10" x14ac:dyDescent="0.25">
      <c r="A12" t="s">
        <v>18</v>
      </c>
      <c r="B12">
        <v>0.2</v>
      </c>
      <c r="D12" t="s">
        <v>18</v>
      </c>
      <c r="G12" t="s">
        <v>18</v>
      </c>
      <c r="J12" t="s">
        <v>18</v>
      </c>
    </row>
    <row r="13" spans="1:10" x14ac:dyDescent="0.25">
      <c r="A13" t="s">
        <v>19</v>
      </c>
      <c r="B13">
        <v>-0.2</v>
      </c>
      <c r="D13" t="s">
        <v>19</v>
      </c>
      <c r="G13" t="s">
        <v>19</v>
      </c>
      <c r="J13" t="s">
        <v>19</v>
      </c>
    </row>
    <row r="14" spans="1:10" x14ac:dyDescent="0.25">
      <c r="A14" t="s">
        <v>20</v>
      </c>
      <c r="B14">
        <v>0.1</v>
      </c>
      <c r="D14" t="s">
        <v>20</v>
      </c>
      <c r="G14" t="s">
        <v>20</v>
      </c>
      <c r="J14" t="s">
        <v>20</v>
      </c>
    </row>
    <row r="15" spans="1:10" x14ac:dyDescent="0.25">
      <c r="A15" t="s">
        <v>21</v>
      </c>
      <c r="B15">
        <v>0</v>
      </c>
      <c r="D15" t="s">
        <v>21</v>
      </c>
      <c r="G15" t="s">
        <v>21</v>
      </c>
      <c r="J15" t="s">
        <v>21</v>
      </c>
    </row>
    <row r="16" spans="1:10" x14ac:dyDescent="0.25">
      <c r="A16" t="s">
        <v>2</v>
      </c>
      <c r="B16">
        <v>-0.2</v>
      </c>
      <c r="D16" t="s">
        <v>2</v>
      </c>
      <c r="G16" t="s">
        <v>2</v>
      </c>
      <c r="J16" t="s">
        <v>2</v>
      </c>
    </row>
    <row r="17" spans="1:10" x14ac:dyDescent="0.25">
      <c r="A17" t="s">
        <v>10</v>
      </c>
      <c r="B17">
        <v>0</v>
      </c>
      <c r="D17" t="s">
        <v>10</v>
      </c>
      <c r="G17" t="s">
        <v>10</v>
      </c>
      <c r="J17" t="s">
        <v>10</v>
      </c>
    </row>
    <row r="18" spans="1:10" x14ac:dyDescent="0.25">
      <c r="A18" t="s">
        <v>22</v>
      </c>
      <c r="B18">
        <v>0</v>
      </c>
      <c r="D18" t="s">
        <v>22</v>
      </c>
      <c r="G18" t="s">
        <v>22</v>
      </c>
      <c r="J18" t="s">
        <v>22</v>
      </c>
    </row>
    <row r="19" spans="1:10" x14ac:dyDescent="0.25">
      <c r="A19" t="s">
        <v>54</v>
      </c>
      <c r="B19">
        <v>0</v>
      </c>
      <c r="D19" t="s">
        <v>54</v>
      </c>
      <c r="G19" t="s">
        <v>54</v>
      </c>
      <c r="J19" t="s">
        <v>54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C1596E-534E-474A-89B3-22643BABC53D}">
  <dimension ref="A1:U21"/>
  <sheetViews>
    <sheetView workbookViewId="0">
      <selection activeCell="E6" sqref="E6"/>
    </sheetView>
  </sheetViews>
  <sheetFormatPr baseColWidth="10" defaultRowHeight="15" x14ac:dyDescent="0.25"/>
  <cols>
    <col min="10" max="10" width="12.42578125" customWidth="1"/>
    <col min="17" max="17" width="13.28515625" customWidth="1"/>
    <col min="21" max="21" width="13.28515625" customWidth="1"/>
  </cols>
  <sheetData>
    <row r="1" spans="1:21" x14ac:dyDescent="0.25">
      <c r="A1" s="1" t="s">
        <v>78</v>
      </c>
      <c r="B1" t="s">
        <v>83</v>
      </c>
      <c r="C1" t="s">
        <v>87</v>
      </c>
    </row>
    <row r="2" spans="1:21" x14ac:dyDescent="0.25">
      <c r="A2" s="3" t="s">
        <v>79</v>
      </c>
      <c r="B2" t="s">
        <v>84</v>
      </c>
      <c r="C2" t="s">
        <v>88</v>
      </c>
    </row>
    <row r="3" spans="1:21" x14ac:dyDescent="0.25">
      <c r="A3" s="2" t="s">
        <v>80</v>
      </c>
      <c r="B3" t="s">
        <v>85</v>
      </c>
      <c r="C3" t="s">
        <v>89</v>
      </c>
    </row>
    <row r="4" spans="1:21" x14ac:dyDescent="0.25">
      <c r="A4" s="4" t="s">
        <v>81</v>
      </c>
      <c r="B4" t="s">
        <v>86</v>
      </c>
      <c r="C4" t="s">
        <v>90</v>
      </c>
    </row>
    <row r="6" spans="1:21" x14ac:dyDescent="0.25">
      <c r="B6" s="1" t="s">
        <v>61</v>
      </c>
      <c r="C6" s="3" t="s">
        <v>62</v>
      </c>
      <c r="D6" s="2" t="s">
        <v>63</v>
      </c>
      <c r="E6" s="3" t="s">
        <v>64</v>
      </c>
      <c r="F6" s="2" t="s">
        <v>65</v>
      </c>
      <c r="G6" s="3" t="s">
        <v>66</v>
      </c>
      <c r="H6" s="2" t="s">
        <v>67</v>
      </c>
      <c r="I6" s="1" t="s">
        <v>68</v>
      </c>
      <c r="J6" s="3" t="s">
        <v>69</v>
      </c>
      <c r="K6" s="2" t="s">
        <v>70</v>
      </c>
      <c r="L6" s="3" t="s">
        <v>71</v>
      </c>
      <c r="M6" s="2" t="s">
        <v>72</v>
      </c>
      <c r="N6" s="1" t="s">
        <v>60</v>
      </c>
      <c r="O6" s="3" t="s">
        <v>73</v>
      </c>
      <c r="P6" s="2" t="s">
        <v>74</v>
      </c>
      <c r="Q6" s="4" t="s">
        <v>82</v>
      </c>
      <c r="R6" s="3" t="s">
        <v>75</v>
      </c>
      <c r="S6" s="3" t="s">
        <v>47</v>
      </c>
      <c r="T6" s="2" t="s">
        <v>76</v>
      </c>
      <c r="U6" s="4" t="s">
        <v>77</v>
      </c>
    </row>
    <row r="7" spans="1:21" x14ac:dyDescent="0.25">
      <c r="A7" t="s">
        <v>12</v>
      </c>
      <c r="B7" s="1"/>
      <c r="C7" s="3"/>
      <c r="D7" s="2"/>
      <c r="E7" s="3"/>
      <c r="F7" s="2"/>
      <c r="G7" s="3"/>
      <c r="H7" s="2"/>
      <c r="I7" s="1"/>
      <c r="J7" s="3"/>
      <c r="K7" s="2"/>
      <c r="L7" s="3"/>
      <c r="M7" s="2"/>
      <c r="N7" s="1"/>
      <c r="O7" s="3"/>
      <c r="P7" s="2"/>
      <c r="Q7" s="4"/>
      <c r="R7" s="3"/>
      <c r="S7" s="3">
        <v>0.1</v>
      </c>
      <c r="T7" s="2"/>
      <c r="U7" s="4"/>
    </row>
    <row r="8" spans="1:21" x14ac:dyDescent="0.25">
      <c r="A8" t="s">
        <v>1</v>
      </c>
      <c r="B8" s="1"/>
      <c r="C8" s="3"/>
      <c r="D8" s="2"/>
      <c r="E8" s="3"/>
      <c r="F8" s="2"/>
      <c r="G8" s="3"/>
      <c r="H8" s="2"/>
      <c r="I8" s="1"/>
      <c r="J8" s="3"/>
      <c r="K8" s="2"/>
      <c r="L8" s="3"/>
      <c r="M8" s="2"/>
      <c r="N8" s="1"/>
      <c r="O8" s="3"/>
      <c r="P8" s="2"/>
      <c r="Q8" s="4"/>
      <c r="R8" s="3"/>
      <c r="S8" s="3">
        <v>0</v>
      </c>
      <c r="T8" s="2"/>
      <c r="U8" s="4"/>
    </row>
    <row r="9" spans="1:21" x14ac:dyDescent="0.25">
      <c r="A9" t="s">
        <v>13</v>
      </c>
      <c r="B9" s="1"/>
      <c r="C9" s="3"/>
      <c r="D9" s="2"/>
      <c r="E9" s="3"/>
      <c r="F9" s="2"/>
      <c r="G9" s="3"/>
      <c r="H9" s="2"/>
      <c r="I9" s="1"/>
      <c r="J9" s="3"/>
      <c r="K9" s="2"/>
      <c r="L9" s="3"/>
      <c r="M9" s="2"/>
      <c r="N9" s="1"/>
      <c r="O9" s="3"/>
      <c r="P9" s="2"/>
      <c r="Q9" s="4"/>
      <c r="R9" s="3"/>
      <c r="S9" s="3">
        <v>0.1</v>
      </c>
      <c r="T9" s="2"/>
      <c r="U9" s="4"/>
    </row>
    <row r="10" spans="1:21" x14ac:dyDescent="0.25">
      <c r="A10" t="s">
        <v>14</v>
      </c>
      <c r="B10" s="1"/>
      <c r="C10" s="3"/>
      <c r="D10" s="2"/>
      <c r="E10" s="3"/>
      <c r="F10" s="2"/>
      <c r="G10" s="3"/>
      <c r="H10" s="2"/>
      <c r="I10" s="1"/>
      <c r="J10" s="3"/>
      <c r="K10" s="2"/>
      <c r="L10" s="3"/>
      <c r="M10" s="2"/>
      <c r="N10" s="1"/>
      <c r="O10" s="3"/>
      <c r="P10" s="2"/>
      <c r="Q10" s="4"/>
      <c r="R10" s="3"/>
      <c r="S10" s="3">
        <v>0.1</v>
      </c>
      <c r="T10" s="2"/>
      <c r="U10" s="4"/>
    </row>
    <row r="11" spans="1:21" x14ac:dyDescent="0.25">
      <c r="A11" t="s">
        <v>0</v>
      </c>
      <c r="B11" s="1"/>
      <c r="C11" s="3"/>
      <c r="D11" s="2"/>
      <c r="E11" s="3"/>
      <c r="F11" s="2"/>
      <c r="G11" s="3"/>
      <c r="H11" s="2"/>
      <c r="I11" s="1"/>
      <c r="J11" s="3"/>
      <c r="K11" s="2"/>
      <c r="L11" s="3"/>
      <c r="M11" s="2"/>
      <c r="N11" s="1"/>
      <c r="O11" s="3"/>
      <c r="P11" s="2"/>
      <c r="Q11" s="4"/>
      <c r="R11" s="3"/>
      <c r="S11" s="3">
        <v>0</v>
      </c>
      <c r="T11" s="2"/>
      <c r="U11" s="4"/>
    </row>
    <row r="12" spans="1:21" x14ac:dyDescent="0.25">
      <c r="A12" t="s">
        <v>15</v>
      </c>
      <c r="B12" s="1"/>
      <c r="C12" s="3"/>
      <c r="D12" s="2"/>
      <c r="E12" s="3"/>
      <c r="F12" s="2"/>
      <c r="G12" s="3"/>
      <c r="H12" s="2"/>
      <c r="I12" s="1"/>
      <c r="J12" s="3"/>
      <c r="K12" s="2"/>
      <c r="L12" s="3"/>
      <c r="M12" s="2"/>
      <c r="N12" s="1"/>
      <c r="O12" s="3"/>
      <c r="P12" s="2"/>
      <c r="Q12" s="4"/>
      <c r="R12" s="3"/>
      <c r="S12" s="3">
        <v>0.15</v>
      </c>
      <c r="T12" s="2"/>
      <c r="U12" s="4"/>
    </row>
    <row r="13" spans="1:21" x14ac:dyDescent="0.25">
      <c r="A13" t="s">
        <v>16</v>
      </c>
      <c r="B13" s="1"/>
      <c r="C13" s="3"/>
      <c r="D13" s="2"/>
      <c r="E13" s="3"/>
      <c r="F13" s="2"/>
      <c r="G13" s="3"/>
      <c r="H13" s="2"/>
      <c r="I13" s="1"/>
      <c r="J13" s="3"/>
      <c r="K13" s="2"/>
      <c r="L13" s="3"/>
      <c r="M13" s="2"/>
      <c r="N13" s="1"/>
      <c r="O13" s="3"/>
      <c r="P13" s="2"/>
      <c r="Q13" s="4"/>
      <c r="R13" s="3"/>
      <c r="S13" s="3">
        <v>0</v>
      </c>
      <c r="T13" s="2"/>
      <c r="U13" s="4"/>
    </row>
    <row r="14" spans="1:21" x14ac:dyDescent="0.25">
      <c r="A14" t="s">
        <v>17</v>
      </c>
      <c r="B14" s="1"/>
      <c r="C14" s="3"/>
      <c r="D14" s="2"/>
      <c r="E14" s="3"/>
      <c r="F14" s="2"/>
      <c r="G14" s="3"/>
      <c r="H14" s="2"/>
      <c r="I14" s="1"/>
      <c r="J14" s="3"/>
      <c r="K14" s="2"/>
      <c r="L14" s="3"/>
      <c r="M14" s="2"/>
      <c r="N14" s="1"/>
      <c r="O14" s="3"/>
      <c r="P14" s="2"/>
      <c r="Q14" s="4"/>
      <c r="R14" s="3"/>
      <c r="S14" s="3">
        <v>0</v>
      </c>
      <c r="T14" s="2"/>
      <c r="U14" s="4"/>
    </row>
    <row r="15" spans="1:21" x14ac:dyDescent="0.25">
      <c r="A15" t="s">
        <v>18</v>
      </c>
      <c r="B15" s="1"/>
      <c r="C15" s="3"/>
      <c r="D15" s="2"/>
      <c r="E15" s="3"/>
      <c r="F15" s="2"/>
      <c r="G15" s="3"/>
      <c r="H15" s="2"/>
      <c r="I15" s="1"/>
      <c r="J15" s="3"/>
      <c r="K15" s="2"/>
      <c r="L15" s="3"/>
      <c r="M15" s="2"/>
      <c r="N15" s="1"/>
      <c r="O15" s="3"/>
      <c r="P15" s="2"/>
      <c r="Q15" s="4"/>
      <c r="R15" s="3"/>
      <c r="S15" s="3">
        <v>0</v>
      </c>
      <c r="T15" s="2"/>
      <c r="U15" s="4"/>
    </row>
    <row r="16" spans="1:21" x14ac:dyDescent="0.25">
      <c r="A16" t="s">
        <v>19</v>
      </c>
      <c r="B16" s="1"/>
      <c r="C16" s="3"/>
      <c r="D16" s="2"/>
      <c r="E16" s="3"/>
      <c r="F16" s="2"/>
      <c r="G16" s="3"/>
      <c r="H16" s="2"/>
      <c r="I16" s="1"/>
      <c r="J16" s="3"/>
      <c r="K16" s="2"/>
      <c r="L16" s="3"/>
      <c r="M16" s="2"/>
      <c r="N16" s="1"/>
      <c r="O16" s="3"/>
      <c r="P16" s="2"/>
      <c r="Q16" s="4"/>
      <c r="R16" s="3"/>
      <c r="S16" s="3">
        <v>0</v>
      </c>
      <c r="T16" s="2"/>
      <c r="U16" s="4"/>
    </row>
    <row r="17" spans="1:21" x14ac:dyDescent="0.25">
      <c r="A17" t="s">
        <v>20</v>
      </c>
      <c r="B17" s="1"/>
      <c r="C17" s="3"/>
      <c r="D17" s="2"/>
      <c r="E17" s="3"/>
      <c r="F17" s="2"/>
      <c r="G17" s="3"/>
      <c r="H17" s="2"/>
      <c r="I17" s="1"/>
      <c r="J17" s="3"/>
      <c r="K17" s="2"/>
      <c r="L17" s="3"/>
      <c r="M17" s="2"/>
      <c r="N17" s="1"/>
      <c r="O17" s="3"/>
      <c r="P17" s="2"/>
      <c r="Q17" s="4"/>
      <c r="R17" s="3"/>
      <c r="S17" s="3">
        <v>0</v>
      </c>
      <c r="T17" s="2"/>
      <c r="U17" s="4"/>
    </row>
    <row r="18" spans="1:21" x14ac:dyDescent="0.25">
      <c r="A18" t="s">
        <v>21</v>
      </c>
      <c r="B18" s="1"/>
      <c r="C18" s="3"/>
      <c r="D18" s="2"/>
      <c r="E18" s="3"/>
      <c r="F18" s="2"/>
      <c r="G18" s="3"/>
      <c r="H18" s="2"/>
      <c r="I18" s="1"/>
      <c r="J18" s="3"/>
      <c r="K18" s="2"/>
      <c r="L18" s="3"/>
      <c r="M18" s="2"/>
      <c r="N18" s="1"/>
      <c r="O18" s="3"/>
      <c r="P18" s="2"/>
      <c r="Q18" s="4"/>
      <c r="R18" s="3"/>
      <c r="S18" s="3">
        <v>0</v>
      </c>
      <c r="T18" s="2"/>
      <c r="U18" s="4"/>
    </row>
    <row r="19" spans="1:21" x14ac:dyDescent="0.25">
      <c r="A19" t="s">
        <v>2</v>
      </c>
      <c r="B19" s="1"/>
      <c r="C19" s="3"/>
      <c r="D19" s="2"/>
      <c r="E19" s="3"/>
      <c r="F19" s="2"/>
      <c r="G19" s="3"/>
      <c r="H19" s="2"/>
      <c r="I19" s="1"/>
      <c r="J19" s="3"/>
      <c r="K19" s="2"/>
      <c r="L19" s="3"/>
      <c r="M19" s="2"/>
      <c r="N19" s="1"/>
      <c r="O19" s="3"/>
      <c r="P19" s="2"/>
      <c r="Q19" s="4"/>
      <c r="R19" s="3"/>
      <c r="S19" s="3">
        <v>0</v>
      </c>
      <c r="T19" s="2"/>
      <c r="U19" s="4"/>
    </row>
    <row r="20" spans="1:21" x14ac:dyDescent="0.25">
      <c r="A20" t="s">
        <v>10</v>
      </c>
      <c r="B20" s="1"/>
      <c r="C20" s="3"/>
      <c r="D20" s="2"/>
      <c r="E20" s="3"/>
      <c r="F20" s="2"/>
      <c r="G20" s="3"/>
      <c r="H20" s="2"/>
      <c r="I20" s="1"/>
      <c r="J20" s="3"/>
      <c r="K20" s="2"/>
      <c r="L20" s="3"/>
      <c r="M20" s="2"/>
      <c r="N20" s="1"/>
      <c r="O20" s="3"/>
      <c r="P20" s="2"/>
      <c r="Q20" s="4"/>
      <c r="R20" s="3"/>
      <c r="S20" s="3">
        <v>0</v>
      </c>
      <c r="T20" s="2"/>
      <c r="U20" s="4"/>
    </row>
    <row r="21" spans="1:21" x14ac:dyDescent="0.25">
      <c r="A21" t="s">
        <v>22</v>
      </c>
      <c r="B21" s="1"/>
      <c r="C21" s="3"/>
      <c r="D21" s="2"/>
      <c r="E21" s="3"/>
      <c r="F21" s="2"/>
      <c r="G21" s="3"/>
      <c r="H21" s="2"/>
      <c r="I21" s="1"/>
      <c r="J21" s="3"/>
      <c r="K21" s="2"/>
      <c r="L21" s="3"/>
      <c r="M21" s="2"/>
      <c r="N21" s="1"/>
      <c r="O21" s="3"/>
      <c r="P21" s="2"/>
      <c r="Q21" s="4"/>
      <c r="R21" s="3"/>
      <c r="S21" s="3">
        <v>0</v>
      </c>
      <c r="T21" s="2"/>
      <c r="U21" s="4"/>
    </row>
  </sheetData>
  <pageMargins left="0.7" right="0.7" top="0.75" bottom="0.75" header="0.3" footer="0.3"/>
  <pageSetup paperSize="9" orientation="portrait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907DE-71D1-46EC-A1A6-DB45BEE9D769}">
  <dimension ref="A1:F4"/>
  <sheetViews>
    <sheetView workbookViewId="0">
      <selection activeCell="G10" sqref="G10"/>
    </sheetView>
  </sheetViews>
  <sheetFormatPr baseColWidth="10" defaultRowHeight="15" x14ac:dyDescent="0.25"/>
  <sheetData>
    <row r="1" spans="1:6" x14ac:dyDescent="0.25">
      <c r="A1" t="s">
        <v>0</v>
      </c>
      <c r="B1" t="s">
        <v>4</v>
      </c>
      <c r="C1" t="s">
        <v>1</v>
      </c>
      <c r="D1" t="s">
        <v>5</v>
      </c>
      <c r="E1" t="s">
        <v>2</v>
      </c>
      <c r="F1" t="s">
        <v>3</v>
      </c>
    </row>
    <row r="2" spans="1:6" x14ac:dyDescent="0.25">
      <c r="A2">
        <v>34</v>
      </c>
      <c r="B2">
        <v>5</v>
      </c>
      <c r="C2">
        <v>72</v>
      </c>
      <c r="D2">
        <v>3</v>
      </c>
      <c r="E2">
        <f>ROUNDDOWN((A2+A4)/B2, 0)+ROUNDDOWN((C2+C4)/D2, 0)+E4</f>
        <v>30</v>
      </c>
      <c r="F2">
        <f>IF(100-E2&lt;20,20,100-E2)</f>
        <v>70</v>
      </c>
    </row>
    <row r="3" spans="1:6" x14ac:dyDescent="0.25">
      <c r="A3" t="s">
        <v>6</v>
      </c>
      <c r="C3" t="s">
        <v>7</v>
      </c>
      <c r="E3" t="s">
        <v>8</v>
      </c>
    </row>
    <row r="4" spans="1:6" x14ac:dyDescent="0.25">
      <c r="A4">
        <v>0</v>
      </c>
      <c r="C4">
        <v>0</v>
      </c>
      <c r="E4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04F485-557C-48AF-9148-84E085086E75}">
  <dimension ref="A1:F5"/>
  <sheetViews>
    <sheetView workbookViewId="0">
      <selection activeCell="E14" sqref="E14"/>
    </sheetView>
  </sheetViews>
  <sheetFormatPr baseColWidth="10" defaultRowHeight="15" x14ac:dyDescent="0.25"/>
  <cols>
    <col min="1" max="1" width="22" customWidth="1"/>
  </cols>
  <sheetData>
    <row r="1" spans="1:6" x14ac:dyDescent="0.25">
      <c r="A1" t="s">
        <v>9</v>
      </c>
      <c r="B1">
        <v>89</v>
      </c>
    </row>
    <row r="2" spans="1:6" x14ac:dyDescent="0.25">
      <c r="A2" t="s">
        <v>0</v>
      </c>
      <c r="B2" t="s">
        <v>4</v>
      </c>
      <c r="C2" t="s">
        <v>1</v>
      </c>
      <c r="D2" t="s">
        <v>5</v>
      </c>
      <c r="E2" t="s">
        <v>10</v>
      </c>
      <c r="F2" t="s">
        <v>3</v>
      </c>
    </row>
    <row r="3" spans="1:6" x14ac:dyDescent="0.25">
      <c r="A3">
        <v>72</v>
      </c>
      <c r="B3">
        <v>2</v>
      </c>
      <c r="C3">
        <v>47</v>
      </c>
      <c r="D3">
        <v>3</v>
      </c>
      <c r="E3">
        <f>ROUNDDOWN((A3+A5)/B3, 0)+ROUNDDOWN((C3+C5)/D3, 0)+E5</f>
        <v>51</v>
      </c>
      <c r="F3">
        <f>IF($B$1-E3&lt;20,20,$B$1-E3)</f>
        <v>38</v>
      </c>
    </row>
    <row r="4" spans="1:6" x14ac:dyDescent="0.25">
      <c r="A4" t="s">
        <v>6</v>
      </c>
      <c r="C4" t="s">
        <v>7</v>
      </c>
      <c r="E4" t="s">
        <v>8</v>
      </c>
    </row>
    <row r="5" spans="1:6" x14ac:dyDescent="0.25">
      <c r="A5">
        <v>0</v>
      </c>
      <c r="C5">
        <v>0</v>
      </c>
      <c r="E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Stats simulator</vt:lpstr>
      <vt:lpstr>Attacker Sim</vt:lpstr>
      <vt:lpstr>Defender Sim</vt:lpstr>
      <vt:lpstr>Combat Sim</vt:lpstr>
      <vt:lpstr>Elements</vt:lpstr>
      <vt:lpstr>Race Bonuses</vt:lpstr>
      <vt:lpstr>DWARF Class Bonuses</vt:lpstr>
      <vt:lpstr>ASPD TEST</vt:lpstr>
      <vt:lpstr>CSPD 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DAVG</dc:creator>
  <cp:lastModifiedBy>DAVG</cp:lastModifiedBy>
  <dcterms:created xsi:type="dcterms:W3CDTF">2022-01-14T21:39:22Z</dcterms:created>
  <dcterms:modified xsi:type="dcterms:W3CDTF">2022-01-21T05:03:46Z</dcterms:modified>
</cp:coreProperties>
</file>