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7379a588e9bc97/Desktop/Gitlab working folder/UNCC-VIRT-DATA-PT-03-2024-U-LOLC/01 - Excel Unit/Module 01 Challenge - Due 04-04-2024/"/>
    </mc:Choice>
  </mc:AlternateContent>
  <xr:revisionPtr revIDLastSave="9" documentId="13_ncr:40009_{11C9D2FE-BDF6-5C46-B9DE-A4DF0C4A6734}" xr6:coauthVersionLast="47" xr6:coauthVersionMax="47" xr10:uidLastSave="{2DCA6EF6-D79A-4766-8FCC-BFF189443A49}"/>
  <bookViews>
    <workbookView xWindow="-108" yWindow="-108" windowWidth="23256" windowHeight="12456" activeTab="5" xr2:uid="{00000000-000D-0000-FFFF-FFFF00000000}"/>
  </bookViews>
  <sheets>
    <sheet name="Sheet1" sheetId="8" r:id="rId1"/>
    <sheet name="Sheet2" sheetId="9" r:id="rId2"/>
    <sheet name="Sheet3" sheetId="10" r:id="rId3"/>
    <sheet name="Crowdfunding" sheetId="1" r:id="rId4"/>
    <sheet name="Sheet5" sheetId="6" r:id="rId5"/>
    <sheet name="Sheet6" sheetId="7" r:id="rId6"/>
  </sheets>
  <definedNames>
    <definedName name="_xlnm._FilterDatabase" localSheetId="3" hidden="1">Crowdfunding!$A$1:$T$1001</definedName>
  </definedNames>
  <calcPr calcId="191029"/>
  <pivotCaches>
    <pivotCache cacheId="2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7" l="1"/>
  <c r="I21" i="7"/>
  <c r="I19" i="7"/>
  <c r="I18" i="7"/>
  <c r="I16" i="7"/>
  <c r="I15" i="7"/>
  <c r="I13" i="7"/>
  <c r="I12" i="7"/>
  <c r="I10" i="7"/>
  <c r="I9" i="7"/>
  <c r="I7" i="7"/>
  <c r="I6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8" i="6"/>
  <c r="C9" i="6"/>
  <c r="C7" i="6"/>
  <c r="C6" i="6"/>
  <c r="C5" i="6"/>
  <c r="C4" i="6"/>
  <c r="C3" i="6"/>
  <c r="C2" i="6"/>
  <c r="B3" i="6"/>
  <c r="B4" i="6"/>
  <c r="B5" i="6"/>
  <c r="B6" i="6"/>
  <c r="B7" i="6"/>
  <c r="B8" i="6"/>
  <c r="B9" i="6"/>
  <c r="B10" i="6"/>
  <c r="B11" i="6"/>
  <c r="B12" i="6"/>
  <c r="B13" i="6"/>
  <c r="B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2" i="6" l="1"/>
  <c r="F2" i="6" s="1"/>
  <c r="E13" i="6"/>
  <c r="E12" i="6"/>
  <c r="F12" i="6" s="1"/>
  <c r="E11" i="6"/>
  <c r="G11" i="6" s="1"/>
  <c r="E10" i="6"/>
  <c r="E9" i="6"/>
  <c r="E8" i="6"/>
  <c r="G8" i="6" s="1"/>
  <c r="E7" i="6"/>
  <c r="G7" i="6" s="1"/>
  <c r="E6" i="6"/>
  <c r="G6" i="6" s="1"/>
  <c r="E4" i="6"/>
  <c r="F4" i="6" s="1"/>
  <c r="E5" i="6"/>
  <c r="G5" i="6" s="1"/>
  <c r="E3" i="6"/>
  <c r="F3" i="6" s="1"/>
  <c r="H11" i="6" l="1"/>
  <c r="F5" i="6"/>
  <c r="H5" i="6"/>
  <c r="F11" i="6"/>
  <c r="H3" i="6"/>
  <c r="G3" i="6"/>
  <c r="F6" i="6"/>
  <c r="F7" i="6"/>
  <c r="H4" i="6"/>
  <c r="H9" i="6"/>
  <c r="G9" i="6"/>
  <c r="H8" i="6"/>
  <c r="G4" i="6"/>
  <c r="H10" i="6"/>
  <c r="G10" i="6"/>
  <c r="F8" i="6"/>
  <c r="H7" i="6"/>
  <c r="H12" i="6"/>
  <c r="G12" i="6"/>
  <c r="H13" i="6"/>
  <c r="G13" i="6"/>
  <c r="F9" i="6"/>
  <c r="F13" i="6"/>
  <c r="H6" i="6"/>
  <c r="H2" i="6"/>
  <c r="G2" i="6"/>
  <c r="F10" i="6"/>
</calcChain>
</file>

<file path=xl/sharedStrings.xml><?xml version="1.0" encoding="utf-8"?>
<sst xmlns="http://schemas.openxmlformats.org/spreadsheetml/2006/main" count="9067" uniqueCount="2121">
  <si>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</si>
  <si>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</si>
  <si>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</si>
  <si>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</si>
  <si>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</si>
  <si>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</si>
  <si>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</si>
  <si>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</si>
  <si>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</si>
  <si>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</si>
  <si>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</si>
  <si>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</si>
  <si>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</si>
  <si>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</si>
  <si>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</si>
  <si>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</si>
  <si>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</si>
  <si>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</si>
  <si>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</si>
  <si>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</si>
  <si>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</si>
  <si>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</si>
  <si>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</si>
  <si>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</si>
  <si>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</si>
  <si>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</si>
  <si>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</si>
  <si>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</si>
  <si>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</si>
  <si>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</si>
  <si>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</si>
  <si>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</si>
  <si>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</si>
  <si>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</si>
  <si>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</si>
  <si>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</si>
  <si>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</si>
  <si>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</si>
  <si>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</si>
  <si>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</si>
  <si>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</si>
  <si>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</si>
  <si>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</si>
  <si>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</si>
  <si>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</si>
  <si>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</si>
  <si>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</si>
  <si>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</si>
  <si>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</si>
  <si>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</si>
  <si>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</si>
  <si>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</si>
  <si>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</si>
  <si>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</si>
  <si>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</si>
  <si>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</si>
  <si>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</si>
  <si>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</si>
  <si>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</si>
  <si>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</si>
  <si>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</si>
  <si>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</si>
  <si>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</si>
  <si>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</si>
  <si>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</si>
  <si>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</si>
  <si>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</si>
  <si>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</si>
  <si>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</si>
  <si>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</si>
  <si>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</si>
  <si>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</si>
  <si>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</si>
  <si>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</si>
  <si>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</si>
  <si>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</si>
  <si>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</si>
  <si>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</si>
  <si>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</si>
  <si>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</si>
  <si>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</si>
  <si>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</si>
  <si>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</si>
  <si>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</si>
  <si>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</si>
  <si>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</si>
  <si>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</si>
  <si>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</si>
  <si>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</si>
  <si>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</si>
  <si>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</si>
  <si>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</si>
  <si>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</si>
  <si>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</si>
  <si>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</si>
  <si>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</si>
  <si>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</si>
  <si>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</si>
  <si>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</si>
  <si>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</si>
  <si>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</si>
  <si>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</si>
  <si>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</si>
  <si>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</si>
  <si>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</si>
  <si>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</si>
  <si>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</si>
  <si>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</si>
  <si>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</si>
  <si>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</si>
  <si>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</si>
  <si>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</si>
  <si>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</si>
  <si>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</si>
  <si>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</si>
  <si>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</si>
  <si>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</si>
  <si>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</si>
  <si>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</si>
  <si>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</si>
  <si>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</si>
  <si>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</si>
  <si>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</si>
  <si>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</si>
  <si>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</si>
  <si>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</si>
  <si>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</si>
  <si>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</si>
  <si>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</si>
  <si>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</si>
  <si>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</si>
  <si>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</si>
  <si>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</si>
  <si>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</si>
  <si>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</si>
  <si>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</si>
  <si>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</si>
  <si>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</si>
  <si>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</si>
  <si>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</si>
  <si>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</si>
  <si>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</si>
  <si>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</si>
  <si>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</si>
  <si>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</si>
  <si>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</si>
  <si>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</si>
  <si>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</si>
  <si>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</si>
  <si>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</si>
  <si>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</si>
  <si>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</si>
  <si>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</si>
  <si>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</si>
  <si>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</si>
  <si>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</si>
  <si>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</si>
  <si>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</si>
  <si>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</si>
  <si>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</si>
  <si>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</si>
  <si>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</si>
  <si>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</si>
  <si>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</si>
  <si>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</si>
  <si>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</si>
  <si>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</si>
  <si>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</si>
  <si>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</si>
  <si>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</si>
  <si>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</si>
  <si>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</si>
  <si>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</si>
  <si>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</si>
  <si>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</si>
  <si>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</si>
  <si>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</si>
  <si>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</si>
  <si>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</si>
  <si>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</si>
  <si>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</si>
  <si>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</si>
  <si>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</si>
  <si>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</si>
  <si>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</si>
  <si>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</si>
  <si>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</si>
  <si>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</si>
  <si>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</si>
  <si>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</si>
  <si>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</si>
  <si>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</si>
  <si>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</si>
  <si>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</si>
  <si>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</si>
  <si>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</si>
  <si>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</si>
  <si>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</si>
  <si>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</si>
  <si>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</si>
  <si>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</si>
  <si>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</si>
  <si>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</si>
  <si>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</si>
  <si>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</si>
  <si>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</si>
  <si>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</si>
  <si>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</si>
  <si>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</si>
  <si>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</si>
  <si>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</si>
  <si>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</si>
  <si>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</si>
  <si>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</si>
  <si>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</si>
  <si>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</si>
  <si>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</si>
  <si>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</si>
  <si>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</si>
  <si>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</si>
  <si>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</si>
  <si>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</si>
  <si>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</si>
  <si>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</si>
  <si>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</si>
  <si>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</si>
  <si>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</si>
  <si>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</si>
  <si>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</si>
  <si>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</si>
  <si>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</si>
  <si>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</si>
  <si>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</si>
  <si>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</si>
  <si>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</si>
  <si>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</si>
  <si>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</si>
  <si>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</si>
  <si>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</si>
  <si>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</si>
  <si>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</si>
  <si>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</si>
  <si>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</si>
  <si>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</si>
  <si>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</si>
  <si>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</si>
  <si>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</si>
  <si>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</si>
  <si>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</si>
  <si>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</si>
  <si>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</si>
  <si>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</si>
  <si>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</si>
  <si>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</si>
  <si>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</si>
  <si>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</si>
  <si>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</si>
  <si>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</si>
  <si>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</si>
  <si>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</si>
  <si>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</si>
  <si>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</si>
  <si>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</si>
  <si>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</si>
  <si>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</si>
  <si>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</si>
  <si>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</si>
  <si>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</si>
  <si>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</si>
  <si>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</si>
  <si>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</si>
  <si>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</si>
  <si>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</si>
  <si>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</si>
  <si>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</si>
  <si>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</si>
  <si>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</si>
  <si>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</si>
  <si>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</si>
  <si>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</si>
  <si>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</si>
  <si>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</si>
  <si>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</si>
  <si>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</si>
  <si>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</si>
  <si>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</si>
  <si>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</si>
  <si>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</si>
  <si>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</si>
  <si>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</si>
  <si>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</si>
  <si>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</si>
  <si>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</si>
  <si>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</si>
  <si>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</si>
  <si>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</si>
  <si>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</si>
  <si>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</si>
  <si>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</si>
  <si>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</si>
  <si>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</si>
  <si>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</si>
  <si>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</si>
  <si>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</si>
  <si>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</si>
  <si>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</si>
  <si>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</si>
  <si>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</si>
  <si>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</si>
  <si>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</si>
  <si>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</si>
  <si>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</si>
  <si>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</si>
  <si>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</si>
  <si>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</si>
  <si>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</si>
  <si>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</si>
  <si>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</si>
  <si>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</si>
  <si>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</si>
  <si>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</si>
  <si>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</si>
  <si>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</si>
  <si>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</si>
  <si>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</si>
  <si>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</si>
  <si>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</si>
  <si>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</si>
  <si>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</si>
  <si>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</si>
  <si>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</si>
  <si>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</si>
  <si>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</si>
  <si>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</si>
  <si>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</si>
  <si>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</si>
  <si>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</si>
  <si>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</si>
  <si>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</si>
  <si>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</si>
  <si>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</si>
  <si>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</si>
  <si>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</si>
  <si>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</si>
  <si>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</si>
  <si>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</si>
  <si>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</si>
  <si>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</si>
  <si>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</si>
  <si>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</si>
  <si>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</si>
  <si>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</si>
  <si>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</si>
  <si>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</si>
  <si>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</si>
  <si>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</si>
  <si>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</si>
  <si>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</si>
  <si>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</si>
  <si>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</si>
  <si>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</si>
  <si>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</si>
  <si>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</si>
  <si>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</si>
  <si>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</si>
  <si>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</si>
  <si>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</si>
  <si>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</si>
  <si>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</si>
  <si>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</si>
  <si>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</si>
  <si>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</si>
  <si>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</si>
  <si>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</si>
  <si>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</si>
  <si>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</si>
  <si>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</si>
  <si>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</si>
  <si>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</si>
  <si>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</si>
  <si>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</si>
  <si>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</si>
  <si>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</si>
  <si>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</si>
  <si>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</si>
  <si>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</si>
  <si>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</si>
  <si>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</si>
  <si>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</si>
  <si>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</si>
  <si>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</si>
  <si>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</si>
  <si>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</si>
  <si>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</si>
  <si>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</si>
  <si>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</si>
  <si>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</si>
  <si>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</si>
  <si>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</si>
  <si>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</si>
  <si>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</si>
  <si>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</si>
  <si>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</si>
  <si>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</si>
  <si>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</si>
  <si>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</si>
  <si>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</si>
  <si>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</si>
  <si>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</si>
  <si>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</si>
  <si>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</si>
  <si>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</si>
  <si>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</si>
  <si>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</si>
  <si>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</si>
  <si>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</si>
  <si>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</si>
  <si>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</si>
  <si>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</si>
  <si>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</si>
  <si>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</si>
  <si>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</si>
  <si>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</si>
  <si>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</si>
  <si>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</si>
  <si>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</si>
  <si>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</si>
  <si>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</si>
  <si>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</si>
  <si>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</si>
  <si>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</si>
  <si>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</si>
  <si>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</si>
  <si>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</si>
  <si>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</si>
  <si>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</si>
  <si>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</si>
  <si>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</si>
  <si>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</si>
  <si>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</si>
  <si>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</si>
  <si>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</si>
  <si>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</si>
  <si>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</si>
  <si>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</si>
  <si>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</si>
  <si>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</si>
  <si>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</si>
  <si>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</si>
  <si>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</si>
  <si>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</si>
  <si>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</si>
  <si>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</si>
  <si>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</si>
  <si>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</si>
  <si>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</si>
  <si>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</si>
  <si>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</si>
  <si>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</si>
  <si>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</si>
  <si>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</si>
  <si>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</si>
  <si>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</si>
  <si>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</si>
  <si>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</si>
  <si>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</si>
  <si>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</si>
  <si>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</si>
  <si>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</si>
  <si>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</si>
  <si>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</si>
  <si>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</si>
  <si>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</si>
  <si>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</si>
  <si>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</si>
  <si>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</si>
  <si>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</si>
  <si>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</si>
  <si>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</si>
  <si>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</si>
  <si>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</si>
  <si>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</si>
  <si>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</si>
  <si>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</si>
  <si>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</si>
  <si>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</si>
  <si>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</si>
  <si>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</si>
  <si>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</si>
  <si>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</si>
  <si>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</si>
  <si>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</si>
  <si>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</si>
  <si>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</si>
  <si>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</si>
  <si>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</si>
  <si>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</si>
  <si>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</si>
  <si>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</si>
  <si>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</si>
  <si>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</si>
  <si>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</si>
  <si>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</si>
  <si>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</si>
  <si>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</si>
  <si>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</si>
  <si>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</si>
  <si>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</si>
  <si>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</si>
  <si>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</si>
  <si>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</si>
  <si>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</si>
  <si>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</si>
  <si>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</si>
  <si>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</si>
  <si>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</si>
  <si>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</si>
  <si>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</si>
  <si>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</si>
  <si>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</si>
  <si>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</si>
  <si>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</si>
  <si>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</si>
  <si>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</si>
  <si>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</si>
  <si>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</si>
  <si>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</si>
  <si>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</si>
  <si>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</si>
  <si>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</si>
  <si>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</si>
  <si>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</si>
  <si>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</si>
  <si>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</si>
  <si>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</si>
  <si>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</si>
  <si>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</si>
  <si>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</si>
  <si>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</si>
  <si>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</si>
  <si>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</si>
  <si>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</si>
  <si>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</si>
  <si>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</si>
  <si>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</si>
  <si>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</si>
  <si>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</si>
  <si>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</si>
  <si>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</si>
  <si>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</si>
  <si>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</si>
  <si>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</si>
  <si>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</si>
  <si>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</si>
  <si>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</si>
  <si>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</si>
  <si>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</si>
  <si>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</si>
  <si>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</si>
  <si>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</si>
  <si>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</si>
  <si>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</si>
  <si>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</si>
  <si>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</si>
  <si>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</si>
  <si>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</si>
  <si>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</si>
  <si>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</si>
  <si>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</si>
  <si>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</si>
  <si>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</si>
  <si>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</si>
  <si>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</si>
  <si>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</si>
  <si>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</si>
  <si>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</si>
  <si>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</si>
  <si>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</si>
  <si>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</si>
  <si>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</si>
  <si>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</si>
  <si>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</si>
  <si>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</si>
  <si>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</si>
  <si>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</si>
  <si>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</si>
  <si>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</si>
  <si>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</si>
  <si>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</si>
  <si>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</si>
  <si>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</si>
  <si>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</si>
  <si>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</si>
  <si>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</si>
  <si>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</si>
  <si>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</si>
  <si>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</si>
  <si>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</si>
  <si>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</si>
  <si>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</si>
  <si>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</si>
  <si>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</si>
  <si>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</si>
  <si>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</si>
  <si>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</si>
  <si>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</si>
  <si>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</si>
  <si>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</si>
  <si>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</si>
  <si>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</si>
  <si>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</si>
  <si>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</si>
  <si>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</si>
  <si>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</si>
  <si>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</si>
  <si>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</si>
  <si>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</si>
  <si>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</si>
  <si>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</si>
  <si>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</si>
  <si>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</si>
  <si>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</si>
  <si>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</si>
  <si>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</si>
  <si>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</si>
  <si>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</si>
  <si>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</si>
  <si>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</si>
  <si>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</si>
  <si>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</si>
  <si>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</si>
  <si>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</si>
  <si>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</si>
  <si>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</si>
  <si>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</si>
  <si>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</si>
  <si>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</si>
  <si>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</si>
  <si>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</si>
  <si>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</si>
  <si>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</si>
  <si>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</si>
  <si>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</si>
  <si>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</si>
  <si>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</si>
  <si>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</si>
  <si>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</si>
  <si>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</si>
  <si>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</si>
  <si>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</si>
  <si>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</si>
  <si>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</si>
  <si>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</si>
  <si>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</si>
  <si>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</si>
  <si>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</si>
  <si>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</si>
  <si>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</si>
  <si>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</si>
  <si>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</si>
  <si>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</si>
  <si>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</si>
  <si>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</si>
  <si>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</si>
  <si>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</si>
  <si>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</si>
  <si>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</si>
  <si>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</si>
  <si>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</si>
  <si>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</si>
  <si>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</si>
  <si>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</si>
  <si>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</si>
  <si>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</si>
  <si>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</si>
  <si>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</si>
  <si>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</si>
  <si>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</si>
  <si>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</si>
  <si>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</si>
  <si>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</si>
  <si>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</si>
  <si>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</si>
  <si>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</si>
  <si>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</si>
  <si>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</si>
  <si>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</si>
  <si>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</si>
  <si>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</si>
  <si>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</si>
  <si>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</si>
  <si>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</si>
  <si>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</si>
  <si>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</si>
  <si>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</si>
  <si>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</si>
  <si>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</si>
  <si>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</si>
  <si>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</si>
  <si>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</si>
  <si>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</si>
  <si>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</si>
  <si>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</si>
  <si>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</si>
  <si>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</si>
  <si>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</si>
  <si>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</si>
  <si>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</si>
  <si>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</si>
  <si>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</si>
  <si>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</si>
  <si>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</si>
  <si>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</si>
  <si>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</si>
  <si>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</si>
  <si>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</si>
  <si>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</si>
  <si>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</si>
  <si>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</si>
  <si>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</si>
  <si>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</si>
  <si>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</si>
  <si>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</si>
  <si>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</si>
  <si>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</si>
  <si>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</si>
  <si>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</si>
  <si>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</si>
  <si>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</si>
  <si>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</si>
  <si>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</si>
  <si>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</si>
  <si>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</si>
  <si>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</si>
  <si>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</si>
  <si>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</si>
  <si>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</si>
  <si>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</si>
  <si>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</si>
  <si>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</si>
  <si>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</si>
  <si>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</si>
  <si>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</si>
  <si>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</si>
  <si>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</si>
  <si>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</si>
  <si>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</si>
  <si>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</si>
  <si>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</si>
  <si>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</si>
  <si>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</si>
  <si>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</si>
  <si>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</si>
  <si>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</si>
  <si>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</si>
  <si>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</si>
  <si>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</si>
  <si>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</si>
  <si>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</si>
  <si>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</si>
  <si>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</si>
  <si>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</si>
  <si>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</si>
  <si>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</si>
  <si>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</si>
  <si>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</si>
  <si>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</si>
  <si>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</si>
  <si>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</si>
  <si>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</si>
  <si>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</si>
  <si>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</si>
  <si>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</si>
  <si>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</si>
  <si>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</si>
  <si>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</si>
  <si>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</si>
  <si>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</si>
  <si>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</si>
  <si>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</si>
  <si>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</si>
  <si>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</si>
  <si>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</si>
  <si>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</si>
  <si>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</si>
  <si>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</si>
  <si>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</si>
  <si>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</si>
  <si>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</si>
  <si>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</si>
  <si>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</si>
  <si>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</si>
  <si>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</si>
  <si>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</si>
  <si>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</si>
  <si>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</si>
  <si>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</si>
  <si>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</si>
  <si>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</si>
  <si>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</si>
  <si>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</si>
  <si>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</si>
  <si>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</si>
  <si>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</si>
  <si>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</si>
  <si>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</si>
  <si>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</si>
  <si>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</si>
  <si>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</si>
  <si>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</si>
  <si>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</si>
  <si>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</si>
  <si>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</si>
  <si>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</si>
  <si>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</si>
  <si>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</si>
  <si>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</si>
  <si>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</si>
  <si>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</si>
  <si>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</si>
  <si>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</si>
  <si>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</si>
  <si>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</si>
  <si>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</si>
  <si>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</si>
  <si>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</si>
  <si>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</si>
  <si>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</si>
  <si>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</si>
  <si>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</si>
  <si>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</si>
  <si>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</si>
  <si>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</si>
  <si>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</si>
  <si>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</si>
  <si>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</si>
  <si>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</si>
  <si>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</si>
  <si>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</si>
  <si>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</si>
  <si>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</si>
  <si>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</si>
  <si>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</si>
  <si>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</si>
  <si>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</si>
  <si>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</si>
  <si>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</si>
  <si>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</si>
  <si>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</si>
  <si>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</si>
  <si>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</si>
  <si>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</si>
  <si>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</si>
  <si>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</si>
  <si>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</si>
  <si>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</si>
  <si>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</si>
  <si>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</si>
  <si>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</si>
  <si>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</si>
  <si>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</si>
  <si>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</si>
  <si>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</si>
  <si>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</si>
  <si>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</si>
  <si>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</si>
  <si>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</si>
  <si>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</si>
  <si>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</si>
  <si>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</si>
  <si>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</si>
  <si>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</si>
  <si>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</si>
  <si>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</si>
  <si>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</si>
  <si>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</si>
  <si>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</si>
  <si>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</si>
  <si>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</si>
  <si>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</si>
  <si>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</si>
  <si>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</si>
  <si>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</si>
  <si>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</si>
  <si>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</si>
  <si>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</si>
  <si>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</si>
  <si>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</si>
  <si>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</si>
  <si>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</si>
  <si>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</si>
  <si>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</si>
  <si>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</si>
  <si>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</si>
  <si>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</si>
  <si>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</si>
  <si>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</si>
  <si>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</si>
  <si>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</si>
  <si>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</si>
  <si>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</si>
  <si>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</si>
  <si>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</si>
  <si>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</si>
  <si>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</si>
  <si>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</si>
  <si>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</si>
  <si>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</si>
  <si>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</si>
  <si>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</si>
  <si>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</si>
  <si>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</si>
  <si>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</si>
  <si>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</si>
  <si>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</si>
  <si>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</si>
  <si>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</si>
  <si>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</si>
  <si>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</si>
  <si>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</si>
  <si>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</si>
  <si>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</si>
  <si>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</si>
  <si>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</si>
  <si>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</si>
  <si>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</si>
  <si>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</si>
  <si>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</si>
  <si>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</si>
  <si>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</si>
  <si>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</si>
  <si>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</si>
  <si>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</si>
  <si>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</si>
  <si>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</si>
  <si>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</si>
  <si>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</si>
  <si>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</si>
  <si>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</si>
  <si>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</si>
  <si>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</si>
  <si>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</si>
  <si>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</si>
  <si>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</si>
  <si>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</si>
  <si>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</si>
  <si>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</si>
  <si>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</si>
  <si>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</si>
  <si>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</si>
  <si>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</si>
  <si>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</si>
  <si>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</si>
  <si>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</si>
  <si>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</si>
  <si>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</si>
  <si>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</si>
  <si>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</si>
  <si>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</si>
  <si>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</si>
  <si>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</si>
  <si>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</si>
  <si>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</si>
  <si>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</si>
  <si>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</si>
  <si>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</si>
  <si>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</si>
  <si>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</si>
  <si>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</si>
  <si>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</si>
  <si>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</si>
  <si>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</si>
  <si>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</si>
  <si>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</si>
  <si>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</si>
  <si>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</si>
  <si>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</si>
  <si>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</si>
  <si>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</si>
  <si>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</si>
  <si>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</si>
  <si>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</si>
  <si>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</si>
  <si>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</si>
  <si>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</si>
  <si>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</si>
  <si>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</si>
  <si>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</si>
  <si>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</si>
  <si>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</si>
  <si>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</si>
  <si>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</si>
  <si>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</si>
  <si>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</si>
  <si>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</si>
  <si>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</si>
  <si>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</si>
  <si>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</si>
  <si>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</si>
  <si>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</si>
  <si>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</si>
  <si>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</si>
  <si>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</si>
  <si>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</si>
  <si>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</si>
  <si>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</si>
  <si>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</si>
  <si>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</si>
  <si>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</si>
  <si>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</si>
  <si>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</si>
  <si>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</si>
  <si>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</si>
  <si>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</si>
  <si>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</si>
  <si>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</si>
  <si>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</si>
  <si>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</si>
  <si>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</si>
  <si>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</si>
  <si>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</si>
  <si>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</si>
  <si>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</si>
  <si>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</si>
  <si>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</si>
  <si>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</si>
  <si>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</si>
  <si>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</si>
  <si>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</si>
  <si>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</si>
  <si>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</si>
  <si>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</si>
  <si>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</si>
  <si>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</si>
  <si>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</si>
  <si>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</si>
  <si>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</si>
  <si>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</si>
  <si>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</si>
  <si>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</si>
  <si>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</si>
  <si>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</si>
  <si>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</si>
  <si>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</si>
  <si>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</si>
  <si>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</si>
  <si>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</si>
  <si>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</si>
  <si>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</si>
  <si>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</si>
  <si>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</si>
  <si>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</si>
  <si>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</si>
  <si>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</si>
  <si>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</si>
  <si>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</si>
  <si>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</si>
  <si>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</si>
  <si>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</si>
  <si>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</si>
  <si>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</si>
  <si>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</si>
  <si>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</si>
  <si>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</si>
  <si>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</si>
  <si>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</si>
  <si>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</si>
  <si>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</si>
  <si>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</si>
  <si>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</si>
  <si>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</si>
  <si>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</si>
  <si>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</si>
  <si>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</si>
  <si>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</si>
  <si>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</si>
  <si>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</si>
  <si>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</si>
  <si>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</si>
  <si>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</si>
  <si>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</si>
  <si>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</si>
  <si>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</si>
  <si>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</si>
  <si>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</si>
  <si>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</si>
  <si>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</si>
  <si>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</si>
  <si>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</si>
  <si>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</si>
  <si>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</si>
  <si>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</si>
  <si>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</si>
  <si>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</si>
  <si>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</si>
  <si>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</si>
  <si>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</si>
  <si>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</si>
  <si>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</si>
  <si>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</si>
  <si>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</si>
  <si>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</si>
  <si>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</si>
  <si>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</si>
  <si>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</si>
  <si>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</si>
  <si>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</si>
  <si>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</si>
  <si>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</si>
  <si>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</si>
  <si>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</si>
  <si>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</si>
  <si>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</si>
  <si>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</si>
  <si>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</si>
  <si>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</si>
  <si>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</si>
  <si>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</si>
  <si>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</si>
  <si>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</si>
  <si>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</si>
  <si>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</si>
  <si>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</si>
  <si>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</si>
  <si>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</si>
  <si>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</si>
  <si>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</si>
  <si>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</si>
  <si>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</si>
  <si>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</si>
  <si>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</si>
  <si>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</si>
  <si>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</si>
  <si>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</si>
  <si>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</si>
  <si>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</si>
  <si>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</si>
  <si>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</si>
  <si>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</si>
  <si>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</si>
  <si>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</si>
  <si>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</si>
  <si>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</si>
  <si>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</si>
  <si>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</si>
  <si>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</si>
  <si>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</si>
  <si>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</si>
  <si>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</si>
  <si>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</si>
  <si>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</si>
  <si>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</si>
  <si>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</si>
  <si>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</si>
  <si>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</si>
  <si>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</si>
  <si>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</si>
  <si>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</si>
  <si>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</si>
  <si>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</si>
  <si>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</si>
  <si>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</si>
  <si>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</si>
  <si>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</si>
  <si>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</si>
  <si>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</si>
  <si>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</si>
  <si>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</si>
  <si>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</si>
  <si>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</si>
  <si>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</si>
  <si>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</si>
  <si>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</si>
  <si>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</si>
  <si>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</si>
  <si>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</si>
  <si>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</si>
  <si>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</si>
  <si>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</si>
  <si>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</si>
  <si>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</si>
  <si>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</si>
  <si>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</si>
  <si>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</si>
  <si>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</si>
  <si>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</si>
  <si>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</si>
  <si>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</si>
  <si>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</si>
  <si>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</si>
  <si>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</si>
  <si>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</si>
  <si>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</si>
  <si>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</si>
  <si>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</si>
  <si>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</si>
  <si>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</si>
  <si>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</si>
  <si>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</si>
  <si>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</si>
  <si>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</si>
  <si>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</si>
  <si>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</si>
  <si>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</si>
  <si>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</si>
  <si>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</si>
  <si>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</si>
  <si>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</si>
  <si>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</si>
  <si>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</si>
  <si>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</si>
  <si>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</si>
  <si>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</si>
  <si>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</si>
  <si>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</si>
  <si>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</si>
  <si>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</si>
  <si>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</si>
  <si>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</si>
  <si>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</si>
  <si>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</si>
  <si>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</si>
  <si>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</si>
  <si>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</si>
  <si>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</si>
  <si>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</si>
  <si>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</si>
  <si>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</si>
  <si>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</si>
  <si>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</si>
  <si>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</si>
  <si>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</si>
  <si>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</si>
  <si>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</si>
  <si>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</si>
  <si>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</si>
  <si>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</si>
  <si>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</si>
  <si>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</si>
  <si>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</si>
  <si>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</si>
  <si>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</si>
  <si>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</si>
  <si>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</si>
  <si>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</si>
  <si>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</si>
  <si>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</si>
  <si>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</si>
  <si>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</si>
  <si>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</si>
  <si>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</si>
  <si>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</si>
  <si>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</si>
  <si>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</si>
  <si>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</si>
  <si>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</si>
  <si>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</si>
  <si>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</si>
  <si>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</si>
  <si>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</si>
  <si>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</si>
  <si>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</si>
  <si>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</si>
  <si>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</si>
  <si>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</si>
  <si>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</si>
  <si>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</si>
  <si>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</si>
  <si>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</si>
  <si>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</si>
  <si>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</si>
  <si>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</si>
  <si>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</si>
  <si>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</si>
  <si>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</si>
  <si>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</si>
  <si>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</si>
  <si>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</si>
  <si>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</si>
  <si>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</si>
  <si>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</si>
  <si>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</si>
  <si>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</si>
  <si>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</si>
  <si>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</si>
  <si>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</si>
  <si>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</si>
  <si>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</si>
  <si>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</si>
  <si>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</si>
  <si>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</si>
  <si>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</si>
  <si>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</si>
  <si>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</si>
  <si>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</si>
  <si>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</si>
  <si>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</si>
  <si>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</si>
  <si>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</si>
  <si>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</si>
  <si>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</si>
  <si>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</si>
  <si>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</si>
  <si>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</si>
  <si>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</si>
  <si>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</si>
  <si>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</si>
  <si>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</si>
  <si>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</si>
  <si>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</si>
  <si>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</si>
  <si>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</si>
  <si>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</si>
  <si>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</si>
  <si>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</si>
  <si>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</si>
  <si>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</si>
  <si>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</si>
  <si>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</si>
  <si>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</si>
  <si>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</si>
  <si>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</si>
  <si>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</si>
  <si>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</si>
  <si>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</si>
  <si>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</si>
  <si>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</si>
  <si>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</si>
  <si>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</si>
  <si>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</si>
  <si>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</si>
  <si>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</si>
  <si>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</si>
  <si>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</si>
  <si>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</si>
  <si>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</si>
  <si>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</si>
  <si>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</si>
  <si>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</si>
  <si>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</si>
  <si>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</si>
  <si>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</si>
  <si>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</si>
  <si>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</si>
  <si>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</si>
  <si>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</si>
  <si>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</si>
  <si>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</si>
  <si>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</si>
  <si>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</si>
  <si>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</si>
  <si>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</si>
  <si>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</si>
  <si>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</si>
  <si>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</si>
  <si>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</si>
  <si>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</si>
  <si>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</si>
  <si>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</si>
  <si>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</si>
  <si>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</si>
  <si>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</si>
  <si>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</si>
  <si>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</si>
  <si>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</si>
  <si>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</si>
  <si>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</si>
  <si>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</si>
  <si>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</si>
  <si>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</si>
  <si>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</si>
  <si>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</si>
  <si>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</si>
  <si>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</si>
  <si>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</si>
  <si>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</si>
  <si>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</si>
  <si>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</si>
  <si>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</si>
  <si>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</si>
  <si>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</si>
  <si>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</si>
  <si>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</si>
  <si>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</si>
  <si>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</si>
  <si>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</si>
  <si>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</si>
  <si>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</si>
  <si>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</si>
  <si>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</si>
  <si>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</si>
  <si>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</si>
  <si>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</si>
  <si>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</si>
  <si>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</si>
  <si>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</si>
  <si>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</si>
  <si>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</si>
  <si>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</si>
  <si>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</si>
  <si>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</si>
  <si>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</si>
  <si>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</si>
  <si>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</si>
  <si>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</si>
  <si>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</si>
  <si>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</si>
  <si>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</si>
  <si>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</si>
  <si>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</si>
  <si>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</si>
  <si>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</si>
  <si>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</si>
  <si>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</si>
  <si>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</si>
  <si>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</si>
  <si>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</si>
  <si>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</si>
  <si>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</si>
  <si>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</si>
  <si>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</si>
  <si>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</si>
  <si>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</si>
  <si>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</si>
  <si>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</si>
  <si>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</si>
  <si>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</si>
  <si>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</si>
  <si>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</si>
  <si>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</si>
  <si>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</si>
  <si>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</si>
  <si>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</si>
  <si>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</si>
  <si>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</si>
  <si>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</si>
  <si>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</si>
  <si>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</si>
  <si>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</si>
  <si>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</si>
  <si>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</si>
  <si>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</si>
  <si>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</si>
  <si>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</si>
  <si>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</si>
  <si>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</si>
  <si>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</si>
  <si>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</si>
  <si>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</si>
  <si>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</si>
  <si>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</si>
  <si>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</si>
  <si>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</si>
  <si>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</si>
  <si>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</si>
  <si>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</si>
  <si>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</si>
  <si>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</si>
  <si>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</si>
  <si>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</si>
  <si>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</si>
  <si>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</si>
  <si>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</si>
  <si>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</si>
  <si>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</si>
  <si>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</si>
  <si>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</si>
  <si>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</si>
  <si>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</si>
  <si>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</si>
  <si>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</si>
  <si>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</si>
  <si>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</si>
  <si>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</si>
  <si>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</si>
  <si>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</si>
  <si>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</si>
  <si>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</si>
  <si>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</si>
  <si>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</si>
  <si>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</si>
  <si>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</si>
  <si>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</si>
  <si>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</si>
  <si>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</si>
  <si>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</si>
  <si>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</si>
  <si>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</si>
  <si>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</si>
  <si>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</si>
  <si>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</si>
  <si>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</si>
  <si>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</si>
  <si>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</si>
  <si>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</si>
  <si>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</si>
  <si>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</si>
  <si>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</si>
  <si>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</si>
  <si>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</si>
  <si>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</si>
  <si>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</si>
  <si>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</si>
  <si>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</si>
  <si>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</si>
  <si>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</si>
  <si>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</si>
  <si>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</si>
  <si>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</si>
  <si>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</si>
  <si>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</si>
  <si>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</si>
  <si>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</si>
  <si>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</si>
  <si>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</si>
  <si>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</si>
  <si>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</si>
  <si>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</si>
  <si>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</si>
  <si>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</si>
  <si>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</si>
  <si>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</si>
  <si>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</si>
  <si>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</si>
  <si>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</si>
  <si>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</si>
  <si>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</si>
  <si>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</si>
  <si>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</si>
  <si>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</si>
  <si>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</si>
  <si>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</si>
  <si>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</si>
  <si>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</si>
  <si>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</si>
  <si>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</si>
  <si>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</si>
  <si>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</si>
  <si>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</si>
  <si>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</si>
  <si>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</si>
  <si>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</si>
  <si>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</si>
  <si>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</si>
  <si>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</si>
  <si>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</si>
  <si>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</si>
  <si>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</si>
  <si>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</si>
  <si>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</si>
  <si>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</si>
  <si>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</si>
  <si>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</si>
  <si>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</si>
  <si>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</si>
  <si>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</si>
  <si>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</si>
  <si>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</si>
  <si>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</si>
  <si>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</si>
  <si>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</si>
  <si>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</si>
  <si>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</si>
  <si>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</si>
  <si>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</si>
  <si>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</si>
  <si>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</si>
  <si>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</si>
  <si>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</si>
  <si>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</si>
  <si>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</si>
  <si>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</si>
  <si>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</si>
  <si>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</si>
  <si>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</si>
  <si>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</si>
  <si>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</si>
  <si>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</si>
  <si>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</si>
  <si>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</si>
  <si>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</si>
  <si>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</si>
  <si>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</si>
  <si>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</si>
  <si>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</si>
  <si>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</si>
  <si>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</si>
  <si>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</si>
  <si>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</si>
  <si>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</si>
  <si>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</si>
  <si>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</si>
  <si>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</si>
  <si>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</si>
  <si>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</si>
  <si>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</si>
  <si>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</si>
  <si>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</si>
  <si>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</si>
  <si>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</si>
  <si>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</si>
  <si>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</si>
  <si>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</si>
  <si>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</si>
  <si>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</si>
  <si>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</si>
  <si>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</si>
  <si>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</si>
  <si>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</si>
  <si>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</si>
  <si>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</si>
  <si>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</si>
  <si>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</si>
  <si>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</si>
  <si>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</si>
  <si>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</si>
  <si>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</si>
  <si>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</si>
  <si>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</si>
  <si>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</si>
  <si>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</si>
  <si>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</si>
  <si>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</si>
  <si>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</si>
  <si>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</si>
  <si>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</si>
  <si>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</si>
  <si>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</si>
  <si>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</si>
  <si>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</si>
  <si>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</si>
  <si>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</si>
  <si>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</si>
  <si>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</si>
  <si>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</si>
  <si>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</si>
  <si>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</si>
  <si>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</si>
  <si>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</si>
  <si>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</si>
  <si>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</si>
  <si>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</si>
  <si>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</si>
  <si>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</si>
  <si>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</si>
  <si>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</si>
  <si>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</si>
  <si>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</si>
  <si>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</si>
  <si>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</si>
  <si>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</si>
  <si>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</si>
  <si>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</si>
  <si>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</si>
  <si>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</si>
  <si>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</si>
  <si>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</si>
  <si>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</si>
  <si>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</si>
  <si>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</si>
  <si>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</si>
  <si>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</si>
  <si>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</si>
  <si>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</si>
  <si>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</si>
  <si>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</si>
  <si>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</si>
  <si>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</si>
  <si>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</si>
  <si>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</si>
  <si>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</si>
  <si>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</si>
  <si>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</si>
  <si>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</si>
  <si>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</si>
  <si>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</si>
  <si>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</si>
  <si>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</si>
  <si>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</si>
  <si>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</si>
  <si>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</si>
  <si>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</si>
  <si>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</si>
  <si>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</si>
  <si>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</si>
  <si>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</si>
  <si>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</si>
  <si>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</si>
  <si>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</si>
  <si>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</si>
  <si>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</si>
  <si>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</si>
  <si>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</si>
  <si>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</si>
  <si>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</si>
  <si>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</si>
  <si>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</si>
  <si>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</si>
  <si>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</si>
  <si>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</si>
  <si>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</si>
  <si>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</si>
  <si>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</si>
  <si>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</si>
  <si>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</si>
  <si>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</si>
  <si>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</si>
  <si>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</si>
  <si>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</si>
  <si>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</si>
  <si>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</si>
  <si>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</si>
  <si>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</si>
  <si>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</si>
  <si>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</si>
  <si>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</si>
  <si>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</si>
  <si>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</si>
  <si>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</si>
  <si>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</si>
  <si>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</si>
  <si>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</si>
  <si>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</si>
  <si>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</si>
  <si>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</si>
  <si>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</si>
  <si>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</si>
  <si>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</si>
  <si>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</si>
  <si>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</si>
  <si>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</si>
  <si>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</si>
  <si>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</si>
  <si>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</si>
  <si>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</si>
  <si>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</si>
  <si>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</si>
  <si>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</si>
  <si>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</si>
  <si>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</si>
  <si>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</si>
  <si>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</si>
  <si>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</si>
  <si>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</si>
  <si>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</si>
  <si>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</si>
  <si>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</si>
  <si>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</si>
  <si>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</si>
  <si>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</si>
  <si>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</si>
  <si>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</si>
  <si>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</si>
  <si>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</si>
  <si>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</si>
  <si>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</si>
  <si>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</si>
  <si>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</si>
  <si>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</si>
  <si>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</si>
  <si>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</si>
  <si>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</si>
  <si>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</si>
  <si>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</si>
  <si>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</si>
  <si>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</si>
  <si>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</si>
  <si>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</si>
  <si>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</si>
  <si>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</si>
  <si>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</si>
  <si>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</si>
  <si>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</si>
  <si>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</si>
  <si>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</si>
  <si>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</si>
  <si>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</si>
  <si>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</si>
  <si>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</si>
  <si>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</si>
  <si>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</si>
  <si>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</si>
  <si>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</si>
  <si>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</si>
  <si>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</si>
  <si>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</si>
  <si>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</si>
  <si>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</si>
  <si>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</si>
  <si>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</si>
  <si>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</si>
  <si>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</si>
  <si>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</si>
  <si>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</si>
  <si>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</si>
  <si>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</si>
  <si>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</si>
  <si>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</si>
  <si>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</si>
  <si>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</si>
  <si>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</si>
  <si>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</si>
  <si>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</si>
  <si>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</si>
  <si>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</si>
  <si>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</si>
  <si>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</si>
  <si>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</si>
  <si>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</si>
  <si>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</si>
  <si>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</si>
  <si>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</si>
  <si>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</si>
  <si>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</si>
  <si>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</si>
  <si>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</si>
  <si>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</si>
  <si>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</si>
  <si>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</si>
  <si>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</si>
  <si>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</si>
  <si>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</si>
  <si>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</si>
  <si>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</si>
  <si>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</si>
  <si>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</si>
  <si>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</si>
  <si>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</si>
  <si>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</si>
  <si>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</si>
  <si>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</si>
  <si>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</si>
  <si>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</si>
  <si>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</si>
  <si>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</si>
  <si>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</si>
  <si>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</si>
  <si>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</si>
  <si>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</si>
  <si>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</si>
  <si>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</si>
  <si>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</si>
  <si>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</si>
  <si>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</si>
  <si>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</si>
  <si>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</si>
  <si>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</si>
  <si>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</si>
  <si>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</si>
  <si>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</si>
  <si>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</si>
  <si>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</si>
  <si>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</si>
  <si>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</si>
  <si>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</si>
  <si>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</si>
  <si>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</si>
  <si>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</si>
  <si>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</si>
  <si>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</si>
  <si>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</si>
  <si>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</si>
  <si>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</si>
  <si>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</si>
  <si>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</si>
  <si>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</si>
  <si>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</si>
  <si>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</si>
  <si>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</si>
  <si>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</si>
  <si>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</si>
  <si>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</si>
  <si>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</si>
  <si>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</si>
  <si>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</si>
  <si>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</si>
  <si>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</si>
  <si>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</si>
  <si>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</si>
  <si>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</si>
  <si>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</si>
  <si>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</si>
  <si>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</si>
  <si>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</si>
  <si>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</si>
  <si>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</si>
  <si>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</si>
  <si>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</si>
  <si>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</si>
  <si>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</si>
  <si>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</si>
  <si>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</si>
  <si>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</si>
  <si>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</si>
  <si>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</si>
  <si>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</si>
  <si>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</si>
  <si>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</si>
  <si>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</si>
  <si>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</si>
  <si>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</si>
  <si>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</si>
  <si>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</si>
  <si>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</si>
  <si>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</si>
  <si>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</si>
  <si>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</si>
  <si>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</si>
  <si>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</si>
  <si>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</si>
  <si>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</si>
  <si>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</si>
  <si>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</si>
  <si>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</si>
  <si>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</si>
  <si>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</si>
  <si>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</si>
  <si>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</si>
  <si>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</si>
  <si>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</si>
  <si>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</si>
  <si>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</si>
  <si>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</si>
  <si>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</si>
  <si>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</si>
  <si>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</si>
  <si>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</si>
  <si>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</si>
  <si>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</si>
  <si>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</si>
  <si>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</si>
  <si>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</si>
  <si>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</si>
  <si>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</si>
  <si>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</si>
  <si>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</si>
  <si>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</si>
  <si>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</si>
  <si>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</si>
  <si>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</si>
  <si>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</si>
  <si>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</si>
  <si>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</si>
  <si>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</si>
  <si>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</si>
  <si>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</si>
  <si>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</si>
  <si>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</si>
  <si>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</si>
  <si>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</si>
  <si>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</si>
  <si>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</si>
  <si>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</si>
  <si>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</si>
  <si>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</si>
  <si>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</si>
  <si>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</si>
  <si>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</si>
  <si>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</si>
  <si>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</si>
  <si>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</si>
  <si>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</si>
  <si>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</si>
  <si>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</si>
  <si>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</si>
  <si>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</si>
  <si>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</si>
  <si>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</si>
  <si>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</si>
  <si>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</si>
  <si>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</si>
  <si>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</si>
  <si>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</si>
  <si>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</si>
  <si>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</si>
  <si>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</si>
  <si>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</si>
  <si>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</si>
  <si>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</si>
  <si>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</si>
  <si>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</si>
  <si>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</si>
  <si>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</si>
  <si>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</si>
  <si>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</si>
  <si>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</si>
  <si>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</si>
  <si>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</si>
  <si>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</si>
  <si>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</si>
  <si>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</si>
  <si>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</si>
  <si>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</si>
  <si>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</si>
  <si>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</si>
  <si>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</si>
  <si>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</si>
  <si>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</si>
  <si>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</si>
  <si>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</si>
  <si>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</si>
  <si>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</si>
  <si>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</si>
  <si>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</si>
  <si>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</si>
  <si>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</si>
  <si>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</si>
  <si>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</si>
  <si>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percent funding</t>
  </si>
  <si>
    <t>average_donation</t>
  </si>
  <si>
    <t>date_created_conversion</t>
  </si>
  <si>
    <t>date_ended_conversion</t>
  </si>
  <si>
    <t>sub_category</t>
  </si>
  <si>
    <t>Row Labels</t>
  </si>
  <si>
    <t>Grand Total</t>
  </si>
  <si>
    <t>Goal</t>
  </si>
  <si>
    <t>Number _Successful</t>
  </si>
  <si>
    <t>Number_failed</t>
  </si>
  <si>
    <t>Number_Canceled</t>
  </si>
  <si>
    <t>Toatal_Projects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</si>
  <si>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</si>
  <si>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</si>
  <si>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</si>
  <si>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</si>
  <si>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</si>
  <si>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</si>
  <si>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</si>
  <si>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</si>
  <si>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</si>
  <si>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</si>
  <si>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</si>
  <si>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</si>
  <si>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</si>
  <si>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</si>
  <si>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</si>
  <si>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</si>
  <si>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</si>
  <si>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</si>
  <si>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</si>
  <si>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</si>
  <si>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</si>
  <si>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</si>
  <si>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</si>
  <si>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</si>
  <si>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</si>
  <si>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</si>
  <si>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</si>
  <si>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</si>
  <si>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</si>
  <si>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</si>
  <si>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</si>
  <si>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</si>
  <si>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</si>
  <si>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</si>
  <si>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</si>
  <si>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</si>
  <si>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</si>
  <si>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</si>
  <si>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</si>
  <si>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</si>
  <si>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</si>
  <si>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</si>
  <si>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</si>
  <si>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</si>
  <si>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</si>
  <si>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</si>
  <si>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</si>
  <si>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</si>
  <si>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</si>
  <si>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</si>
  <si>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</si>
  <si>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</si>
  <si>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</si>
  <si>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</si>
  <si>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</si>
  <si>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</si>
  <si>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</si>
  <si>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</si>
  <si>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</si>
  <si>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</si>
  <si>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</si>
  <si>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</si>
  <si>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</si>
  <si>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</si>
  <si>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</si>
  <si>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</si>
  <si>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</si>
  <si>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</si>
  <si>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</si>
  <si>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parent_category</t>
  </si>
  <si>
    <t>Column Labels</t>
  </si>
  <si>
    <t>Count of outcome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</si>
  <si>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</si>
  <si>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</si>
  <si>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</si>
  <si>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</si>
  <si>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</si>
  <si>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</si>
  <si>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</si>
  <si>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</si>
  <si>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</si>
  <si>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</si>
  <si>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</si>
  <si>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</si>
  <si>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</si>
  <si>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</si>
  <si>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Unsuccessful_Campaigns</t>
  </si>
  <si>
    <t>Outcomes</t>
  </si>
  <si>
    <t>Successful_Campaign</t>
  </si>
  <si>
    <t>Mean number of Successful</t>
  </si>
  <si>
    <t>Variance of number of successful backers</t>
  </si>
  <si>
    <t>Variance of number of unsuccessful backers</t>
  </si>
  <si>
    <t>Standard deviation of successful backers</t>
  </si>
  <si>
    <t>Standard deviation of unsuccessful backers</t>
  </si>
  <si>
    <t>Mean Number of unsuccessful</t>
  </si>
  <si>
    <t>Median number of successful backers</t>
  </si>
  <si>
    <t>Median number of unsuccessful backers</t>
  </si>
  <si>
    <t>Minimum number of successful backers</t>
  </si>
  <si>
    <t>Minimum number of unsuccessful backers</t>
  </si>
  <si>
    <t>Maximum number of successful backers</t>
  </si>
  <si>
    <t>Maximum number of unsuccessful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</si>
</sst>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805-984E-5C7AB3970C2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9-4805-984E-5C7AB3970C2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9-4805-984E-5C7AB3970C2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9-4805-984E-5C7AB3970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5682640"/>
        <c:axId val="1475670640"/>
      </c:barChart>
      <c:catAx>
        <c:axId val="14756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70640"/>
        <c:crosses val="autoZero"/>
        <c:auto val="1"/>
        <c:lblAlgn val="ctr"/>
        <c:lblOffset val="100"/>
        <c:noMultiLvlLbl val="0"/>
      </c:catAx>
      <c:valAx>
        <c:axId val="14756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D-4531-85D0-D66415D97562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D-4531-85D0-D66415D97562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D-4531-85D0-D66415D97562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0D-4531-85D0-D66415D9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4312304"/>
        <c:axId val="1614312784"/>
      </c:barChart>
      <c:catAx>
        <c:axId val="161431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12784"/>
        <c:crosses val="autoZero"/>
        <c:auto val="1"/>
        <c:lblAlgn val="ctr"/>
        <c:lblOffset val="100"/>
        <c:noMultiLvlLbl val="0"/>
      </c:catAx>
      <c:valAx>
        <c:axId val="16143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1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C-4448-AA4D-5F9DF94E896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35</c:v>
                </c:pt>
                <c:pt idx="1">
                  <c:v>29</c:v>
                </c:pt>
                <c:pt idx="2">
                  <c:v>33</c:v>
                </c:pt>
                <c:pt idx="3">
                  <c:v>31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C-4448-AA4D-5F9DF94E896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C-4448-AA4D-5F9DF94E896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46</c:v>
                </c:pt>
                <c:pt idx="1">
                  <c:v>46</c:v>
                </c:pt>
                <c:pt idx="2">
                  <c:v>48</c:v>
                </c:pt>
                <c:pt idx="3">
                  <c:v>45</c:v>
                </c:pt>
                <c:pt idx="4">
                  <c:v>47</c:v>
                </c:pt>
                <c:pt idx="5">
                  <c:v>57</c:v>
                </c:pt>
                <c:pt idx="6">
                  <c:v>57</c:v>
                </c:pt>
                <c:pt idx="7">
                  <c:v>40</c:v>
                </c:pt>
                <c:pt idx="8">
                  <c:v>44</c:v>
                </c:pt>
                <c:pt idx="9">
                  <c:v>46</c:v>
                </c:pt>
                <c:pt idx="10">
                  <c:v>44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0C-4448-AA4D-5F9DF94E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401984"/>
        <c:axId val="1620396224"/>
      </c:lineChart>
      <c:catAx>
        <c:axId val="16204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396224"/>
        <c:crosses val="autoZero"/>
        <c:auto val="1"/>
        <c:lblAlgn val="ctr"/>
        <c:lblOffset val="100"/>
        <c:noMultiLvlLbl val="0"/>
      </c:catAx>
      <c:valAx>
        <c:axId val="16203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A-4842-A52C-5C3969F5180D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A-4842-A52C-5C3969F5180D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A-4842-A52C-5C3969F5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966943"/>
        <c:axId val="1877967423"/>
      </c:lineChart>
      <c:catAx>
        <c:axId val="187796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67423"/>
        <c:crosses val="autoZero"/>
        <c:auto val="1"/>
        <c:lblAlgn val="ctr"/>
        <c:lblOffset val="100"/>
        <c:noMultiLvlLbl val="0"/>
      </c:catAx>
      <c:valAx>
        <c:axId val="18779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6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190500</xdr:rowOff>
    </xdr:from>
    <xdr:to>
      <xdr:col>15</xdr:col>
      <xdr:colOff>259080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DC323-2DB8-CFB6-A5BF-C086268AA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140970</xdr:colOff>
      <xdr:row>3</xdr:row>
      <xdr:rowOff>38100</xdr:rowOff>
    </xdr:from>
    <xdr:to>
      <xdr:col>16</xdr:col>
      <xdr:colOff>640080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BD743-097C-3F3F-CD21-ED387CAF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</xdr:row>
      <xdr:rowOff>190500</xdr:rowOff>
    </xdr:from>
    <xdr:to>
      <xdr:col>13</xdr:col>
      <xdr:colOff>518160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52A1B-B26A-32A3-4CD3-0245DE291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171450</xdr:rowOff>
    </xdr:from>
    <xdr:to>
      <xdr:col>8</xdr:col>
      <xdr:colOff>0</xdr:colOff>
      <xdr:row>28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F417D-11AC-DE6E-5991-AEEDE70D6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 ojha" refreshedDate="45382.562030092595" createdVersion="8" refreshedVersion="8" minRefreshableVersion="3" recordCount="1000" xr:uid="{0A5ED3CC-7720-4E13-9025-05EF91ABE08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ing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8T06:00:00" maxDate="2020-01-26T06:00:00" count="879">
        <d v="2015-11-27T06:00:00"/>
        <d v="2014-08-18T05:00:00"/>
        <d v="2013-11-16T06:00:00"/>
        <d v="2019-08-10T05:00:00"/>
        <d v="2019-01-19T06:00:00"/>
        <d v="2012-08-27T05:00:00"/>
        <d v="2017-09-12T05:00:00"/>
        <d v="2015-08-12T05:00:00"/>
        <d v="2010-08-08T05:00:00"/>
        <d v="2013-09-18T05:00:00"/>
        <d v="2010-08-13T05:00:00"/>
        <d v="2010-09-20T05:00:00"/>
        <d v="2019-10-21T05:00:00"/>
        <d v="2016-06-10T05:00:00"/>
        <d v="2012-03-05T06:00:00"/>
        <d v="2019-12-09T06:00:00"/>
        <d v="2014-01-21T06:00:00"/>
        <d v="2011-01-11T06:00:00"/>
        <d v="2018-09-07T05:00:00"/>
        <d v="2019-03-03T06:00:00"/>
        <d v="2014-07-27T05:00:00"/>
        <d v="2011-08-14T05:00:00"/>
        <d v="2018-04-02T05:00:00"/>
        <d v="2019-02-13T06:00:00"/>
        <d v="2014-06-20T05:00:00"/>
        <d v="2011-05-17T05:00:00"/>
        <d v="2018-07-30T05:00:00"/>
        <d v="2015-10-02T05:00:00"/>
        <d v="2010-02-08T06:00:00"/>
        <d v="2018-07-19T05:00:00"/>
        <d v="2019-05-23T05:00:00"/>
        <d v="2016-01-04T06:00:00"/>
        <d v="2018-01-09T06:00:00"/>
        <d v="2014-10-04T05:00:00"/>
        <d v="2017-03-22T05:00:00"/>
        <d v="2019-01-18T06:00:00"/>
        <d v="2011-02-25T06:00:00"/>
        <d v="2019-10-05T05:00:00"/>
        <d v="2010-10-17T05:00:00"/>
        <d v="2013-02-24T06:00:00"/>
        <d v="2010-06-04T05:00:00"/>
        <d v="2012-09-03T05:00:00"/>
        <d v="2011-07-03T05:00:00"/>
        <d v="2014-07-23T05:00:00"/>
        <d v="2019-03-16T05:00:00"/>
        <d v="2016-11-01T05:00:00"/>
        <d v="2010-07-07T05:00:00"/>
        <d v="2014-03-28T05:00:00"/>
        <d v="2015-06-24T05:00:00"/>
        <d v="2019-10-19T05:00:00"/>
        <d v="2013-07-31T05:00:00"/>
        <d v="2012-03-26T05:00:00"/>
        <d v="2010-09-14T05:00:00"/>
        <d v="2014-05-19T05:00:00"/>
        <d v="2018-03-10T06:00:00"/>
        <d v="2018-07-29T05:00:00"/>
        <d v="2015-01-09T06:00:00"/>
        <d v="2017-08-31T05:00:00"/>
        <d v="2015-09-20T05:00:00"/>
        <d v="2017-06-11T05:00:00"/>
        <d v="2012-07-16T05:00:00"/>
        <d v="2011-02-20T06:00:00"/>
        <d v="2015-06-04T05:00:00"/>
        <d v="2017-04-27T05:00:00"/>
        <d v="2018-07-01T05:00:00"/>
        <d v="2011-01-26T06:00:00"/>
        <d v="2015-04-07T05:00:00"/>
        <d v="2010-01-24T06:00:00"/>
        <d v="2017-07-26T05:00:00"/>
        <d v="2010-12-18T06:00:00"/>
        <d v="2010-11-01T05:00:00"/>
        <d v="2019-11-29T06:00:00"/>
        <d v="2015-06-30T05:00:00"/>
        <d v="2016-11-26T06:00:00"/>
        <d v="2016-03-26T05:00:00"/>
        <d v="2018-07-14T05:00:00"/>
        <d v="2015-01-22T06:00:00"/>
        <d v="2010-09-26T05:00:00"/>
        <d v="2018-04-15T05:00:00"/>
        <d v="2018-06-15T05:00:00"/>
        <d v="2017-08-28T05:00:00"/>
        <d v="2017-11-22T06:00:00"/>
        <d v="2019-01-16T06:00:00"/>
        <d v="2016-07-27T05:00:00"/>
        <d v="2012-07-27T05:00:00"/>
        <d v="2011-09-10T05:00:00"/>
        <d v="2015-05-03T05:00:00"/>
        <d v="2011-03-07T06:00:00"/>
        <d v="2015-04-15T05:00:00"/>
        <d v="2010-04-14T05:00:00"/>
        <d v="2016-02-24T06:00:00"/>
        <d v="2016-08-05T05:00:00"/>
        <d v="2010-06-22T05:00:00"/>
        <d v="2012-10-19T05:00:00"/>
        <d v="2019-04-06T05:00:00"/>
        <d v="2019-10-13T05:00:00"/>
        <d v="2011-03-09T06:00:00"/>
        <d v="2015-07-26T05:00:00"/>
        <d v="2014-11-24T06:00:00"/>
        <d v="2011-10-18T05:00:00"/>
        <d v="2015-02-20T06:00:00"/>
        <d v="2018-05-13T05:00:00"/>
        <d v="2010-10-23T05:00:00"/>
        <d v="2017-05-22T05:00:00"/>
        <d v="2013-04-01T05:00:00"/>
        <d v="2019-09-07T05:00:00"/>
        <d v="2018-04-22T05:00:00"/>
        <d v="2012-04-05T05:00:00"/>
        <d v="2014-01-11T06:00:00"/>
        <d v="2018-09-10T05:00:00"/>
        <d v="2012-09-21T05:00:00"/>
        <d v="2014-08-23T05:00:00"/>
        <d v="2017-09-11T05:00:00"/>
        <d v="2019-04-08T05:00:00"/>
        <d v="2017-11-16T06:00:00"/>
        <d v="2015-09-17T05:00:00"/>
        <d v="2011-09-21T05:00:00"/>
        <d v="2014-01-25T06:00:00"/>
        <d v="2014-06-15T05:00:00"/>
        <d v="2015-04-16T05:00:00"/>
        <d v="2014-11-26T06:00:00"/>
        <d v="2015-11-23T06:00:00"/>
        <d v="2019-05-12T05:00:00"/>
        <d v="2018-09-18T05:00:00"/>
        <d v="2016-08-13T05:00:00"/>
        <d v="2010-05-11T05:00:00"/>
        <d v="2010-08-26T05:00:00"/>
        <d v="2015-02-02T06:00:00"/>
        <d v="2011-10-25T05:00:00"/>
        <d v="2013-11-28T06:00:00"/>
        <d v="2018-01-11T06:00:00"/>
        <d v="2011-08-11T05:00:00"/>
        <d v="2011-06-18T05:00:00"/>
        <d v="2013-03-06T06:00:00"/>
        <d v="2014-06-06T05:00:00"/>
        <d v="2010-10-05T05:00:00"/>
        <d v="2012-09-27T05:00:00"/>
        <d v="2015-04-20T05:00:00"/>
        <d v="2018-02-24T06:00:00"/>
        <d v="2015-06-11T05:00:00"/>
        <d v="2010-06-27T05:00:00"/>
        <d v="2019-06-16T05:00:00"/>
        <d v="2014-09-06T05:00:00"/>
        <d v="2011-11-07T06:00:00"/>
        <d v="2016-06-12T05:00:00"/>
        <d v="2017-07-24T05:00:00"/>
        <d v="2012-12-31T06:00:00"/>
        <d v="2018-12-15T06:00:00"/>
        <d v="2014-06-08T05:00:00"/>
        <d v="2017-02-16T06:00:00"/>
        <d v="2012-10-18T05:00:00"/>
        <d v="2016-05-11T05:00:00"/>
        <d v="2010-03-24T05:00:00"/>
        <d v="2019-10-04T05:00:00"/>
        <d v="2013-12-29T06:00:00"/>
        <d v="2015-12-07T06:00:00"/>
        <d v="2019-03-26T05:00:00"/>
        <d v="2019-04-26T05:00:00"/>
        <d v="2015-09-22T05:00:00"/>
        <d v="2018-12-07T06:00:00"/>
        <d v="2017-10-19T05:00:00"/>
        <d v="2017-10-07T05:00:00"/>
        <d v="2017-07-31T05:00:00"/>
        <d v="2010-12-21T06:00:00"/>
        <d v="2013-06-09T05:00:00"/>
        <d v="2019-02-21T06:00:00"/>
        <d v="2012-06-16T05:00:00"/>
        <d v="2017-08-02T05:00:00"/>
        <d v="2014-03-19T05:00:00"/>
        <d v="2014-07-18T05:00:00"/>
        <d v="2013-05-17T05:00:00"/>
        <d v="2015-10-04T05:00:00"/>
        <d v="2016-08-30T05:00:00"/>
        <d v="2016-09-02T05:00:00"/>
        <d v="2010-11-14T06:00:00"/>
        <d v="2017-09-20T05:00:00"/>
        <d v="2013-03-16T05:00:00"/>
        <d v="2010-03-21T05:00:00"/>
        <d v="2017-10-03T05:00:00"/>
        <d v="2019-06-14T05:00:00"/>
        <d v="2010-09-08T05:00:00"/>
        <d v="2019-05-02T05:00:00"/>
        <d v="2018-05-12T05:00:00"/>
        <d v="2014-05-22T05:00:00"/>
        <d v="2013-02-22T06:00:00"/>
        <d v="2014-12-01T06:00:00"/>
        <d v="2016-03-03T06:00:00"/>
        <d v="2013-06-03T05:00:00"/>
        <d v="2019-03-11T05:00:00"/>
        <d v="2014-06-26T05:00:00"/>
        <d v="2018-04-07T05:00:00"/>
        <d v="2015-09-13T05:00:00"/>
        <d v="2018-07-28T05:00:00"/>
        <d v="2017-06-22T05:00:00"/>
        <d v="2010-08-05T05:00:00"/>
        <d v="2015-07-06T05:00:00"/>
        <d v="2014-07-24T05:00:00"/>
        <d v="2011-10-01T05:00:00"/>
        <d v="2017-01-16T06:00:00"/>
        <d v="2011-04-02T05:00:00"/>
        <d v="2018-10-16T05:00:00"/>
        <d v="2010-02-26T06:00:00"/>
        <d v="2018-08-27T05:00:00"/>
        <d v="2017-11-08T06:00:00"/>
        <d v="2016-05-05T05:00:00"/>
        <d v="2017-03-02T06:00:00"/>
        <d v="2013-08-26T05:00:00"/>
        <d v="2019-12-14T06:00:00"/>
        <d v="2010-11-05T05:00:00"/>
        <d v="2010-08-18T05:00:00"/>
        <d v="2019-02-12T06:00:00"/>
        <d v="2011-11-21T06:00:00"/>
        <d v="2019-04-27T05:00:00"/>
        <d v="2011-11-10T06:00:00"/>
        <d v="2012-08-15T05:00:00"/>
        <d v="2011-06-30T05:00:00"/>
        <d v="2012-06-20T05:00:00"/>
        <d v="2014-10-01T05:00:00"/>
        <d v="2016-03-15T05:00:00"/>
        <d v="2014-09-23T05:00:00"/>
        <d v="2014-05-02T05:00:00"/>
        <d v="2010-04-07T05:00:00"/>
        <d v="2015-05-14T05:00:00"/>
        <d v="2017-05-31T05:00:00"/>
        <d v="2019-12-05T06:00:00"/>
        <d v="2013-05-20T05:00:00"/>
        <d v="2016-07-24T05:00:00"/>
        <d v="2011-06-11T05:00:00"/>
        <d v="2017-08-21T05:00:00"/>
        <d v="2017-02-12T06:00:00"/>
        <d v="2019-06-24T05:00:00"/>
        <d v="2014-04-24T05:00:00"/>
        <d v="2017-12-13T06:00:00"/>
        <d v="2015-08-28T05:00:00"/>
        <d v="2014-04-12T05:00:00"/>
        <d v="2017-05-09T05:00:00"/>
        <d v="2018-03-03T06:00:00"/>
        <d v="2014-07-13T05:00:00"/>
        <d v="2014-04-06T05:00:00"/>
        <d v="2013-08-04T05:00:00"/>
        <d v="2016-12-21T06:00:00"/>
        <d v="2014-12-30T06:00:00"/>
        <d v="2015-01-01T06:00:00"/>
        <d v="2012-12-08T06:00:00"/>
        <d v="2013-10-24T05:00:00"/>
        <d v="2011-04-07T05:00:00"/>
        <d v="2017-02-20T06:00:00"/>
        <d v="2011-02-15T06:00:00"/>
        <d v="2016-01-23T06:00:00"/>
        <d v="2013-03-04T06:00:00"/>
        <d v="2016-12-07T06:00:00"/>
        <d v="2012-12-07T06:00:00"/>
        <d v="2010-08-24T05:00:00"/>
        <d v="2011-04-04T05:00:00"/>
        <d v="2010-01-08T06:00:00"/>
        <d v="2013-02-11T06:00:00"/>
        <d v="2016-01-02T06:00:00"/>
        <d v="2014-11-06T06:00:00"/>
        <d v="2012-10-23T05:00:00"/>
        <d v="2012-10-03T05:00:00"/>
        <d v="2019-01-30T06:00:00"/>
        <d v="2010-12-01T06:00:00"/>
        <d v="2015-12-06T06:00:00"/>
        <d v="2019-07-09T05:00:00"/>
        <d v="2017-09-16T05:00:00"/>
        <d v="2017-11-05T06:00:00"/>
        <d v="2019-04-05T05:00:00"/>
        <d v="2012-04-18T05:00:00"/>
        <d v="2010-07-18T05:00:00"/>
        <d v="2012-11-25T06:00:00"/>
        <d v="2018-09-02T05:00:00"/>
        <d v="2017-11-20T06:00:00"/>
        <d v="2012-03-10T06:00:00"/>
        <d v="2016-05-29T05:00:00"/>
        <d v="2012-04-30T05:00:00"/>
        <d v="2016-09-09T05:00:00"/>
        <d v="2016-11-22T06:00:00"/>
        <d v="2015-04-27T05:00:00"/>
        <d v="2012-03-13T05:00:00"/>
        <d v="2015-08-02T05:00:00"/>
        <d v="2013-05-09T05:00:00"/>
        <d v="2011-10-14T05:00:00"/>
        <d v="2012-03-15T05:00:00"/>
        <d v="2010-10-04T05:00:00"/>
        <d v="2018-10-25T05:00:00"/>
        <d v="2013-10-14T05:00:00"/>
        <d v="2019-01-27T06:00:00"/>
        <d v="2014-01-13T06:00:00"/>
        <d v="2016-02-25T06:00:00"/>
        <d v="2016-03-02T06:00:00"/>
        <d v="2017-08-29T05:00:00"/>
        <d v="2015-02-25T06:00:00"/>
        <d v="2018-09-01T05:00:00"/>
        <d v="2016-01-06T06:00:00"/>
        <d v="2016-08-06T05:00:00"/>
        <d v="2016-03-18T05:00:00"/>
        <d v="2017-07-13T05:00:00"/>
        <d v="2012-06-05T05:00:00"/>
        <d v="2011-04-17T05:00:00"/>
        <d v="2011-09-20T05:00:00"/>
        <d v="2010-04-08T05:00:00"/>
        <d v="2012-02-26T06:00:00"/>
        <d v="2014-05-23T05:00:00"/>
        <d v="2019-11-18T06:00:00"/>
        <d v="2017-05-13T05:00:00"/>
        <d v="2014-02-13T06:00:00"/>
        <d v="2010-08-11T05:00:00"/>
        <d v="2011-05-09T05:00:00"/>
        <d v="2011-03-31T05:00:00"/>
        <d v="2010-11-24T06:00:00"/>
        <d v="2014-03-26T05:00:00"/>
        <d v="2015-06-20T05:00:00"/>
        <d v="2015-12-25T06:00:00"/>
        <d v="2019-08-27T05:00:00"/>
        <d v="2018-11-29T06:00:00"/>
        <d v="2016-12-11T06:00:00"/>
        <d v="2017-12-07T06:00:00"/>
        <d v="2011-12-18T06:00:00"/>
        <d v="2013-03-27T05:00:00"/>
        <d v="2018-11-19T06:00:00"/>
        <d v="2019-11-14T06:00:00"/>
        <d v="2010-12-14T06:00:00"/>
        <d v="2019-11-10T06:00:00"/>
        <d v="2011-10-04T05:00:00"/>
        <d v="2017-08-01T05:00:00"/>
        <d v="2011-12-11T06:00:00"/>
        <d v="2015-08-27T05:00:00"/>
        <d v="2013-07-19T05:00:00"/>
        <d v="2013-11-18T06:00:00"/>
        <d v="2018-01-21T06:00:00"/>
        <d v="2015-07-08T05:00:00"/>
        <d v="2017-08-23T05:00:00"/>
        <d v="2015-02-10T06:00:00"/>
        <d v="2017-02-15T06:00:00"/>
        <d v="2015-05-19T05:00:00"/>
        <d v="2015-08-23T05:00:00"/>
        <d v="2015-11-06T06:00:00"/>
        <d v="2019-07-04T05:00:00"/>
        <d v="2013-09-02T05:00:00"/>
        <d v="2017-01-21T06:00:00"/>
        <d v="2012-01-13T06:00:00"/>
        <d v="2015-09-02T05:00:00"/>
        <d v="2018-08-09T05:00:00"/>
        <d v="2011-08-26T05:00:00"/>
        <d v="2010-12-31T06:00:00"/>
        <d v="2017-10-06T05:00:00"/>
        <d v="2011-12-26T06:00:00"/>
        <d v="2018-03-04T06:00:00"/>
        <d v="2016-12-28T06:00:00"/>
        <d v="2011-01-02T06:00:00"/>
        <d v="2014-10-17T05:00:00"/>
        <d v="2010-10-12T05:00:00"/>
        <d v="2013-02-02T06:00:00"/>
        <d v="2019-04-14T05:00:00"/>
        <d v="2015-02-07T06:00:00"/>
        <d v="2015-01-07T06:00:00"/>
        <d v="2017-08-16T05:00:00"/>
        <d v="2019-01-10T06:00:00"/>
        <d v="2015-10-15T05:00:00"/>
        <d v="2014-07-05T05:00:00"/>
        <d v="2018-05-20T05:00:00"/>
        <d v="2011-10-26T05:00:00"/>
        <d v="2013-06-22T05:00:00"/>
        <d v="2015-06-07T05:00:00"/>
        <d v="2017-10-15T05:00:00"/>
        <d v="2017-02-09T06:00:00"/>
        <d v="2019-03-28T05:00:00"/>
        <d v="2010-06-25T05:00:00"/>
        <d v="2012-06-11T05:00:00"/>
        <d v="2012-01-03T06:00:00"/>
        <d v="2010-10-27T05:00:00"/>
        <d v="2013-09-12T05:00:00"/>
        <d v="2011-01-05T06:00:00"/>
        <d v="2017-07-16T05:00:00"/>
        <d v="2013-07-28T05:00:00"/>
        <d v="2011-12-07T06:00:00"/>
        <d v="2018-10-04T05:00:00"/>
        <d v="2013-05-22T05:00:00"/>
        <d v="2018-05-07T05:00:00"/>
        <d v="2011-02-01T06:00:00"/>
        <d v="2013-08-15T05:00:00"/>
        <d v="2019-10-26T05:00:00"/>
        <d v="2012-01-05T06:00:00"/>
        <d v="2017-11-13T06:00:00"/>
        <d v="2018-06-03T05:00:00"/>
        <d v="2013-01-29T06:00:00"/>
        <d v="2019-10-12T05:00:00"/>
        <d v="2016-06-19T05:00:00"/>
        <d v="2017-04-17T05:00:00"/>
        <d v="2017-05-28T05:00:00"/>
        <d v="2014-01-02T06:00:00"/>
        <d v="2018-11-26T06:00:00"/>
        <d v="2010-04-19T05:00:00"/>
        <d v="2012-01-12T06:00:00"/>
        <d v="2011-01-16T06:00:00"/>
        <d v="2018-11-02T05:00:00"/>
        <d v="2012-05-05T05:00:00"/>
        <d v="2011-12-21T06:00:00"/>
        <d v="2017-06-24T05:00:00"/>
        <d v="2017-06-28T05:00:00"/>
        <d v="2010-04-16T05:00:00"/>
        <d v="2018-04-17T05:00:00"/>
        <d v="2015-07-27T05:00:00"/>
        <d v="2013-02-26T06:00:00"/>
        <d v="2014-09-12T05:00:00"/>
        <d v="2011-02-10T06:00:00"/>
        <d v="2014-02-09T06:00:00"/>
        <d v="2019-09-28T05:00:00"/>
        <d v="2018-06-21T05:00:00"/>
        <d v="2014-05-01T05:00:00"/>
        <d v="2013-11-24T06:00:00"/>
        <d v="2016-11-30T06:00:00"/>
        <d v="2014-12-14T06:00:00"/>
        <d v="2019-04-19T05:00:00"/>
        <d v="2015-09-12T05:00:00"/>
        <d v="2013-03-03T06:00:00"/>
        <d v="2016-11-05T05:00:00"/>
        <d v="2017-06-29T05:00:00"/>
        <d v="2012-04-25T05:00:00"/>
        <d v="2017-09-01T05:00:00"/>
        <d v="2010-09-29T05:00:00"/>
        <d v="2011-07-23T05:00:00"/>
        <d v="2010-12-02T06:00:00"/>
        <d v="2012-12-17T06:00:00"/>
        <d v="2017-12-18T06:00:00"/>
        <d v="2013-04-13T05:00:00"/>
        <d v="2019-03-05T06:00:00"/>
        <d v="2018-10-20T05:00:00"/>
        <d v="2017-07-18T05:00:00"/>
        <d v="2010-07-05T05:00:00"/>
        <d v="2013-10-20T05:00:00"/>
        <d v="2011-09-22T05:00:00"/>
        <d v="2018-02-09T06:00:00"/>
        <d v="2016-10-13T05:00:00"/>
        <d v="2010-03-27T05:00:00"/>
        <d v="2014-12-27T06:00:00"/>
        <d v="2014-04-27T05:00:00"/>
        <d v="2013-12-30T06:00:00"/>
        <d v="2018-02-10T06:00:00"/>
        <d v="2018-01-26T06:00:00"/>
        <d v="2013-05-14T05:00:00"/>
        <d v="2015-11-22T06:00:00"/>
        <d v="2019-04-13T05:00:00"/>
        <d v="2015-05-17T05:00:00"/>
        <d v="2012-05-01T05:00:00"/>
        <d v="2019-03-10T05:00:00"/>
        <d v="2018-06-25T05:00:00"/>
        <d v="2014-12-15T06:00:00"/>
        <d v="2013-06-24T05:00:00"/>
        <d v="2011-06-25T05:00:00"/>
        <d v="2015-03-08T05:00:00"/>
        <d v="2017-07-28T05:00:00"/>
        <d v="2010-03-10T06:00:00"/>
        <d v="2014-09-30T05:00:00"/>
        <d v="2012-02-23T06:00:00"/>
        <d v="2019-12-11T06:00:00"/>
        <d v="2014-08-03T05:00:00"/>
        <d v="2019-06-09T05:00:00"/>
        <d v="2018-03-08T06:00:00"/>
        <d v="2017-04-19T05:00:00"/>
        <d v="2016-02-02T06:00:00"/>
        <d v="2010-08-15T05:00:00"/>
        <d v="2019-11-16T06:00:00"/>
        <d v="2013-06-30T05:00:00"/>
        <d v="2010-06-06T05:00:00"/>
        <d v="2019-06-28T05:00:00"/>
        <d v="2012-03-21T05:00:00"/>
        <d v="2014-06-09T05:00:00"/>
        <d v="2017-05-20T05:00:00"/>
        <d v="2016-12-19T06:00:00"/>
        <d v="2014-12-31T06:00:00"/>
        <d v="2016-03-14T05:00:00"/>
        <d v="2013-04-30T05:00:00"/>
        <d v="2013-03-11T05:00:00"/>
        <d v="2012-07-26T05:00:00"/>
        <d v="2013-03-07T06:00:00"/>
        <d v="2013-04-08T05:00:00"/>
        <d v="2012-05-04T05:00:00"/>
        <d v="2018-05-30T05:00:00"/>
        <d v="2019-07-24T05:00:00"/>
        <d v="2014-07-04T05:00:00"/>
        <d v="2013-12-05T06:00:00"/>
        <d v="2011-12-22T06:00:00"/>
        <d v="2017-05-04T05:00:00"/>
        <d v="2018-02-22T06:00:00"/>
        <d v="2019-04-18T05:00:00"/>
        <d v="2016-08-22T05:00:00"/>
        <d v="2012-07-02T05:00:00"/>
        <d v="2010-03-03T06:00:00"/>
        <d v="2010-04-25T05:00:00"/>
        <d v="2010-11-22T06:00:00"/>
        <d v="2016-02-04T06:00:00"/>
        <d v="2013-11-22T06:00:00"/>
        <d v="2014-05-09T05:00:00"/>
        <d v="2010-08-30T05:00:00"/>
        <d v="2013-11-10T06:00:00"/>
        <d v="2018-01-24T06:00:00"/>
        <d v="2013-07-23T05:00:00"/>
        <d v="2018-08-16T05:00:00"/>
        <d v="2018-06-07T05:00:00"/>
        <d v="2010-08-23T05:00:00"/>
        <d v="2018-08-29T05:00:00"/>
        <d v="2013-09-21T05:00:00"/>
        <d v="2019-06-30T05:00:00"/>
        <d v="2018-05-04T05:00:00"/>
        <d v="2015-06-09T05:00:00"/>
        <d v="2016-01-21T06:00:00"/>
        <d v="2013-09-10T05:00:00"/>
        <d v="2016-01-07T06:00:00"/>
        <d v="2019-12-24T06:00:00"/>
        <d v="2018-09-16T05:00:00"/>
        <d v="2015-01-24T06:00:00"/>
        <d v="2016-03-31T05:00:00"/>
        <d v="2013-05-27T05:00:00"/>
        <d v="2012-02-28T06:00:00"/>
        <d v="2014-12-19T06:00:00"/>
        <d v="2016-11-25T06:00:00"/>
        <d v="2011-01-01T06:00:00"/>
        <d v="2016-12-18T06:00:00"/>
        <d v="2014-04-01T05:00:00"/>
        <d v="2011-09-05T05:00:00"/>
        <d v="2015-10-01T05:00:00"/>
        <d v="2016-02-23T06:00:00"/>
        <d v="2016-08-01T05:00:00"/>
        <d v="2011-11-17T06:00:00"/>
        <d v="2011-10-16T05:00:00"/>
        <d v="2018-11-12T06:00:00"/>
        <d v="2015-03-14T05:00:00"/>
        <d v="2011-11-14T06:00:00"/>
        <d v="2014-07-09T05:00:00"/>
        <d v="2010-07-14T05:00:00"/>
        <d v="2011-01-10T06:00:00"/>
        <d v="2015-06-18T05:00:00"/>
        <d v="2015-09-27T05:00:00"/>
        <d v="2019-12-06T06:00:00"/>
        <d v="2017-10-31T05:00:00"/>
        <d v="2011-03-10T06:00:00"/>
        <d v="2011-11-30T06:00:00"/>
        <d v="2011-08-06T05:00:00"/>
        <d v="2014-02-25T06:00:00"/>
        <d v="2011-04-28T05:00:00"/>
        <d v="2012-02-19T06:00:00"/>
        <d v="2012-04-24T05:00:00"/>
        <d v="2010-03-17T05:00:00"/>
        <d v="2010-11-16T06:00:00"/>
        <d v="2015-07-04T05:00:00"/>
        <d v="2014-12-20T06:00:00"/>
        <d v="2010-07-13T05:00:00"/>
        <d v="2014-05-29T05:00:00"/>
        <d v="2014-03-25T05:00:00"/>
        <d v="2016-06-26T05:00:00"/>
        <d v="2010-03-15T05:00:00"/>
        <d v="2016-03-04T06:00:00"/>
        <d v="2010-06-14T05:00:00"/>
        <d v="2015-02-11T06:00:00"/>
        <d v="2013-07-29T05:00:00"/>
        <d v="2019-04-17T05:00:00"/>
        <d v="2011-01-21T06:00:00"/>
        <d v="2016-03-06T06:00:00"/>
        <d v="2014-03-22T05:00:00"/>
        <d v="2019-01-15T06:00:00"/>
        <d v="2012-12-15T06:00:00"/>
        <d v="2013-07-24T05:00:00"/>
        <d v="2010-10-22T05:00:00"/>
        <d v="2017-08-25T05:00:00"/>
        <d v="2017-01-10T06:00:00"/>
        <d v="2016-04-28T05:00:00"/>
        <d v="2013-09-19T05:00:00"/>
        <d v="2014-06-03T05:00:00"/>
        <d v="2013-05-01T05:00:00"/>
        <d v="2011-05-05T05:00:00"/>
        <d v="2016-07-07T05:00:00"/>
        <d v="2016-09-12T05:00:00"/>
        <d v="2018-04-14T05:00:00"/>
        <d v="2015-07-15T05:00:00"/>
        <d v="2020-01-26T06:00:00"/>
        <d v="2010-09-27T05:00:00"/>
        <d v="2010-06-15T05:00:00"/>
        <d v="2010-10-03T05:00:00"/>
        <d v="2016-07-05T05:00:00"/>
        <d v="2019-04-30T05:00:00"/>
        <d v="2019-03-25T05:00:00"/>
        <d v="2014-11-01T05:00:00"/>
        <d v="2017-03-24T05:00:00"/>
        <d v="2013-02-08T06:00:00"/>
        <d v="2012-01-17T06:00:00"/>
        <d v="2016-11-13T06:00:00"/>
        <d v="2010-07-26T05:00:00"/>
        <d v="2018-07-27T05:00:00"/>
        <d v="2016-01-17T06:00:00"/>
        <d v="2017-02-19T06:00:00"/>
        <d v="2018-12-16T06:00:00"/>
        <d v="2017-02-28T06:00:00"/>
        <d v="2018-12-17T06:00:00"/>
        <d v="2018-09-25T05:00:00"/>
        <d v="2013-03-12T05:00:00"/>
        <d v="2018-04-08T05:00:00"/>
        <d v="2017-07-05T05:00:00"/>
        <d v="2010-10-19T05:00:00"/>
        <d v="2014-07-07T05:00:00"/>
        <d v="2014-02-21T06:00:00"/>
        <d v="2016-08-04T05:00:00"/>
        <d v="2016-04-07T05:00:00"/>
        <d v="2017-03-01T06:00:00"/>
        <d v="2017-12-27T06:00:00"/>
        <d v="2017-12-26T06:00:00"/>
        <d v="2015-08-29T05:00:00"/>
        <d v="2015-08-20T05:00:00"/>
        <d v="2012-03-27T05:00:00"/>
        <d v="2018-12-08T06:00:00"/>
        <d v="2010-10-06T05:00:00"/>
        <d v="2011-07-08T05:00:00"/>
        <d v="2013-08-29T05:00:00"/>
        <d v="2014-09-09T05:00:00"/>
        <d v="2012-07-31T05:00:00"/>
        <d v="2017-06-25T05:00:00"/>
        <d v="2010-07-30T05:00:00"/>
        <d v="2018-03-20T05:00:00"/>
        <d v="2016-04-14T05:00:00"/>
        <d v="2011-08-18T05:00:00"/>
        <d v="2019-09-10T05:00:00"/>
        <d v="2012-09-25T05:00:00"/>
        <d v="2016-07-09T05:00:00"/>
        <d v="2019-10-17T05:00:00"/>
        <d v="2019-12-13T06:00:00"/>
        <d v="2011-12-20T06:00:00"/>
        <d v="2013-12-10T06:00:00"/>
        <d v="2018-09-15T05:00:00"/>
        <d v="2010-06-28T05:00:00"/>
        <d v="2015-08-22T05:00:00"/>
        <d v="2018-03-26T05:00:00"/>
        <d v="2017-03-11T06:00:00"/>
        <d v="2019-01-09T06:00:00"/>
        <d v="2013-10-28T05:00:00"/>
        <d v="2011-11-26T06:00:00"/>
        <d v="2012-10-02T05:00:00"/>
        <d v="2019-07-08T05:00:00"/>
        <d v="2017-10-16T05:00:00"/>
        <d v="2017-11-26T06:00:00"/>
        <d v="2015-11-13T06:00:00"/>
        <d v="2015-04-19T05:00:00"/>
        <d v="2018-03-30T05:00:00"/>
        <d v="2011-11-23T06:00:00"/>
        <d v="2011-03-26T05:00:00"/>
        <d v="2013-07-21T05:00:00"/>
        <d v="2012-04-20T05:00:00"/>
        <d v="2016-07-03T05:00:00"/>
        <d v="2019-01-05T06:00:00"/>
        <d v="2017-05-21T05:00:00"/>
        <d v="2018-07-13T05:00:00"/>
        <d v="2016-08-21T05:00:00"/>
        <d v="2010-08-06T05:00:00"/>
        <d v="2013-07-09T05:00:00"/>
        <d v="2011-08-21T05:00:00"/>
        <d v="2013-06-16T05:00:00"/>
        <d v="2012-05-28T05:00:00"/>
        <d v="2018-02-20T06:00:00"/>
        <d v="2018-04-03T05:00:00"/>
        <d v="2016-03-01T06:00:00"/>
        <d v="2014-10-21T05:00:00"/>
        <d v="2014-11-14T06:00:00"/>
        <d v="2010-10-24T05:00:00"/>
        <d v="2016-05-24T05:00:00"/>
        <d v="2013-02-03T06:00:00"/>
        <d v="2015-05-22T05:00:00"/>
        <d v="2017-07-22T05:00:00"/>
        <d v="2017-03-21T05:00:00"/>
        <d v="2017-01-27T06:00:00"/>
        <d v="2016-03-29T05:00:00"/>
        <d v="2015-02-19T06:00:00"/>
        <d v="2016-11-10T06:00:00"/>
        <d v="2014-11-15T06:00:00"/>
        <d v="2012-06-28T05:00:00"/>
        <d v="2017-02-02T06:00:00"/>
        <d v="2010-05-22T05:00:00"/>
        <d v="2010-01-18T06:00:00"/>
        <d v="2015-10-20T05:00:00"/>
        <d v="2010-05-29T05:00:00"/>
        <d v="2011-10-08T05:00:00"/>
        <d v="2010-09-01T05:00:00"/>
        <d v="2010-02-28T06:00:00"/>
        <d v="2014-10-07T05:00:00"/>
        <d v="2010-06-30T05:00:00"/>
        <d v="2016-03-16T05:00:00"/>
        <d v="2010-08-04T05:00:00"/>
        <d v="2012-10-27T05:00:00"/>
        <d v="2015-01-19T06:00:00"/>
        <d v="2011-05-11T05:00:00"/>
        <d v="2014-10-23T05:00:00"/>
        <d v="2018-02-04T06:00:00"/>
        <d v="2019-07-31T05:00:00"/>
        <d v="2017-07-21T05:00:00"/>
        <d v="2012-11-27T06:00:00"/>
        <d v="2012-05-07T05:00:00"/>
        <d v="2011-05-12T05:00:00"/>
        <d v="2017-04-14T05:00:00"/>
        <d v="2015-10-05T05:00:00"/>
        <d v="2013-08-14T05:00:00"/>
        <d v="2014-04-13T05:00:00"/>
        <d v="2019-01-25T06:00:00"/>
        <d v="2019-02-08T06:00:00"/>
        <d v="2017-04-12T05:00:00"/>
        <d v="2016-05-22T05:00:00"/>
        <d v="2014-11-05T06:00:00"/>
        <d v="2019-07-03T05:00:00"/>
        <d v="2011-08-12T05:00:00"/>
        <d v="2015-08-13T05:00:00"/>
        <d v="2016-07-21T05:00:00"/>
        <d v="2010-10-30T05:00:00"/>
        <d v="2011-02-28T06:00:00"/>
        <d v="2013-12-16T06:00:00"/>
        <d v="2016-03-05T06:00:00"/>
        <d v="2011-05-20T05:00:00"/>
        <d v="2014-05-26T05:00:00"/>
        <d v="2010-02-13T06:00:00"/>
        <d v="2016-12-10T06:00:00"/>
        <d v="2013-06-25T05:00:00"/>
        <d v="2017-12-21T06:00:00"/>
        <d v="2016-10-31T05:00:00"/>
        <d v="2014-08-07T05:00:00"/>
        <d v="2018-12-29T06:00:00"/>
        <d v="2012-05-30T05:00:00"/>
        <d v="2016-01-29T06:00:00"/>
        <d v="2019-12-30T06:00:00"/>
        <d v="2019-01-26T06:00:00"/>
        <d v="2018-01-01T06:00:00"/>
        <d v="2012-03-04T06:00:00"/>
        <d v="2019-10-14T05:00:00"/>
        <d v="2016-05-16T05:00:00"/>
        <d v="2012-08-13T05:00:00"/>
        <d v="2017-11-27T06:00:00"/>
        <d v="2016-01-08T06:00:00"/>
        <d v="2012-08-26T05:00:00"/>
        <d v="2016-05-26T05:00:00"/>
        <d v="2017-11-28T06:00:00"/>
        <d v="2019-05-03T05:00:00"/>
        <d v="2019-01-20T06:00:00"/>
        <d v="2012-11-23T06:00:00"/>
        <d v="2017-02-27T06:00:00"/>
        <d v="2014-02-27T06:00:00"/>
        <d v="2010-06-18T05:00:00"/>
        <d v="2010-12-12T06:00:00"/>
        <d v="2011-05-02T05:00:00"/>
        <d v="2015-06-08T05:00:00"/>
        <d v="2018-01-02T06:00:00"/>
        <d v="2012-03-25T05:00:00"/>
        <d v="2015-10-21T05:00:00"/>
        <d v="2011-02-13T06:00:00"/>
        <d v="2015-02-27T06:00:00"/>
        <d v="2010-02-04T06:00:00"/>
        <d v="2018-09-26T05:00:00"/>
        <d v="2014-03-16T05:00:00"/>
        <d v="2014-07-15T05:00:00"/>
        <d v="2016-02-18T06:00:00"/>
        <d v="2018-06-14T05:00:00"/>
        <d v="2018-08-25T05:00:00"/>
        <d v="2012-01-21T06:00:00"/>
        <d v="2018-05-14T05:00:00"/>
        <d v="2018-07-20T05:00:00"/>
        <d v="2018-01-06T06:00:00"/>
        <d v="2010-06-11T05:00:00"/>
        <d v="2012-02-08T06:00:00"/>
        <d v="2011-11-18T06:00:00"/>
        <d v="2011-07-15T05:00:00"/>
        <d v="2011-06-19T05:00:00"/>
        <d v="2019-11-17T06:00:00"/>
        <d v="2011-06-17T05:00:00"/>
        <d v="2012-04-23T05:00:00"/>
        <d v="2012-02-04T06:00:00"/>
        <d v="2018-04-20T05:00:00"/>
        <d v="2013-02-28T06:00:00"/>
        <d v="2019-02-18T06:00:00"/>
        <d v="2010-03-20T05:00:00"/>
        <d v="2011-07-31T05:00:00"/>
        <d v="2015-06-16T05:00:00"/>
        <d v="2016-08-18T05:00:00"/>
        <d v="2014-09-14T05:00:00"/>
        <d v="2011-05-07T05:00:00"/>
        <d v="2018-10-08T05:00:00"/>
        <d v="2013-10-11T05:00:00"/>
        <d v="2010-06-20T05:00:00"/>
        <d v="2014-01-07T06:00:00"/>
        <d v="2010-04-22T05:00:00"/>
        <d v="2011-01-12T06:00:00"/>
        <d v="2019-06-07T05:00:00"/>
        <d v="2016-07-25T05:00:00"/>
        <d v="2020-01-14T06:00:00"/>
        <d v="2017-02-21T06:00:00"/>
        <d v="2019-07-20T05:00:00"/>
        <d v="2015-01-20T06:00:00"/>
        <d v="2010-05-24T05:00:00"/>
        <d v="2014-05-03T05:00:00"/>
        <d v="2010-06-05T05:00:00"/>
        <d v="2010-08-25T05:00:00"/>
        <d v="2015-07-16T05:00:00"/>
        <d v="2017-04-10T05:00:00"/>
        <d v="2014-03-11T05:00:00"/>
        <d v="2019-06-23T05:00:00"/>
        <d v="2011-12-02T06:00:00"/>
        <d v="2010-05-20T05:00:00"/>
        <d v="2015-06-14T05:00:00"/>
        <d v="2013-07-10T05:00:00"/>
        <d v="2018-02-02T06:00:00"/>
        <d v="2011-07-13T05:00:00"/>
        <d v="2019-12-15T06:00:00"/>
        <d v="2013-10-06T05:00:00"/>
        <d v="2014-09-18T05:00:00"/>
        <d v="2018-07-16T05:00:00"/>
        <d v="2017-05-12T05:00:00"/>
        <d v="2011-04-26T05:00:00"/>
        <d v="2015-01-21T06:00:00"/>
        <d v="2019-09-08T05:00:00"/>
        <d v="2012-09-04T05:00:00"/>
        <d v="2019-05-11T05:00:00"/>
        <d v="2013-08-03T05:00:00"/>
        <d v="2014-12-17T06:00:00"/>
        <d v="2011-06-27T05:00:00"/>
        <d v="2017-10-13T05:00:00"/>
        <d v="2019-02-06T06:00:00"/>
        <d v="2012-02-11T06:00:00"/>
        <d v="2019-10-30T05:00:00"/>
        <d v="2017-09-21T05:00:00"/>
        <d v="2012-07-11T05:00:00"/>
        <d v="2013-12-28T06:00:00"/>
        <d v="2017-05-02T05:00:00"/>
        <d v="2015-02-24T06:00:00"/>
        <d v="2014-06-27T05:00:00"/>
        <d v="2014-03-10T05:00:00"/>
        <d v="2013-04-07T05:00:00"/>
        <d v="2016-02-21T06:00:00"/>
        <d v="2015-07-23T05:00:00"/>
        <d v="2019-07-21T05:00:00"/>
        <d v="2015-11-25T06:00:00"/>
        <d v="2018-06-11T05:00:00"/>
        <d v="2011-05-06T05:00:00"/>
        <d v="2012-11-30T06:00:00"/>
        <d v="2011-01-08T06:00:00"/>
        <d v="2011-01-24T06:00:00"/>
        <d v="2012-04-04T05:00:00"/>
        <d v="2011-06-15T05:00:00"/>
        <d v="2014-09-25T05:00:00"/>
        <d v="2014-12-11T06:00:00"/>
        <d v="2015-04-17T05:00:00"/>
        <d v="2019-04-15T05:00:00"/>
        <d v="2016-12-25T06:00:00"/>
        <d v="2016-08-08T05:00:00"/>
        <d v="2015-12-19T06:00:00"/>
        <d v="2012-11-24T06:00:00"/>
        <d v="2015-12-21T06:00:00"/>
        <d v="2012-02-15T06:00:00"/>
        <d v="2016-02-07T06:00:00"/>
        <d v="2011-02-16T06:00:00"/>
        <d v="2013-11-13T06:00:00"/>
        <d v="2011-03-04T06:00:00"/>
        <d v="2015-05-10T05:00:00"/>
        <d v="2017-06-14T05:00:00"/>
        <d v="2019-12-21T06:00:00"/>
        <d v="2011-05-08T05:00:00"/>
        <d v="2013-10-07T05:00:00"/>
        <d v="2014-06-01T05:00:00"/>
        <d v="2010-12-09T06:00:00"/>
        <d v="2015-11-28T06:00:00"/>
        <d v="2011-01-27T06:00:00"/>
        <d v="2018-02-06T06:00:00"/>
        <d v="2016-11-11T06:00:00"/>
        <d v="2015-10-29T05:00:00"/>
        <d v="2017-12-24T06:00:00"/>
        <d v="2011-07-18T05:00:00"/>
        <d v="2019-08-03T05:00:00"/>
        <d v="2017-04-26T05:00:00"/>
        <d v="2014-09-24T05:00:00"/>
        <d v="2018-05-06T05:00:00"/>
        <d v="2015-12-23T06:00:00"/>
        <d v="2014-10-16T05:00:00"/>
        <d v="2018-11-03T05:00:00"/>
        <d v="2013-01-01T06:00:00"/>
        <d v="2014-01-19T06:00:00"/>
        <d v="2010-02-10T06:00:00"/>
        <d v="2016-06-28T05:00:00"/>
      </sharedItems>
      <fieldGroup par="21"/>
    </cacheField>
    <cacheField name="date_ended_conversion" numFmtId="14">
      <sharedItems containsSemiMixedTypes="0" containsNonDate="0" containsDate="1" containsString="0" minDate="2010-01-08T06:00:00" maxDate="2020-02-09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_created_conversion)" numFmtId="0" databaseField="0">
      <fieldGroup base="13">
        <rangePr groupBy="months" startDate="2010-01-08T06:00:00" endDate="2020-01-26T06:00:00"/>
        <groupItems count="14">
          <s v="&lt;1/8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20"/>
        </groupItems>
      </fieldGroup>
    </cacheField>
    <cacheField name="Years (date_created_conversion)" numFmtId="0" databaseField="0">
      <fieldGroup base="13">
        <rangePr groupBy="years" startDate="2010-01-08T06:00:00" endDate="2020-01-26T06:00:00"/>
        <groupItems count="13">
          <s v="&lt;1/8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4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0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8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19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3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7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3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4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0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6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09-30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6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29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2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1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3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2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2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5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4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7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7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7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7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2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6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6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0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3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8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8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1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5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0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7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1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2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7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2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0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3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29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2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8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7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6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0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7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6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3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8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1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8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7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6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3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6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2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3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6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19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1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5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3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6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2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2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29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1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1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0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3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5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29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7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2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2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0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6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0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7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7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3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8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6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8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6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8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7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6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4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2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3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3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7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0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2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7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0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3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5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7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0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1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3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19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2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09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2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3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29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7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7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8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09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1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8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7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1-3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2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0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7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3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6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4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2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0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4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8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7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0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1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7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2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6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1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8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1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3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6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1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7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6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7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4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1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7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8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2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1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6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29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3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4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3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8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8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0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8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3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2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8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6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7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8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1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5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19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6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4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09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0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2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3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5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8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1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09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29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7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6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1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6-30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1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3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3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6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2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2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3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4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4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6-30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1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29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4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1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6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3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0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4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1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5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8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2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8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7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6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2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2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29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19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29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3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4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4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3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6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4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7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8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2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2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29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7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2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4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0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4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8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5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7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5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7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8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7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1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6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7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1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6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2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19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6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3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7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8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5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4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8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2-28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0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29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19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2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0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2-29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8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7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6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09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8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4-30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8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7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5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09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8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8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0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3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6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3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19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0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3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3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0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0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5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6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3-3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2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3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5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7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29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7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4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5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0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8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2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3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6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8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8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2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4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7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0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4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5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1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6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8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6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5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8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0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4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7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0-3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8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6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1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19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6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5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4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8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8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7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8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2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8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5-12-3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8-3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0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2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8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19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8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7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6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7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5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1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3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5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2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3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7-3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0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2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09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7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6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2-28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2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6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6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4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5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09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2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2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7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2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2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4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0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5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7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3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4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3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0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4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3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0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0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7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4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5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1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1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4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7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09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7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3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3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8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8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29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7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6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5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3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7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5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7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7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7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8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2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8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09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8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6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6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1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6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6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3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0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19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09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1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7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0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2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3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7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29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5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6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6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7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8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8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6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3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3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2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5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4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7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09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1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8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1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0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4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6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0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5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2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2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09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3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7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8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5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3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19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3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5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2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2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8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6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0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5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5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09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5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0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1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1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7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8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3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4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4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6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29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29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19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8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1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3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6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6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8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5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2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0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0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19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1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5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8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1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0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3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2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19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0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3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6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1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1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2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3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6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19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2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19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8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3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4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0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8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8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09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7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8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4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3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3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5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0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0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4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2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09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4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1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1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8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4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8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8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6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1-3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1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6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6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3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5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5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8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7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09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8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1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7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6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6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5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0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5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0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3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19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5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3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5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0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8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7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2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4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2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2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4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6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8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7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8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3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2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2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4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7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1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8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2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5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4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3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3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6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2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7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5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3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8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5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3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4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7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8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7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5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1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4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1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4-12-3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3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7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7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29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5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1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4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3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19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0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5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5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4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1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2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7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4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09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1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29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5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4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3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8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8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0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3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2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6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1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7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0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0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0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09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6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09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6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7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1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29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19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0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7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2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2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1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7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7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0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19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5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8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2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6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3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2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3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0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3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8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6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09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8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4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1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1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1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7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29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6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2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29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2-29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2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4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8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2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4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7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3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0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5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4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7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4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8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0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2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5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6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19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7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8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5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6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4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5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09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2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19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6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2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2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29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0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1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7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5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8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2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6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7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8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4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3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2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5-3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5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0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5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7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2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19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1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6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1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2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8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6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09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2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2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3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6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0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8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4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5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8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3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3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5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8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5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3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2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7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29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5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3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1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6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1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5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3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2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5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19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5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3-3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2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6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19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7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5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5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1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6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29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6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8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1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0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09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19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19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5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09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0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1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2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2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2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5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1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1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7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2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09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0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8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3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6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0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2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29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09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2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19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6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3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8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2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3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4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1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7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2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5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1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5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1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1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4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8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7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2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4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7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0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0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5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8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4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1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5-3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2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8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0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2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6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4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0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5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09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4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1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3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2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8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4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4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8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5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5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19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5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4-30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7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5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7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8-3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4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0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5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09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0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1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3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3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5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4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4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8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0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7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7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8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2-28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8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4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09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3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3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8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4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2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4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7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8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7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2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0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3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1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6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7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2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2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6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4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29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5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3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2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1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29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8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4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5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6-30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8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09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1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6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29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1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4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19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8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1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19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7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1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7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3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2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6-30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2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0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7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4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5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6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6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1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6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4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6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5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7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4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0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3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5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09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6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6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3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29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3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0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7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0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4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4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7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3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2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2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7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8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2-28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19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7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2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1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6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0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6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2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4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5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6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5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8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2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5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5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0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4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0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5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5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6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2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5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8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09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3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0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1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8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6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2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0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3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0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3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6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0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8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3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3-12-3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8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0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2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0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4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8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0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09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2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2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1-3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4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4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5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F8FE2-DA53-4729-8189-0B90F9BAB965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 defaultSubtotal="0">
      <items count="9">
        <item x="4"/>
        <item x="0"/>
        <item x="6"/>
        <item x="8"/>
        <item x="1"/>
        <item x="7"/>
        <item x="5"/>
        <item x="2"/>
        <item x="3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5330E-25A4-4D23-A9B3-95AEE7CD8255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F4D28-13D4-41C4-B54B-81F6D0AF733D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B702-7899-4C5F-B56F-5AD964AE9D06}">
  <dimension ref="A1:F14"/>
  <sheetViews>
    <sheetView workbookViewId="0">
      <selection activeCell="B5" sqref="B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2092</v>
      </c>
    </row>
    <row r="3" spans="1:6" x14ac:dyDescent="0.3">
      <c r="A3" s="5" t="s">
        <v>2091</v>
      </c>
      <c r="B3" s="5" t="s">
        <v>2090</v>
      </c>
    </row>
    <row r="4" spans="1:6" x14ac:dyDescent="0.3">
      <c r="A4" s="5" t="s">
        <v>2013</v>
      </c>
      <c r="B4" t="s">
        <v>64</v>
      </c>
      <c r="C4" t="s">
        <v>14</v>
      </c>
      <c r="D4" t="s">
        <v>43</v>
      </c>
      <c r="E4" t="s">
        <v>20</v>
      </c>
      <c r="F4" t="s">
        <v>2014</v>
      </c>
    </row>
    <row r="5" spans="1:6" x14ac:dyDescent="0.3">
      <c r="A5" s="6" t="s">
        <v>2064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6" t="s">
        <v>2006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6" t="s">
        <v>2073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6" t="s">
        <v>2087</v>
      </c>
      <c r="B8" s="8"/>
      <c r="C8" s="8"/>
      <c r="D8" s="8"/>
      <c r="E8" s="8">
        <v>4</v>
      </c>
      <c r="F8" s="8">
        <v>4</v>
      </c>
    </row>
    <row r="9" spans="1:6" x14ac:dyDescent="0.3">
      <c r="A9" s="6" t="s">
        <v>2058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6" t="s">
        <v>2077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6" t="s">
        <v>2070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6" t="s">
        <v>2060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6" t="s">
        <v>2062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6" t="s">
        <v>2014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9F13-757B-4E7E-AB2E-DF79D961823C}">
  <dimension ref="A1:F30"/>
  <sheetViews>
    <sheetView topLeftCell="A6" workbookViewId="0">
      <selection activeCell="E55" sqref="E5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2092</v>
      </c>
    </row>
    <row r="2" spans="1:6" x14ac:dyDescent="0.3">
      <c r="A2" s="5" t="s">
        <v>2089</v>
      </c>
      <c r="B2" t="s">
        <v>2092</v>
      </c>
    </row>
    <row r="4" spans="1:6" x14ac:dyDescent="0.3">
      <c r="A4" s="5" t="s">
        <v>2091</v>
      </c>
      <c r="B4" s="5" t="s">
        <v>2090</v>
      </c>
    </row>
    <row r="5" spans="1:6" x14ac:dyDescent="0.3">
      <c r="A5" s="5" t="s">
        <v>2013</v>
      </c>
      <c r="B5" t="s">
        <v>64</v>
      </c>
      <c r="C5" t="s">
        <v>14</v>
      </c>
      <c r="D5" t="s">
        <v>43</v>
      </c>
      <c r="E5" t="s">
        <v>20</v>
      </c>
      <c r="F5" t="s">
        <v>2014</v>
      </c>
    </row>
    <row r="6" spans="1:6" x14ac:dyDescent="0.3">
      <c r="A6" s="6" t="s">
        <v>2072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6" t="s">
        <v>2088</v>
      </c>
      <c r="B7" s="8"/>
      <c r="C7" s="8"/>
      <c r="D7" s="8"/>
      <c r="E7" s="8">
        <v>4</v>
      </c>
      <c r="F7" s="8">
        <v>4</v>
      </c>
    </row>
    <row r="8" spans="1:6" x14ac:dyDescent="0.3">
      <c r="A8" s="6" t="s">
        <v>2065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6" t="s">
        <v>2067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6" t="s">
        <v>2066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6" t="s">
        <v>2076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6" t="s">
        <v>2007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6" t="s">
        <v>2068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6" t="s">
        <v>2081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6" t="s">
        <v>2080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6" t="s">
        <v>2084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6" t="s">
        <v>2071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6" t="s">
        <v>2078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6" t="s">
        <v>2063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6" t="s">
        <v>2079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6" t="s">
        <v>2059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6" t="s">
        <v>2086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6" t="s">
        <v>2075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6" t="s">
        <v>2083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6" t="s">
        <v>2082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6" t="s">
        <v>2074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6" t="s">
        <v>2069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6" t="s">
        <v>2061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6" t="s">
        <v>2085</v>
      </c>
      <c r="B29" s="8"/>
      <c r="C29" s="8"/>
      <c r="D29" s="8"/>
      <c r="E29" s="8">
        <v>3</v>
      </c>
      <c r="F29" s="8">
        <v>3</v>
      </c>
    </row>
    <row r="30" spans="1:6" x14ac:dyDescent="0.3">
      <c r="A30" s="6" t="s">
        <v>2014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1D4C7-829B-4C8F-A278-E7B533F2DD30}">
  <dimension ref="A1:F18"/>
  <sheetViews>
    <sheetView workbookViewId="0">
      <selection activeCell="A2" sqref="A2"/>
      <pivotSelection pane="bottomRight" activeRow="1" previousRow="1" click="1" r:id="rId1">
        <pivotArea field="21" type="button" dataOnly="0" labelOnly="1" outline="0" axis="axisPage" fieldPosition="1"/>
      </pivotSelection>
    </sheetView>
  </sheetViews>
  <sheetFormatPr defaultRowHeight="15.6" x14ac:dyDescent="0.3"/>
  <cols>
    <col min="1" max="1" width="28.6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2089</v>
      </c>
      <c r="B1" t="s">
        <v>2092</v>
      </c>
    </row>
    <row r="2" spans="1:6" x14ac:dyDescent="0.3">
      <c r="A2" s="5" t="s">
        <v>2105</v>
      </c>
      <c r="B2" t="s">
        <v>2092</v>
      </c>
    </row>
    <row r="4" spans="1:6" x14ac:dyDescent="0.3">
      <c r="A4" s="5" t="s">
        <v>2091</v>
      </c>
      <c r="B4" s="5" t="s">
        <v>2090</v>
      </c>
    </row>
    <row r="5" spans="1:6" x14ac:dyDescent="0.3">
      <c r="A5" s="5" t="s">
        <v>2013</v>
      </c>
      <c r="B5" t="s">
        <v>64</v>
      </c>
      <c r="C5" t="s">
        <v>14</v>
      </c>
      <c r="D5" t="s">
        <v>43</v>
      </c>
      <c r="E5" t="s">
        <v>20</v>
      </c>
      <c r="F5" t="s">
        <v>2014</v>
      </c>
    </row>
    <row r="6" spans="1:6" x14ac:dyDescent="0.3">
      <c r="A6" s="6" t="s">
        <v>2093</v>
      </c>
      <c r="B6" s="8">
        <v>6</v>
      </c>
      <c r="C6" s="8">
        <v>35</v>
      </c>
      <c r="D6" s="8">
        <v>1</v>
      </c>
      <c r="E6" s="8">
        <v>46</v>
      </c>
      <c r="F6" s="8">
        <v>88</v>
      </c>
    </row>
    <row r="7" spans="1:6" x14ac:dyDescent="0.3">
      <c r="A7" s="6" t="s">
        <v>2094</v>
      </c>
      <c r="B7" s="8">
        <v>8</v>
      </c>
      <c r="C7" s="8">
        <v>29</v>
      </c>
      <c r="D7" s="8"/>
      <c r="E7" s="8">
        <v>46</v>
      </c>
      <c r="F7" s="8">
        <v>83</v>
      </c>
    </row>
    <row r="8" spans="1:6" x14ac:dyDescent="0.3">
      <c r="A8" s="6" t="s">
        <v>2095</v>
      </c>
      <c r="B8" s="8">
        <v>3</v>
      </c>
      <c r="C8" s="8">
        <v>33</v>
      </c>
      <c r="D8" s="8"/>
      <c r="E8" s="8">
        <v>48</v>
      </c>
      <c r="F8" s="8">
        <v>84</v>
      </c>
    </row>
    <row r="9" spans="1:6" x14ac:dyDescent="0.3">
      <c r="A9" s="6" t="s">
        <v>2096</v>
      </c>
      <c r="B9" s="8">
        <v>2</v>
      </c>
      <c r="C9" s="8">
        <v>31</v>
      </c>
      <c r="D9" s="8">
        <v>1</v>
      </c>
      <c r="E9" s="8">
        <v>45</v>
      </c>
      <c r="F9" s="8">
        <v>79</v>
      </c>
    </row>
    <row r="10" spans="1:6" x14ac:dyDescent="0.3">
      <c r="A10" s="6" t="s">
        <v>2097</v>
      </c>
      <c r="B10" s="8">
        <v>2</v>
      </c>
      <c r="C10" s="8">
        <v>33</v>
      </c>
      <c r="D10" s="8">
        <v>2</v>
      </c>
      <c r="E10" s="8">
        <v>47</v>
      </c>
      <c r="F10" s="8">
        <v>84</v>
      </c>
    </row>
    <row r="11" spans="1:6" x14ac:dyDescent="0.3">
      <c r="A11" s="6" t="s">
        <v>2098</v>
      </c>
      <c r="B11" s="8">
        <v>3</v>
      </c>
      <c r="C11" s="8">
        <v>31</v>
      </c>
      <c r="D11" s="8">
        <v>1</v>
      </c>
      <c r="E11" s="8">
        <v>57</v>
      </c>
      <c r="F11" s="8">
        <v>92</v>
      </c>
    </row>
    <row r="12" spans="1:6" x14ac:dyDescent="0.3">
      <c r="A12" s="6" t="s">
        <v>2099</v>
      </c>
      <c r="B12" s="8">
        <v>4</v>
      </c>
      <c r="C12" s="8">
        <v>31</v>
      </c>
      <c r="D12" s="8">
        <v>1</v>
      </c>
      <c r="E12" s="8">
        <v>57</v>
      </c>
      <c r="F12" s="8">
        <v>93</v>
      </c>
    </row>
    <row r="13" spans="1:6" x14ac:dyDescent="0.3">
      <c r="A13" s="6" t="s">
        <v>2100</v>
      </c>
      <c r="B13" s="8">
        <v>8</v>
      </c>
      <c r="C13" s="8">
        <v>32</v>
      </c>
      <c r="D13" s="8">
        <v>1</v>
      </c>
      <c r="E13" s="8">
        <v>40</v>
      </c>
      <c r="F13" s="8">
        <v>81</v>
      </c>
    </row>
    <row r="14" spans="1:6" x14ac:dyDescent="0.3">
      <c r="A14" s="6" t="s">
        <v>2101</v>
      </c>
      <c r="B14" s="8">
        <v>5</v>
      </c>
      <c r="C14" s="8">
        <v>24</v>
      </c>
      <c r="D14" s="8"/>
      <c r="E14" s="8">
        <v>44</v>
      </c>
      <c r="F14" s="8">
        <v>73</v>
      </c>
    </row>
    <row r="15" spans="1:6" x14ac:dyDescent="0.3">
      <c r="A15" s="6" t="s">
        <v>2102</v>
      </c>
      <c r="B15" s="8">
        <v>6</v>
      </c>
      <c r="C15" s="8">
        <v>27</v>
      </c>
      <c r="D15" s="8">
        <v>1</v>
      </c>
      <c r="E15" s="8">
        <v>46</v>
      </c>
      <c r="F15" s="8">
        <v>80</v>
      </c>
    </row>
    <row r="16" spans="1:6" x14ac:dyDescent="0.3">
      <c r="A16" s="6" t="s">
        <v>2103</v>
      </c>
      <c r="B16" s="8">
        <v>4</v>
      </c>
      <c r="C16" s="8">
        <v>27</v>
      </c>
      <c r="D16" s="8">
        <v>4</v>
      </c>
      <c r="E16" s="8">
        <v>44</v>
      </c>
      <c r="F16" s="8">
        <v>79</v>
      </c>
    </row>
    <row r="17" spans="1:6" x14ac:dyDescent="0.3">
      <c r="A17" s="6" t="s">
        <v>2104</v>
      </c>
      <c r="B17" s="8">
        <v>6</v>
      </c>
      <c r="C17" s="8">
        <v>31</v>
      </c>
      <c r="D17" s="8">
        <v>2</v>
      </c>
      <c r="E17" s="8">
        <v>45</v>
      </c>
      <c r="F17" s="8">
        <v>84</v>
      </c>
    </row>
    <row r="18" spans="1:6" x14ac:dyDescent="0.3">
      <c r="A18" s="6" t="s">
        <v>2014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45"/>
  <sheetViews>
    <sheetView topLeftCell="A19" zoomScale="78" zoomScaleNormal="310" workbookViewId="0">
      <selection activeCell="I2" sqref="I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9765625" style="3" bestFit="1" customWidth="1"/>
    <col min="6" max="6" width="20.59765625" customWidth="1"/>
    <col min="8" max="8" width="13" bestFit="1" customWidth="1"/>
    <col min="9" max="9" width="20.19921875" bestFit="1" customWidth="1"/>
    <col min="12" max="13" width="11.19921875" bestFit="1" customWidth="1"/>
    <col min="14" max="14" width="22.296875" customWidth="1"/>
    <col min="15" max="15" width="22" customWidth="1"/>
    <col min="18" max="18" width="28" bestFit="1" customWidth="1"/>
    <col min="19" max="19" width="18.296875" bestFit="1" customWidth="1"/>
    <col min="20" max="20" width="16" bestFit="1" customWidth="1"/>
  </cols>
  <sheetData>
    <row r="1" spans="1:20" s="1" customFormat="1" x14ac:dyDescent="0.3">
      <c r="A1" s="1" t="s">
        <v>2004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2008</v>
      </c>
      <c r="G1" s="1" t="s">
        <v>4</v>
      </c>
      <c r="H1" s="1" t="s">
        <v>5</v>
      </c>
      <c r="I1" s="1" t="s">
        <v>2009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2010</v>
      </c>
      <c r="O1" s="1" t="s">
        <v>2011</v>
      </c>
      <c r="P1" s="1" t="s">
        <v>10</v>
      </c>
      <c r="Q1" s="1" t="s">
        <v>11</v>
      </c>
      <c r="R1" s="1" t="s">
        <v>2005</v>
      </c>
      <c r="S1" s="1" t="s">
        <v>2089</v>
      </c>
      <c r="T1" s="1" t="s">
        <v>2012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(((L2/60)/60)/24)+DATE(1970,1,0)</f>
        <v>42335.25</v>
      </c>
      <c r="O2" s="4">
        <f>(((M2/60)/60)/24)+DATE(1970,1,0)</f>
        <v>42352.25</v>
      </c>
      <c r="P2" t="b">
        <v>0</v>
      </c>
      <c r="Q2" t="b">
        <v>0</v>
      </c>
      <c r="R2" t="s">
        <v>17</v>
      </c>
      <c r="S2" t="s">
        <v>2006</v>
      </c>
      <c r="T2" t="s">
        <v>2007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v>158</v>
      </c>
      <c r="I3">
        <f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0">(((L3/60)/60)/24)+DATE(1970,1,0)</f>
        <v>41869.208333333336</v>
      </c>
      <c r="O3" s="4">
        <f t="shared" ref="O3:O66" si="1">(((M3/60)/60)/24)+DATE(1970,1,0)</f>
        <v>41871.208333333336</v>
      </c>
      <c r="P3" t="b">
        <v>0</v>
      </c>
      <c r="Q3" t="b">
        <v>1</v>
      </c>
      <c r="R3" t="s">
        <v>2035</v>
      </c>
      <c r="S3" t="s">
        <v>2058</v>
      </c>
      <c r="T3" t="s">
        <v>2059</v>
      </c>
    </row>
    <row r="4" spans="1:20" ht="31.2" x14ac:dyDescent="0.3">
      <c r="A4">
        <v>2</v>
      </c>
      <c r="B4" t="s">
        <v>23</v>
      </c>
      <c r="C4" s="3" t="s">
        <v>24</v>
      </c>
      <c r="D4">
        <v>108400</v>
      </c>
      <c r="E4">
        <v>142523</v>
      </c>
      <c r="F4">
        <f t="shared" ref="F4:F67" si="2">ROUND(E4/D4*100,0)</f>
        <v>131</v>
      </c>
      <c r="G4" t="s">
        <v>20</v>
      </c>
      <c r="H4">
        <v>1425</v>
      </c>
      <c r="I4">
        <f t="shared" ref="I4:I67" si="3">IF(H4=0,0,ROUND(E4/H4,2))</f>
        <v>100.02</v>
      </c>
      <c r="J4" t="s">
        <v>25</v>
      </c>
      <c r="K4" t="s">
        <v>26</v>
      </c>
      <c r="L4">
        <v>1384668000</v>
      </c>
      <c r="M4">
        <v>1384840800</v>
      </c>
      <c r="N4" s="4">
        <f t="shared" si="0"/>
        <v>41594.25</v>
      </c>
      <c r="O4" s="4">
        <f t="shared" si="1"/>
        <v>41596.25</v>
      </c>
      <c r="P4" t="b">
        <v>0</v>
      </c>
      <c r="Q4" t="b">
        <v>0</v>
      </c>
      <c r="R4" t="s">
        <v>2036</v>
      </c>
      <c r="S4" t="s">
        <v>2060</v>
      </c>
      <c r="T4" t="s">
        <v>2061</v>
      </c>
    </row>
    <row r="5" spans="1:20" ht="31.2" x14ac:dyDescent="0.3">
      <c r="A5">
        <v>3</v>
      </c>
      <c r="B5" t="s">
        <v>27</v>
      </c>
      <c r="C5" s="3" t="s">
        <v>28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0"/>
        <v>43687.208333333328</v>
      </c>
      <c r="O5" s="4">
        <f t="shared" si="1"/>
        <v>43727.208333333328</v>
      </c>
      <c r="P5" t="b">
        <v>0</v>
      </c>
      <c r="Q5" t="b">
        <v>0</v>
      </c>
      <c r="R5" t="s">
        <v>2035</v>
      </c>
      <c r="S5" t="s">
        <v>2058</v>
      </c>
      <c r="T5" t="s">
        <v>2059</v>
      </c>
    </row>
    <row r="6" spans="1:20" x14ac:dyDescent="0.3">
      <c r="A6">
        <v>4</v>
      </c>
      <c r="B6" t="s">
        <v>29</v>
      </c>
      <c r="C6" s="3" t="s">
        <v>30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0"/>
        <v>43484.25</v>
      </c>
      <c r="O6" s="4">
        <f t="shared" si="1"/>
        <v>43488.25</v>
      </c>
      <c r="P6" t="b">
        <v>0</v>
      </c>
      <c r="Q6" t="b">
        <v>0</v>
      </c>
      <c r="R6" t="s">
        <v>2037</v>
      </c>
      <c r="S6" t="s">
        <v>2062</v>
      </c>
      <c r="T6" t="s">
        <v>2063</v>
      </c>
    </row>
    <row r="7" spans="1:20" x14ac:dyDescent="0.3">
      <c r="A7">
        <v>5</v>
      </c>
      <c r="B7" t="s">
        <v>31</v>
      </c>
      <c r="C7" s="3" t="s">
        <v>32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33</v>
      </c>
      <c r="K7" t="s">
        <v>34</v>
      </c>
      <c r="L7">
        <v>1346130000</v>
      </c>
      <c r="M7">
        <v>1347080400</v>
      </c>
      <c r="N7" s="4">
        <f t="shared" si="0"/>
        <v>41148.208333333336</v>
      </c>
      <c r="O7" s="4">
        <f t="shared" si="1"/>
        <v>41159.208333333336</v>
      </c>
      <c r="P7" t="b">
        <v>0</v>
      </c>
      <c r="Q7" t="b">
        <v>0</v>
      </c>
      <c r="R7" t="s">
        <v>2037</v>
      </c>
      <c r="S7" t="s">
        <v>2062</v>
      </c>
      <c r="T7" t="s">
        <v>2063</v>
      </c>
    </row>
    <row r="8" spans="1:20" x14ac:dyDescent="0.3">
      <c r="A8">
        <v>6</v>
      </c>
      <c r="B8" t="s">
        <v>35</v>
      </c>
      <c r="C8" s="3" t="s">
        <v>36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37</v>
      </c>
      <c r="K8" t="s">
        <v>38</v>
      </c>
      <c r="L8">
        <v>1505278800</v>
      </c>
      <c r="M8">
        <v>1505365200</v>
      </c>
      <c r="N8" s="4">
        <f t="shared" si="0"/>
        <v>42990.208333333328</v>
      </c>
      <c r="O8" s="4">
        <f t="shared" si="1"/>
        <v>42991.208333333328</v>
      </c>
      <c r="P8" t="b">
        <v>0</v>
      </c>
      <c r="Q8" t="b">
        <v>0</v>
      </c>
      <c r="R8" t="s">
        <v>2038</v>
      </c>
      <c r="S8" t="s">
        <v>2064</v>
      </c>
      <c r="T8" t="s">
        <v>2065</v>
      </c>
    </row>
    <row r="9" spans="1:20" x14ac:dyDescent="0.3">
      <c r="A9">
        <v>7</v>
      </c>
      <c r="B9" t="s">
        <v>39</v>
      </c>
      <c r="C9" s="3" t="s">
        <v>40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33</v>
      </c>
      <c r="K9" t="s">
        <v>34</v>
      </c>
      <c r="L9">
        <v>1439442000</v>
      </c>
      <c r="M9">
        <v>1439614800</v>
      </c>
      <c r="N9" s="4">
        <f t="shared" si="0"/>
        <v>42228.208333333328</v>
      </c>
      <c r="O9" s="4">
        <f t="shared" si="1"/>
        <v>42230.208333333328</v>
      </c>
      <c r="P9" t="b">
        <v>0</v>
      </c>
      <c r="Q9" t="b">
        <v>0</v>
      </c>
      <c r="R9" t="s">
        <v>2037</v>
      </c>
      <c r="S9" t="s">
        <v>2062</v>
      </c>
      <c r="T9" t="s">
        <v>2063</v>
      </c>
    </row>
    <row r="10" spans="1:20" x14ac:dyDescent="0.3">
      <c r="A10">
        <v>8</v>
      </c>
      <c r="B10" t="s">
        <v>41</v>
      </c>
      <c r="C10" s="3" t="s">
        <v>42</v>
      </c>
      <c r="D10">
        <v>110100</v>
      </c>
      <c r="E10">
        <v>21946</v>
      </c>
      <c r="F10">
        <f t="shared" si="2"/>
        <v>20</v>
      </c>
      <c r="G10" t="s">
        <v>43</v>
      </c>
      <c r="H10">
        <v>708</v>
      </c>
      <c r="I10">
        <f t="shared" si="3"/>
        <v>31</v>
      </c>
      <c r="J10" t="s">
        <v>33</v>
      </c>
      <c r="K10" t="s">
        <v>34</v>
      </c>
      <c r="L10">
        <v>1281330000</v>
      </c>
      <c r="M10">
        <v>1281502800</v>
      </c>
      <c r="N10" s="4">
        <f t="shared" si="0"/>
        <v>40398.208333333336</v>
      </c>
      <c r="O10" s="4">
        <f t="shared" si="1"/>
        <v>40400.208333333336</v>
      </c>
      <c r="P10" t="b">
        <v>0</v>
      </c>
      <c r="Q10" t="b">
        <v>0</v>
      </c>
      <c r="R10" t="s">
        <v>2037</v>
      </c>
      <c r="S10" t="s">
        <v>2062</v>
      </c>
      <c r="T10" t="s">
        <v>2063</v>
      </c>
    </row>
    <row r="11" spans="1:20" x14ac:dyDescent="0.3">
      <c r="A11">
        <v>9</v>
      </c>
      <c r="B11" t="s">
        <v>44</v>
      </c>
      <c r="C11" s="3" t="s">
        <v>45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0"/>
        <v>41535.208333333336</v>
      </c>
      <c r="O11" s="4">
        <f t="shared" si="1"/>
        <v>41584.25</v>
      </c>
      <c r="P11" t="b">
        <v>0</v>
      </c>
      <c r="Q11" t="b">
        <v>0</v>
      </c>
      <c r="R11" t="s">
        <v>2039</v>
      </c>
      <c r="S11" t="s">
        <v>2058</v>
      </c>
      <c r="T11" t="s">
        <v>2066</v>
      </c>
    </row>
    <row r="12" spans="1:20" x14ac:dyDescent="0.3">
      <c r="A12">
        <v>10</v>
      </c>
      <c r="B12" t="s">
        <v>46</v>
      </c>
      <c r="C12" s="3" t="s">
        <v>47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0"/>
        <v>40403.208333333336</v>
      </c>
      <c r="O12" s="4">
        <f t="shared" si="1"/>
        <v>40451.208333333336</v>
      </c>
      <c r="P12" t="b">
        <v>0</v>
      </c>
      <c r="Q12" t="b">
        <v>0</v>
      </c>
      <c r="R12" t="s">
        <v>2040</v>
      </c>
      <c r="S12" t="s">
        <v>2064</v>
      </c>
      <c r="T12" t="s">
        <v>2067</v>
      </c>
    </row>
    <row r="13" spans="1:20" ht="31.2" x14ac:dyDescent="0.3">
      <c r="A13">
        <v>11</v>
      </c>
      <c r="B13" t="s">
        <v>48</v>
      </c>
      <c r="C13" s="3" t="s">
        <v>49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0"/>
        <v>40441.208333333336</v>
      </c>
      <c r="O13" s="4">
        <f t="shared" si="1"/>
        <v>40447.208333333336</v>
      </c>
      <c r="P13" t="b">
        <v>0</v>
      </c>
      <c r="Q13" t="b">
        <v>1</v>
      </c>
      <c r="R13" t="s">
        <v>2037</v>
      </c>
      <c r="S13" t="s">
        <v>2062</v>
      </c>
      <c r="T13" t="s">
        <v>2063</v>
      </c>
    </row>
    <row r="14" spans="1:20" x14ac:dyDescent="0.3">
      <c r="A14">
        <v>12</v>
      </c>
      <c r="B14" t="s">
        <v>50</v>
      </c>
      <c r="C14" s="3" t="s">
        <v>51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0"/>
        <v>43759.208333333328</v>
      </c>
      <c r="O14" s="4">
        <f t="shared" si="1"/>
        <v>43767.208333333328</v>
      </c>
      <c r="P14" t="b">
        <v>0</v>
      </c>
      <c r="Q14" t="b">
        <v>0</v>
      </c>
      <c r="R14" t="s">
        <v>2040</v>
      </c>
      <c r="S14" t="s">
        <v>2064</v>
      </c>
      <c r="T14" t="s">
        <v>2067</v>
      </c>
    </row>
    <row r="15" spans="1:20" ht="31.2" x14ac:dyDescent="0.3">
      <c r="A15">
        <v>13</v>
      </c>
      <c r="B15" t="s">
        <v>52</v>
      </c>
      <c r="C15" s="3" t="s">
        <v>53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0"/>
        <v>42531.208333333328</v>
      </c>
      <c r="O15" s="4">
        <f t="shared" si="1"/>
        <v>42543.208333333328</v>
      </c>
      <c r="P15" t="b">
        <v>0</v>
      </c>
      <c r="Q15" t="b">
        <v>0</v>
      </c>
      <c r="R15" t="s">
        <v>2041</v>
      </c>
      <c r="S15" t="s">
        <v>2058</v>
      </c>
      <c r="T15" t="s">
        <v>2068</v>
      </c>
    </row>
    <row r="16" spans="1:20" x14ac:dyDescent="0.3">
      <c r="A16">
        <v>14</v>
      </c>
      <c r="B16" t="s">
        <v>54</v>
      </c>
      <c r="C16" s="3" t="s">
        <v>55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0"/>
        <v>40973.25</v>
      </c>
      <c r="O16" s="4">
        <f t="shared" si="1"/>
        <v>41000.208333333336</v>
      </c>
      <c r="P16" t="b">
        <v>0</v>
      </c>
      <c r="Q16" t="b">
        <v>0</v>
      </c>
      <c r="R16" t="s">
        <v>2041</v>
      </c>
      <c r="S16" t="s">
        <v>2058</v>
      </c>
      <c r="T16" t="s">
        <v>2068</v>
      </c>
    </row>
    <row r="17" spans="1:20" x14ac:dyDescent="0.3">
      <c r="A17">
        <v>15</v>
      </c>
      <c r="B17" t="s">
        <v>56</v>
      </c>
      <c r="C17" s="3" t="s">
        <v>57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0"/>
        <v>43808.25</v>
      </c>
      <c r="O17" s="4">
        <f t="shared" si="1"/>
        <v>43812.25</v>
      </c>
      <c r="P17" t="b">
        <v>0</v>
      </c>
      <c r="Q17" t="b">
        <v>0</v>
      </c>
      <c r="R17" t="s">
        <v>2042</v>
      </c>
      <c r="S17" t="s">
        <v>2060</v>
      </c>
      <c r="T17" t="s">
        <v>2069</v>
      </c>
    </row>
    <row r="18" spans="1:20" x14ac:dyDescent="0.3">
      <c r="A18">
        <v>16</v>
      </c>
      <c r="B18" t="s">
        <v>58</v>
      </c>
      <c r="C18" s="3" t="s">
        <v>59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0"/>
        <v>41660.25</v>
      </c>
      <c r="O18" s="4">
        <f t="shared" si="1"/>
        <v>41682.25</v>
      </c>
      <c r="P18" t="b">
        <v>0</v>
      </c>
      <c r="Q18" t="b">
        <v>0</v>
      </c>
      <c r="R18" t="s">
        <v>2043</v>
      </c>
      <c r="S18" t="s">
        <v>2070</v>
      </c>
      <c r="T18" t="s">
        <v>2071</v>
      </c>
    </row>
    <row r="19" spans="1:20" x14ac:dyDescent="0.3">
      <c r="A19">
        <v>17</v>
      </c>
      <c r="B19" t="s">
        <v>60</v>
      </c>
      <c r="C19" s="3" t="s">
        <v>61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0"/>
        <v>40554.25</v>
      </c>
      <c r="O19" s="4">
        <f t="shared" si="1"/>
        <v>40555.25</v>
      </c>
      <c r="P19" t="b">
        <v>0</v>
      </c>
      <c r="Q19" t="b">
        <v>0</v>
      </c>
      <c r="R19" t="s">
        <v>2044</v>
      </c>
      <c r="S19" t="s">
        <v>2064</v>
      </c>
      <c r="T19" t="s">
        <v>2072</v>
      </c>
    </row>
    <row r="20" spans="1:20" x14ac:dyDescent="0.3">
      <c r="A20">
        <v>18</v>
      </c>
      <c r="B20" t="s">
        <v>62</v>
      </c>
      <c r="C20" s="3" t="s">
        <v>63</v>
      </c>
      <c r="D20">
        <v>9100</v>
      </c>
      <c r="E20">
        <v>6089</v>
      </c>
      <c r="F20">
        <f t="shared" si="2"/>
        <v>67</v>
      </c>
      <c r="G20" t="s">
        <v>64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0"/>
        <v>43350.208333333328</v>
      </c>
      <c r="O20" s="4">
        <f t="shared" si="1"/>
        <v>43358.208333333328</v>
      </c>
      <c r="P20" t="b">
        <v>0</v>
      </c>
      <c r="Q20" t="b">
        <v>0</v>
      </c>
      <c r="R20" t="s">
        <v>2037</v>
      </c>
      <c r="S20" t="s">
        <v>2062</v>
      </c>
      <c r="T20" t="s">
        <v>2063</v>
      </c>
    </row>
    <row r="21" spans="1:20" x14ac:dyDescent="0.3">
      <c r="A21">
        <v>19</v>
      </c>
      <c r="B21" t="s">
        <v>65</v>
      </c>
      <c r="C21" s="3" t="s">
        <v>66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0"/>
        <v>43527.25</v>
      </c>
      <c r="O21" s="4">
        <f t="shared" si="1"/>
        <v>43548.208333333328</v>
      </c>
      <c r="P21" t="b">
        <v>0</v>
      </c>
      <c r="Q21" t="b">
        <v>1</v>
      </c>
      <c r="R21" t="s">
        <v>2037</v>
      </c>
      <c r="S21" t="s">
        <v>2062</v>
      </c>
      <c r="T21" t="s">
        <v>2063</v>
      </c>
    </row>
    <row r="22" spans="1:20" x14ac:dyDescent="0.3">
      <c r="A22">
        <v>20</v>
      </c>
      <c r="B22" t="s">
        <v>67</v>
      </c>
      <c r="C22" s="3" t="s">
        <v>68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0"/>
        <v>41847.208333333336</v>
      </c>
      <c r="O22" s="4">
        <f t="shared" si="1"/>
        <v>41847.208333333336</v>
      </c>
      <c r="P22" t="b">
        <v>0</v>
      </c>
      <c r="Q22" t="b">
        <v>0</v>
      </c>
      <c r="R22" t="s">
        <v>2040</v>
      </c>
      <c r="S22" t="s">
        <v>2064</v>
      </c>
      <c r="T22" t="s">
        <v>2067</v>
      </c>
    </row>
    <row r="23" spans="1:20" x14ac:dyDescent="0.3">
      <c r="A23">
        <v>21</v>
      </c>
      <c r="B23" t="s">
        <v>69</v>
      </c>
      <c r="C23" s="3" t="s">
        <v>70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0"/>
        <v>40769.208333333336</v>
      </c>
      <c r="O23" s="4">
        <f t="shared" si="1"/>
        <v>40803.208333333336</v>
      </c>
      <c r="P23" t="b">
        <v>0</v>
      </c>
      <c r="Q23" t="b">
        <v>0</v>
      </c>
      <c r="R23" t="s">
        <v>2037</v>
      </c>
      <c r="S23" t="s">
        <v>2062</v>
      </c>
      <c r="T23" t="s">
        <v>2063</v>
      </c>
    </row>
    <row r="24" spans="1:20" x14ac:dyDescent="0.3">
      <c r="A24">
        <v>22</v>
      </c>
      <c r="B24" t="s">
        <v>71</v>
      </c>
      <c r="C24" s="3" t="s">
        <v>72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0"/>
        <v>43192.208333333328</v>
      </c>
      <c r="O24" s="4">
        <f t="shared" si="1"/>
        <v>43207.208333333328</v>
      </c>
      <c r="P24" t="b">
        <v>0</v>
      </c>
      <c r="Q24" t="b">
        <v>0</v>
      </c>
      <c r="R24" t="s">
        <v>2037</v>
      </c>
      <c r="S24" t="s">
        <v>2062</v>
      </c>
      <c r="T24" t="s">
        <v>2063</v>
      </c>
    </row>
    <row r="25" spans="1:20" x14ac:dyDescent="0.3">
      <c r="A25">
        <v>23</v>
      </c>
      <c r="B25" t="s">
        <v>73</v>
      </c>
      <c r="C25" s="3" t="s">
        <v>74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37</v>
      </c>
      <c r="K25" t="s">
        <v>38</v>
      </c>
      <c r="L25">
        <v>1550124000</v>
      </c>
      <c r="M25">
        <v>1554699600</v>
      </c>
      <c r="N25" s="4">
        <f t="shared" si="0"/>
        <v>43509.25</v>
      </c>
      <c r="O25" s="4">
        <f t="shared" si="1"/>
        <v>43562.208333333328</v>
      </c>
      <c r="P25" t="b">
        <v>0</v>
      </c>
      <c r="Q25" t="b">
        <v>0</v>
      </c>
      <c r="R25" t="s">
        <v>2038</v>
      </c>
      <c r="S25" t="s">
        <v>2064</v>
      </c>
      <c r="T25" t="s">
        <v>2065</v>
      </c>
    </row>
    <row r="26" spans="1:20" x14ac:dyDescent="0.3">
      <c r="A26">
        <v>24</v>
      </c>
      <c r="B26" t="s">
        <v>75</v>
      </c>
      <c r="C26" s="3" t="s">
        <v>76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0"/>
        <v>41810.208333333336</v>
      </c>
      <c r="O26" s="4">
        <f t="shared" si="1"/>
        <v>41812.208333333336</v>
      </c>
      <c r="P26" t="b">
        <v>0</v>
      </c>
      <c r="Q26" t="b">
        <v>0</v>
      </c>
      <c r="R26" t="s">
        <v>2042</v>
      </c>
      <c r="S26" t="s">
        <v>2060</v>
      </c>
      <c r="T26" t="s">
        <v>2069</v>
      </c>
    </row>
    <row r="27" spans="1:20" x14ac:dyDescent="0.3">
      <c r="A27">
        <v>25</v>
      </c>
      <c r="B27" t="s">
        <v>77</v>
      </c>
      <c r="C27" s="3" t="s">
        <v>78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0"/>
        <v>40680.208333333336</v>
      </c>
      <c r="O27" s="4">
        <f t="shared" si="1"/>
        <v>40700.208333333336</v>
      </c>
      <c r="P27" t="b">
        <v>0</v>
      </c>
      <c r="Q27" t="b">
        <v>1</v>
      </c>
      <c r="R27" t="s">
        <v>2045</v>
      </c>
      <c r="S27" t="s">
        <v>2073</v>
      </c>
      <c r="T27" t="s">
        <v>2074</v>
      </c>
    </row>
    <row r="28" spans="1:20" x14ac:dyDescent="0.3">
      <c r="A28">
        <v>26</v>
      </c>
      <c r="B28" t="s">
        <v>79</v>
      </c>
      <c r="C28" s="3" t="s">
        <v>80</v>
      </c>
      <c r="D28">
        <v>107500</v>
      </c>
      <c r="E28">
        <v>51814</v>
      </c>
      <c r="F28">
        <f t="shared" si="2"/>
        <v>48</v>
      </c>
      <c r="G28" t="s">
        <v>64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0"/>
        <v>43311.208333333328</v>
      </c>
      <c r="O28" s="4">
        <f t="shared" si="1"/>
        <v>43338.208333333328</v>
      </c>
      <c r="P28" t="b">
        <v>0</v>
      </c>
      <c r="Q28" t="b">
        <v>0</v>
      </c>
      <c r="R28" t="s">
        <v>2037</v>
      </c>
      <c r="S28" t="s">
        <v>2062</v>
      </c>
      <c r="T28" t="s">
        <v>2063</v>
      </c>
    </row>
    <row r="29" spans="1:20" x14ac:dyDescent="0.3">
      <c r="A29">
        <v>27</v>
      </c>
      <c r="B29" t="s">
        <v>81</v>
      </c>
      <c r="C29" s="3" t="s">
        <v>82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0"/>
        <v>42279.208333333328</v>
      </c>
      <c r="O29" s="4">
        <f t="shared" si="1"/>
        <v>42287.208333333328</v>
      </c>
      <c r="P29" t="b">
        <v>0</v>
      </c>
      <c r="Q29" t="b">
        <v>0</v>
      </c>
      <c r="R29" t="s">
        <v>2035</v>
      </c>
      <c r="S29" t="s">
        <v>2058</v>
      </c>
      <c r="T29" t="s">
        <v>2059</v>
      </c>
    </row>
    <row r="30" spans="1:20" x14ac:dyDescent="0.3">
      <c r="A30">
        <v>28</v>
      </c>
      <c r="B30" t="s">
        <v>83</v>
      </c>
      <c r="C30" s="3" t="s">
        <v>84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0"/>
        <v>40217.25</v>
      </c>
      <c r="O30" s="4">
        <f t="shared" si="1"/>
        <v>40240.25</v>
      </c>
      <c r="P30" t="b">
        <v>0</v>
      </c>
      <c r="Q30" t="b">
        <v>1</v>
      </c>
      <c r="R30" t="s">
        <v>2037</v>
      </c>
      <c r="S30" t="s">
        <v>2062</v>
      </c>
      <c r="T30" t="s">
        <v>2063</v>
      </c>
    </row>
    <row r="31" spans="1:20" x14ac:dyDescent="0.3">
      <c r="A31">
        <v>29</v>
      </c>
      <c r="B31" t="s">
        <v>85</v>
      </c>
      <c r="C31" s="3" t="s">
        <v>86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87</v>
      </c>
      <c r="K31" t="s">
        <v>88</v>
      </c>
      <c r="L31">
        <v>1532062800</v>
      </c>
      <c r="M31">
        <v>1535518800</v>
      </c>
      <c r="N31" s="4">
        <f t="shared" si="0"/>
        <v>43300.208333333328</v>
      </c>
      <c r="O31" s="4">
        <f t="shared" si="1"/>
        <v>43340.208333333328</v>
      </c>
      <c r="P31" t="b">
        <v>0</v>
      </c>
      <c r="Q31" t="b">
        <v>0</v>
      </c>
      <c r="R31" t="s">
        <v>2046</v>
      </c>
      <c r="S31" t="s">
        <v>2064</v>
      </c>
      <c r="T31" t="s">
        <v>2075</v>
      </c>
    </row>
    <row r="32" spans="1:20" x14ac:dyDescent="0.3">
      <c r="A32">
        <v>30</v>
      </c>
      <c r="B32" t="s">
        <v>89</v>
      </c>
      <c r="C32" s="3" t="s">
        <v>90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0"/>
        <v>43608.208333333328</v>
      </c>
      <c r="O32" s="4">
        <f t="shared" si="1"/>
        <v>43613.208333333328</v>
      </c>
      <c r="P32" t="b">
        <v>0</v>
      </c>
      <c r="Q32" t="b">
        <v>0</v>
      </c>
      <c r="R32" t="s">
        <v>2044</v>
      </c>
      <c r="S32" t="s">
        <v>2064</v>
      </c>
      <c r="T32" t="s">
        <v>2072</v>
      </c>
    </row>
    <row r="33" spans="1:20" x14ac:dyDescent="0.3">
      <c r="A33">
        <v>31</v>
      </c>
      <c r="B33" t="s">
        <v>91</v>
      </c>
      <c r="C33" s="3" t="s">
        <v>92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37</v>
      </c>
      <c r="K33" t="s">
        <v>38</v>
      </c>
      <c r="L33">
        <v>1451973600</v>
      </c>
      <c r="M33">
        <v>1454392800</v>
      </c>
      <c r="N33" s="4">
        <f t="shared" si="0"/>
        <v>42373.25</v>
      </c>
      <c r="O33" s="4">
        <f t="shared" si="1"/>
        <v>42401.25</v>
      </c>
      <c r="P33" t="b">
        <v>0</v>
      </c>
      <c r="Q33" t="b">
        <v>0</v>
      </c>
      <c r="R33" t="s">
        <v>2045</v>
      </c>
      <c r="S33" t="s">
        <v>2073</v>
      </c>
      <c r="T33" t="s">
        <v>2074</v>
      </c>
    </row>
    <row r="34" spans="1:20" x14ac:dyDescent="0.3">
      <c r="A34">
        <v>32</v>
      </c>
      <c r="B34" t="s">
        <v>93</v>
      </c>
      <c r="C34" s="3" t="s">
        <v>94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95</v>
      </c>
      <c r="K34" t="s">
        <v>96</v>
      </c>
      <c r="L34">
        <v>1515564000</v>
      </c>
      <c r="M34">
        <v>1517896800</v>
      </c>
      <c r="N34" s="4">
        <f t="shared" si="0"/>
        <v>43109.25</v>
      </c>
      <c r="O34" s="4">
        <f t="shared" si="1"/>
        <v>43136.25</v>
      </c>
      <c r="P34" t="b">
        <v>0</v>
      </c>
      <c r="Q34" t="b">
        <v>0</v>
      </c>
      <c r="R34" t="s">
        <v>2038</v>
      </c>
      <c r="S34" t="s">
        <v>2064</v>
      </c>
      <c r="T34" t="s">
        <v>2065</v>
      </c>
    </row>
    <row r="35" spans="1:20" x14ac:dyDescent="0.3">
      <c r="A35">
        <v>33</v>
      </c>
      <c r="B35" t="s">
        <v>97</v>
      </c>
      <c r="C35" s="3" t="s">
        <v>98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0"/>
        <v>41916.208333333336</v>
      </c>
      <c r="O35" s="4">
        <f t="shared" si="1"/>
        <v>41953.25</v>
      </c>
      <c r="P35" t="b">
        <v>0</v>
      </c>
      <c r="Q35" t="b">
        <v>0</v>
      </c>
      <c r="R35" t="s">
        <v>2037</v>
      </c>
      <c r="S35" t="s">
        <v>2062</v>
      </c>
      <c r="T35" t="s">
        <v>2063</v>
      </c>
    </row>
    <row r="36" spans="1:20" ht="31.2" x14ac:dyDescent="0.3">
      <c r="A36">
        <v>34</v>
      </c>
      <c r="B36" t="s">
        <v>99</v>
      </c>
      <c r="C36" s="3" t="s">
        <v>100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0"/>
        <v>42816.208333333328</v>
      </c>
      <c r="O36" s="4">
        <f t="shared" si="1"/>
        <v>42821.208333333328</v>
      </c>
      <c r="P36" t="b">
        <v>0</v>
      </c>
      <c r="Q36" t="b">
        <v>0</v>
      </c>
      <c r="R36" t="s">
        <v>2038</v>
      </c>
      <c r="S36" t="s">
        <v>2064</v>
      </c>
      <c r="T36" t="s">
        <v>2065</v>
      </c>
    </row>
    <row r="37" spans="1:20" x14ac:dyDescent="0.3">
      <c r="A37">
        <v>35</v>
      </c>
      <c r="B37" t="s">
        <v>101</v>
      </c>
      <c r="C37" s="3" t="s">
        <v>102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33</v>
      </c>
      <c r="K37" t="s">
        <v>34</v>
      </c>
      <c r="L37">
        <v>1547877600</v>
      </c>
      <c r="M37">
        <v>1551506400</v>
      </c>
      <c r="N37" s="4">
        <f t="shared" si="0"/>
        <v>43483.25</v>
      </c>
      <c r="O37" s="4">
        <f t="shared" si="1"/>
        <v>43525.25</v>
      </c>
      <c r="P37" t="b">
        <v>0</v>
      </c>
      <c r="Q37" t="b">
        <v>1</v>
      </c>
      <c r="R37" t="s">
        <v>2040</v>
      </c>
      <c r="S37" t="s">
        <v>2064</v>
      </c>
      <c r="T37" t="s">
        <v>2067</v>
      </c>
    </row>
    <row r="38" spans="1:20" x14ac:dyDescent="0.3">
      <c r="A38">
        <v>36</v>
      </c>
      <c r="B38" t="s">
        <v>103</v>
      </c>
      <c r="C38" s="3" t="s">
        <v>104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0"/>
        <v>40599.25</v>
      </c>
      <c r="O38" s="4">
        <f t="shared" si="1"/>
        <v>40624.208333333336</v>
      </c>
      <c r="P38" t="b">
        <v>0</v>
      </c>
      <c r="Q38" t="b">
        <v>0</v>
      </c>
      <c r="R38" t="s">
        <v>2037</v>
      </c>
      <c r="S38" t="s">
        <v>2062</v>
      </c>
      <c r="T38" t="s">
        <v>2063</v>
      </c>
    </row>
    <row r="39" spans="1:20" ht="31.2" x14ac:dyDescent="0.3">
      <c r="A39">
        <v>37</v>
      </c>
      <c r="B39" t="s">
        <v>105</v>
      </c>
      <c r="C39" s="3" t="s">
        <v>106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0"/>
        <v>43743.208333333328</v>
      </c>
      <c r="O39" s="4">
        <f t="shared" si="1"/>
        <v>43776.25</v>
      </c>
      <c r="P39" t="b">
        <v>0</v>
      </c>
      <c r="Q39" t="b">
        <v>1</v>
      </c>
      <c r="R39" t="s">
        <v>2047</v>
      </c>
      <c r="S39" t="s">
        <v>2070</v>
      </c>
      <c r="T39" t="s">
        <v>2076</v>
      </c>
    </row>
    <row r="40" spans="1:20" x14ac:dyDescent="0.3">
      <c r="A40">
        <v>38</v>
      </c>
      <c r="B40" t="s">
        <v>107</v>
      </c>
      <c r="C40" s="3" t="s">
        <v>108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0"/>
        <v>40468.208333333336</v>
      </c>
      <c r="O40" s="4">
        <f t="shared" si="1"/>
        <v>40473.208333333336</v>
      </c>
      <c r="P40" t="b">
        <v>0</v>
      </c>
      <c r="Q40" t="b">
        <v>0</v>
      </c>
      <c r="R40" t="s">
        <v>2048</v>
      </c>
      <c r="S40" t="s">
        <v>2077</v>
      </c>
      <c r="T40" t="s">
        <v>2078</v>
      </c>
    </row>
    <row r="41" spans="1:20" x14ac:dyDescent="0.3">
      <c r="A41">
        <v>39</v>
      </c>
      <c r="B41" t="s">
        <v>109</v>
      </c>
      <c r="C41" s="3" t="s">
        <v>110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33</v>
      </c>
      <c r="K41" t="s">
        <v>34</v>
      </c>
      <c r="L41">
        <v>1361772000</v>
      </c>
      <c r="M41">
        <v>1362978000</v>
      </c>
      <c r="N41" s="4">
        <f t="shared" si="0"/>
        <v>41329.25</v>
      </c>
      <c r="O41" s="4">
        <f t="shared" si="1"/>
        <v>41343.208333333336</v>
      </c>
      <c r="P41" t="b">
        <v>0</v>
      </c>
      <c r="Q41" t="b">
        <v>0</v>
      </c>
      <c r="R41" t="s">
        <v>2037</v>
      </c>
      <c r="S41" t="s">
        <v>2062</v>
      </c>
      <c r="T41" t="s">
        <v>2063</v>
      </c>
    </row>
    <row r="42" spans="1:20" x14ac:dyDescent="0.3">
      <c r="A42">
        <v>40</v>
      </c>
      <c r="B42" t="s">
        <v>111</v>
      </c>
      <c r="C42" s="3" t="s">
        <v>112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0"/>
        <v>40333.208333333336</v>
      </c>
      <c r="O42" s="4">
        <f t="shared" si="1"/>
        <v>40352.208333333336</v>
      </c>
      <c r="P42" t="b">
        <v>0</v>
      </c>
      <c r="Q42" t="b">
        <v>1</v>
      </c>
      <c r="R42" t="s">
        <v>2042</v>
      </c>
      <c r="S42" t="s">
        <v>2060</v>
      </c>
      <c r="T42" t="s">
        <v>2069</v>
      </c>
    </row>
    <row r="43" spans="1:20" x14ac:dyDescent="0.3">
      <c r="A43">
        <v>41</v>
      </c>
      <c r="B43" t="s">
        <v>113</v>
      </c>
      <c r="C43" s="3" t="s">
        <v>114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95</v>
      </c>
      <c r="K43" t="s">
        <v>96</v>
      </c>
      <c r="L43">
        <v>1346734800</v>
      </c>
      <c r="M43">
        <v>1348981200</v>
      </c>
      <c r="N43" s="4">
        <f t="shared" si="0"/>
        <v>41155.208333333336</v>
      </c>
      <c r="O43" s="4">
        <f t="shared" si="1"/>
        <v>41181.208333333336</v>
      </c>
      <c r="P43" t="b">
        <v>0</v>
      </c>
      <c r="Q43" t="b">
        <v>1</v>
      </c>
      <c r="R43" t="s">
        <v>2035</v>
      </c>
      <c r="S43" t="s">
        <v>2058</v>
      </c>
      <c r="T43" t="s">
        <v>2059</v>
      </c>
    </row>
    <row r="44" spans="1:20" x14ac:dyDescent="0.3">
      <c r="A44">
        <v>42</v>
      </c>
      <c r="B44" t="s">
        <v>115</v>
      </c>
      <c r="C44" s="3" t="s">
        <v>116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0"/>
        <v>40727.208333333336</v>
      </c>
      <c r="O44" s="4">
        <f t="shared" si="1"/>
        <v>40736.208333333336</v>
      </c>
      <c r="P44" t="b">
        <v>0</v>
      </c>
      <c r="Q44" t="b">
        <v>0</v>
      </c>
      <c r="R44" t="s">
        <v>17</v>
      </c>
      <c r="S44" t="s">
        <v>2006</v>
      </c>
      <c r="T44" t="s">
        <v>2007</v>
      </c>
    </row>
    <row r="45" spans="1:20" x14ac:dyDescent="0.3">
      <c r="A45">
        <v>43</v>
      </c>
      <c r="B45" t="s">
        <v>117</v>
      </c>
      <c r="C45" s="3" t="s">
        <v>118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0"/>
        <v>41843.208333333336</v>
      </c>
      <c r="O45" s="4">
        <f t="shared" si="1"/>
        <v>41859.208333333336</v>
      </c>
      <c r="P45" t="b">
        <v>0</v>
      </c>
      <c r="Q45" t="b">
        <v>0</v>
      </c>
      <c r="R45" t="s">
        <v>2049</v>
      </c>
      <c r="S45" t="s">
        <v>2070</v>
      </c>
      <c r="T45" t="s">
        <v>2079</v>
      </c>
    </row>
    <row r="46" spans="1:20" x14ac:dyDescent="0.3">
      <c r="A46">
        <v>44</v>
      </c>
      <c r="B46" t="s">
        <v>119</v>
      </c>
      <c r="C46" s="3" t="s">
        <v>120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33</v>
      </c>
      <c r="K46" t="s">
        <v>34</v>
      </c>
      <c r="L46">
        <v>1552798800</v>
      </c>
      <c r="M46">
        <v>1552885200</v>
      </c>
      <c r="N46" s="4">
        <f t="shared" si="0"/>
        <v>43540.208333333328</v>
      </c>
      <c r="O46" s="4">
        <f t="shared" si="1"/>
        <v>43541.208333333328</v>
      </c>
      <c r="P46" t="b">
        <v>0</v>
      </c>
      <c r="Q46" t="b">
        <v>0</v>
      </c>
      <c r="R46" t="s">
        <v>2047</v>
      </c>
      <c r="S46" t="s">
        <v>2070</v>
      </c>
      <c r="T46" t="s">
        <v>2076</v>
      </c>
    </row>
    <row r="47" spans="1:20" ht="31.2" x14ac:dyDescent="0.3">
      <c r="A47">
        <v>45</v>
      </c>
      <c r="B47" t="s">
        <v>121</v>
      </c>
      <c r="C47" s="3" t="s">
        <v>122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0"/>
        <v>42675.208333333328</v>
      </c>
      <c r="O47" s="4">
        <f t="shared" si="1"/>
        <v>42690.25</v>
      </c>
      <c r="P47" t="b">
        <v>0</v>
      </c>
      <c r="Q47" t="b">
        <v>1</v>
      </c>
      <c r="R47" t="s">
        <v>2037</v>
      </c>
      <c r="S47" t="s">
        <v>2062</v>
      </c>
      <c r="T47" t="s">
        <v>2063</v>
      </c>
    </row>
    <row r="48" spans="1:20" x14ac:dyDescent="0.3">
      <c r="A48">
        <v>46</v>
      </c>
      <c r="B48" t="s">
        <v>123</v>
      </c>
      <c r="C48" s="3" t="s">
        <v>124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0"/>
        <v>40366.208333333336</v>
      </c>
      <c r="O48" s="4">
        <f t="shared" si="1"/>
        <v>40389.208333333336</v>
      </c>
      <c r="P48" t="b">
        <v>0</v>
      </c>
      <c r="Q48" t="b">
        <v>0</v>
      </c>
      <c r="R48" t="s">
        <v>2035</v>
      </c>
      <c r="S48" t="s">
        <v>2058</v>
      </c>
      <c r="T48" t="s">
        <v>2059</v>
      </c>
    </row>
    <row r="49" spans="1:20" x14ac:dyDescent="0.3">
      <c r="A49">
        <v>47</v>
      </c>
      <c r="B49" t="s">
        <v>125</v>
      </c>
      <c r="C49" s="3" t="s">
        <v>126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0"/>
        <v>41726.208333333336</v>
      </c>
      <c r="O49" s="4">
        <f t="shared" si="1"/>
        <v>41756.208333333336</v>
      </c>
      <c r="P49" t="b">
        <v>0</v>
      </c>
      <c r="Q49" t="b">
        <v>0</v>
      </c>
      <c r="R49" t="s">
        <v>2037</v>
      </c>
      <c r="S49" t="s">
        <v>2062</v>
      </c>
      <c r="T49" t="s">
        <v>2063</v>
      </c>
    </row>
    <row r="50" spans="1:20" x14ac:dyDescent="0.3">
      <c r="A50">
        <v>48</v>
      </c>
      <c r="B50" t="s">
        <v>127</v>
      </c>
      <c r="C50" s="3" t="s">
        <v>128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0"/>
        <v>42179.208333333328</v>
      </c>
      <c r="O50" s="4">
        <f t="shared" si="1"/>
        <v>42191.208333333328</v>
      </c>
      <c r="P50" t="b">
        <v>0</v>
      </c>
      <c r="Q50" t="b">
        <v>0</v>
      </c>
      <c r="R50" t="s">
        <v>2037</v>
      </c>
      <c r="S50" t="s">
        <v>2062</v>
      </c>
      <c r="T50" t="s">
        <v>2063</v>
      </c>
    </row>
    <row r="51" spans="1:20" x14ac:dyDescent="0.3">
      <c r="A51">
        <v>49</v>
      </c>
      <c r="B51" t="s">
        <v>129</v>
      </c>
      <c r="C51" s="3" t="s">
        <v>130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0"/>
        <v>43757.208333333328</v>
      </c>
      <c r="O51" s="4">
        <f t="shared" si="1"/>
        <v>43802.25</v>
      </c>
      <c r="P51" t="b">
        <v>0</v>
      </c>
      <c r="Q51" t="b">
        <v>0</v>
      </c>
      <c r="R51" t="s">
        <v>2035</v>
      </c>
      <c r="S51" t="s">
        <v>2058</v>
      </c>
      <c r="T51" t="s">
        <v>2059</v>
      </c>
    </row>
    <row r="52" spans="1:20" ht="31.2" x14ac:dyDescent="0.3">
      <c r="A52">
        <v>50</v>
      </c>
      <c r="B52" t="s">
        <v>131</v>
      </c>
      <c r="C52" s="3" t="s">
        <v>132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95</v>
      </c>
      <c r="K52" t="s">
        <v>96</v>
      </c>
      <c r="L52">
        <v>1375333200</v>
      </c>
      <c r="M52">
        <v>1377752400</v>
      </c>
      <c r="N52" s="4">
        <f t="shared" si="0"/>
        <v>41486.208333333336</v>
      </c>
      <c r="O52" s="4">
        <f t="shared" si="1"/>
        <v>41514.208333333336</v>
      </c>
      <c r="P52" t="b">
        <v>0</v>
      </c>
      <c r="Q52" t="b">
        <v>0</v>
      </c>
      <c r="R52" t="s">
        <v>2050</v>
      </c>
      <c r="S52" t="s">
        <v>2058</v>
      </c>
      <c r="T52" t="s">
        <v>2080</v>
      </c>
    </row>
    <row r="53" spans="1:20" x14ac:dyDescent="0.3">
      <c r="A53">
        <v>51</v>
      </c>
      <c r="B53" t="s">
        <v>133</v>
      </c>
      <c r="C53" s="3" t="s">
        <v>134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37</v>
      </c>
      <c r="K53" t="s">
        <v>38</v>
      </c>
      <c r="L53">
        <v>1332824400</v>
      </c>
      <c r="M53">
        <v>1334206800</v>
      </c>
      <c r="N53" s="4">
        <f t="shared" si="0"/>
        <v>40994.208333333336</v>
      </c>
      <c r="O53" s="4">
        <f t="shared" si="1"/>
        <v>41010.208333333336</v>
      </c>
      <c r="P53" t="b">
        <v>0</v>
      </c>
      <c r="Q53" t="b">
        <v>1</v>
      </c>
      <c r="R53" t="s">
        <v>2042</v>
      </c>
      <c r="S53" t="s">
        <v>2060</v>
      </c>
      <c r="T53" t="s">
        <v>2069</v>
      </c>
    </row>
    <row r="54" spans="1:20" x14ac:dyDescent="0.3">
      <c r="A54">
        <v>52</v>
      </c>
      <c r="B54" t="s">
        <v>135</v>
      </c>
      <c r="C54" s="3" t="s">
        <v>136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0"/>
        <v>40435.208333333336</v>
      </c>
      <c r="O54" s="4">
        <f t="shared" si="1"/>
        <v>40439.208333333336</v>
      </c>
      <c r="P54" t="b">
        <v>0</v>
      </c>
      <c r="Q54" t="b">
        <v>0</v>
      </c>
      <c r="R54" t="s">
        <v>2037</v>
      </c>
      <c r="S54" t="s">
        <v>2062</v>
      </c>
      <c r="T54" t="s">
        <v>2063</v>
      </c>
    </row>
    <row r="55" spans="1:20" x14ac:dyDescent="0.3">
      <c r="A55">
        <v>53</v>
      </c>
      <c r="B55" t="s">
        <v>137</v>
      </c>
      <c r="C55" s="3" t="s">
        <v>138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0"/>
        <v>41778.208333333336</v>
      </c>
      <c r="O55" s="4">
        <f t="shared" si="1"/>
        <v>41817.208333333336</v>
      </c>
      <c r="P55" t="b">
        <v>0</v>
      </c>
      <c r="Q55" t="b">
        <v>0</v>
      </c>
      <c r="R55" t="s">
        <v>2040</v>
      </c>
      <c r="S55" t="s">
        <v>2064</v>
      </c>
      <c r="T55" t="s">
        <v>2067</v>
      </c>
    </row>
    <row r="56" spans="1:20" ht="31.2" x14ac:dyDescent="0.3">
      <c r="A56">
        <v>54</v>
      </c>
      <c r="B56" t="s">
        <v>139</v>
      </c>
      <c r="C56" s="3" t="s">
        <v>140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0"/>
        <v>43169.25</v>
      </c>
      <c r="O56" s="4">
        <f t="shared" si="1"/>
        <v>43175.208333333328</v>
      </c>
      <c r="P56" t="b">
        <v>0</v>
      </c>
      <c r="Q56" t="b">
        <v>0</v>
      </c>
      <c r="R56" t="s">
        <v>2042</v>
      </c>
      <c r="S56" t="s">
        <v>2060</v>
      </c>
      <c r="T56" t="s">
        <v>2069</v>
      </c>
    </row>
    <row r="57" spans="1:20" ht="31.2" x14ac:dyDescent="0.3">
      <c r="A57">
        <v>55</v>
      </c>
      <c r="B57" t="s">
        <v>141</v>
      </c>
      <c r="C57" s="3" t="s">
        <v>142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0"/>
        <v>43310.208333333328</v>
      </c>
      <c r="O57" s="4">
        <f t="shared" si="1"/>
        <v>43315.208333333328</v>
      </c>
      <c r="P57" t="b">
        <v>0</v>
      </c>
      <c r="Q57" t="b">
        <v>0</v>
      </c>
      <c r="R57" t="s">
        <v>2051</v>
      </c>
      <c r="S57" t="s">
        <v>2058</v>
      </c>
      <c r="T57" t="s">
        <v>2081</v>
      </c>
    </row>
    <row r="58" spans="1:20" ht="31.2" x14ac:dyDescent="0.3">
      <c r="A58">
        <v>56</v>
      </c>
      <c r="B58" t="s">
        <v>143</v>
      </c>
      <c r="C58" s="3" t="s">
        <v>144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0"/>
        <v>42013.25</v>
      </c>
      <c r="O58" s="4">
        <f t="shared" si="1"/>
        <v>42020.25</v>
      </c>
      <c r="P58" t="b">
        <v>0</v>
      </c>
      <c r="Q58" t="b">
        <v>0</v>
      </c>
      <c r="R58" t="s">
        <v>2042</v>
      </c>
      <c r="S58" t="s">
        <v>2060</v>
      </c>
      <c r="T58" t="s">
        <v>2069</v>
      </c>
    </row>
    <row r="59" spans="1:20" x14ac:dyDescent="0.3">
      <c r="A59">
        <v>57</v>
      </c>
      <c r="B59" t="s">
        <v>145</v>
      </c>
      <c r="C59" s="3" t="s">
        <v>146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0"/>
        <v>42978.208333333328</v>
      </c>
      <c r="O59" s="4">
        <f t="shared" si="1"/>
        <v>42990.208333333328</v>
      </c>
      <c r="P59" t="b">
        <v>0</v>
      </c>
      <c r="Q59" t="b">
        <v>0</v>
      </c>
      <c r="R59" t="s">
        <v>2045</v>
      </c>
      <c r="S59" t="s">
        <v>2073</v>
      </c>
      <c r="T59" t="s">
        <v>2074</v>
      </c>
    </row>
    <row r="60" spans="1:20" x14ac:dyDescent="0.3">
      <c r="A60">
        <v>58</v>
      </c>
      <c r="B60" t="s">
        <v>147</v>
      </c>
      <c r="C60" s="3" t="s">
        <v>148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0"/>
        <v>42267.208333333328</v>
      </c>
      <c r="O60" s="4">
        <f t="shared" si="1"/>
        <v>42280.208333333328</v>
      </c>
      <c r="P60" t="b">
        <v>0</v>
      </c>
      <c r="Q60" t="b">
        <v>0</v>
      </c>
      <c r="R60" t="s">
        <v>2037</v>
      </c>
      <c r="S60" t="s">
        <v>2062</v>
      </c>
      <c r="T60" t="s">
        <v>2063</v>
      </c>
    </row>
    <row r="61" spans="1:20" x14ac:dyDescent="0.3">
      <c r="A61">
        <v>59</v>
      </c>
      <c r="B61" t="s">
        <v>149</v>
      </c>
      <c r="C61" s="3" t="s">
        <v>150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0"/>
        <v>42897.208333333328</v>
      </c>
      <c r="O61" s="4">
        <f t="shared" si="1"/>
        <v>42912.208333333328</v>
      </c>
      <c r="P61" t="b">
        <v>0</v>
      </c>
      <c r="Q61" t="b">
        <v>1</v>
      </c>
      <c r="R61" t="s">
        <v>2037</v>
      </c>
      <c r="S61" t="s">
        <v>2062</v>
      </c>
      <c r="T61" t="s">
        <v>2063</v>
      </c>
    </row>
    <row r="62" spans="1:20" x14ac:dyDescent="0.3">
      <c r="A62">
        <v>60</v>
      </c>
      <c r="B62" t="s">
        <v>151</v>
      </c>
      <c r="C62" s="3" t="s">
        <v>152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0"/>
        <v>41106.208333333336</v>
      </c>
      <c r="O62" s="4">
        <f t="shared" si="1"/>
        <v>41109.208333333336</v>
      </c>
      <c r="P62" t="b">
        <v>0</v>
      </c>
      <c r="Q62" t="b">
        <v>0</v>
      </c>
      <c r="R62" t="s">
        <v>2037</v>
      </c>
      <c r="S62" t="s">
        <v>2062</v>
      </c>
      <c r="T62" t="s">
        <v>2063</v>
      </c>
    </row>
    <row r="63" spans="1:20" ht="31.2" x14ac:dyDescent="0.3">
      <c r="A63">
        <v>61</v>
      </c>
      <c r="B63" t="s">
        <v>153</v>
      </c>
      <c r="C63" s="3" t="s">
        <v>154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0"/>
        <v>40594.25</v>
      </c>
      <c r="O63" s="4">
        <f t="shared" si="1"/>
        <v>40634.208333333336</v>
      </c>
      <c r="P63" t="b">
        <v>0</v>
      </c>
      <c r="Q63" t="b">
        <v>0</v>
      </c>
      <c r="R63" t="s">
        <v>2037</v>
      </c>
      <c r="S63" t="s">
        <v>2062</v>
      </c>
      <c r="T63" t="s">
        <v>2063</v>
      </c>
    </row>
    <row r="64" spans="1:20" ht="31.2" x14ac:dyDescent="0.3">
      <c r="A64">
        <v>62</v>
      </c>
      <c r="B64" t="s">
        <v>155</v>
      </c>
      <c r="C64" s="3" t="s">
        <v>156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0"/>
        <v>42159.208333333328</v>
      </c>
      <c r="O64" s="4">
        <f t="shared" si="1"/>
        <v>42160.208333333328</v>
      </c>
      <c r="P64" t="b">
        <v>0</v>
      </c>
      <c r="Q64" t="b">
        <v>0</v>
      </c>
      <c r="R64" t="s">
        <v>2036</v>
      </c>
      <c r="S64" t="s">
        <v>2060</v>
      </c>
      <c r="T64" t="s">
        <v>2061</v>
      </c>
    </row>
    <row r="65" spans="1:20" x14ac:dyDescent="0.3">
      <c r="A65">
        <v>63</v>
      </c>
      <c r="B65" t="s">
        <v>157</v>
      </c>
      <c r="C65" s="3" t="s">
        <v>158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0"/>
        <v>42852.208333333328</v>
      </c>
      <c r="O65" s="4">
        <f t="shared" si="1"/>
        <v>42858.208333333328</v>
      </c>
      <c r="P65" t="b">
        <v>0</v>
      </c>
      <c r="Q65" t="b">
        <v>0</v>
      </c>
      <c r="R65" t="s">
        <v>2037</v>
      </c>
      <c r="S65" t="s">
        <v>2062</v>
      </c>
      <c r="T65" t="s">
        <v>2063</v>
      </c>
    </row>
    <row r="66" spans="1:20" x14ac:dyDescent="0.3">
      <c r="A66">
        <v>64</v>
      </c>
      <c r="B66" t="s">
        <v>159</v>
      </c>
      <c r="C66" s="3" t="s">
        <v>160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0"/>
        <v>43282.208333333328</v>
      </c>
      <c r="O66" s="4">
        <f t="shared" si="1"/>
        <v>43297.208333333328</v>
      </c>
      <c r="P66" t="b">
        <v>0</v>
      </c>
      <c r="Q66" t="b">
        <v>1</v>
      </c>
      <c r="R66" t="s">
        <v>2036</v>
      </c>
      <c r="S66" t="s">
        <v>2060</v>
      </c>
      <c r="T66" t="s">
        <v>2061</v>
      </c>
    </row>
    <row r="67" spans="1:20" x14ac:dyDescent="0.3">
      <c r="A67">
        <v>65</v>
      </c>
      <c r="B67" t="s">
        <v>161</v>
      </c>
      <c r="C67" s="3" t="s">
        <v>162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4">(((L67/60)/60)/24)+DATE(1970,1,0)</f>
        <v>40569.25</v>
      </c>
      <c r="O67" s="4">
        <f t="shared" ref="O67:O130" si="5">(((M67/60)/60)/24)+DATE(1970,1,0)</f>
        <v>40576.25</v>
      </c>
      <c r="P67" t="b">
        <v>0</v>
      </c>
      <c r="Q67" t="b">
        <v>0</v>
      </c>
      <c r="R67" t="s">
        <v>2037</v>
      </c>
      <c r="S67" t="s">
        <v>2062</v>
      </c>
      <c r="T67" t="s">
        <v>2063</v>
      </c>
    </row>
    <row r="68" spans="1:20" x14ac:dyDescent="0.3">
      <c r="A68">
        <v>66</v>
      </c>
      <c r="B68" t="s">
        <v>163</v>
      </c>
      <c r="C68" s="3" t="s">
        <v>164</v>
      </c>
      <c r="D68">
        <v>2900</v>
      </c>
      <c r="E68">
        <v>1307</v>
      </c>
      <c r="F68">
        <f t="shared" ref="F68:F131" si="6">ROUND(E68/D68*100,0)</f>
        <v>45</v>
      </c>
      <c r="G68" t="s">
        <v>14</v>
      </c>
      <c r="H68">
        <v>12</v>
      </c>
      <c r="I68">
        <f t="shared" ref="I68:I131" si="7">IF(H68=0,0,ROUND(E68/H68,2))</f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4"/>
        <v>42101.208333333328</v>
      </c>
      <c r="O68" s="4">
        <f t="shared" si="5"/>
        <v>42106.208333333328</v>
      </c>
      <c r="P68" t="b">
        <v>0</v>
      </c>
      <c r="Q68" t="b">
        <v>1</v>
      </c>
      <c r="R68" t="s">
        <v>2037</v>
      </c>
      <c r="S68" t="s">
        <v>2062</v>
      </c>
      <c r="T68" t="s">
        <v>2063</v>
      </c>
    </row>
    <row r="69" spans="1:20" ht="31.2" x14ac:dyDescent="0.3">
      <c r="A69">
        <v>67</v>
      </c>
      <c r="B69" t="s">
        <v>165</v>
      </c>
      <c r="C69" s="3" t="s">
        <v>166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37</v>
      </c>
      <c r="K69" t="s">
        <v>38</v>
      </c>
      <c r="L69">
        <v>1264399200</v>
      </c>
      <c r="M69">
        <v>1264831200</v>
      </c>
      <c r="N69" s="4">
        <f t="shared" si="4"/>
        <v>40202.25</v>
      </c>
      <c r="O69" s="4">
        <f t="shared" si="5"/>
        <v>40207.25</v>
      </c>
      <c r="P69" t="b">
        <v>0</v>
      </c>
      <c r="Q69" t="b">
        <v>1</v>
      </c>
      <c r="R69" t="s">
        <v>2042</v>
      </c>
      <c r="S69" t="s">
        <v>2060</v>
      </c>
      <c r="T69" t="s">
        <v>2069</v>
      </c>
    </row>
    <row r="70" spans="1:20" x14ac:dyDescent="0.3">
      <c r="A70">
        <v>68</v>
      </c>
      <c r="B70" t="s">
        <v>167</v>
      </c>
      <c r="C70" s="3" t="s">
        <v>168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95</v>
      </c>
      <c r="K70" t="s">
        <v>96</v>
      </c>
      <c r="L70">
        <v>1501131600</v>
      </c>
      <c r="M70">
        <v>1505192400</v>
      </c>
      <c r="N70" s="4">
        <f t="shared" si="4"/>
        <v>42942.208333333328</v>
      </c>
      <c r="O70" s="4">
        <f t="shared" si="5"/>
        <v>42989.208333333328</v>
      </c>
      <c r="P70" t="b">
        <v>0</v>
      </c>
      <c r="Q70" t="b">
        <v>1</v>
      </c>
      <c r="R70" t="s">
        <v>2037</v>
      </c>
      <c r="S70" t="s">
        <v>2062</v>
      </c>
      <c r="T70" t="s">
        <v>2063</v>
      </c>
    </row>
    <row r="71" spans="1:20" ht="31.2" x14ac:dyDescent="0.3">
      <c r="A71">
        <v>69</v>
      </c>
      <c r="B71" t="s">
        <v>169</v>
      </c>
      <c r="C71" s="3" t="s">
        <v>170</v>
      </c>
      <c r="D71">
        <v>7900</v>
      </c>
      <c r="E71">
        <v>1901</v>
      </c>
      <c r="F71">
        <f t="shared" si="6"/>
        <v>24</v>
      </c>
      <c r="G71" t="s">
        <v>64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4"/>
        <v>40530.25</v>
      </c>
      <c r="O71" s="4">
        <f t="shared" si="5"/>
        <v>40564.25</v>
      </c>
      <c r="P71" t="b">
        <v>0</v>
      </c>
      <c r="Q71" t="b">
        <v>0</v>
      </c>
      <c r="R71" t="s">
        <v>2037</v>
      </c>
      <c r="S71" t="s">
        <v>2062</v>
      </c>
      <c r="T71" t="s">
        <v>2063</v>
      </c>
    </row>
    <row r="72" spans="1:20" x14ac:dyDescent="0.3">
      <c r="A72">
        <v>70</v>
      </c>
      <c r="B72" t="s">
        <v>171</v>
      </c>
      <c r="C72" s="3" t="s">
        <v>172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95</v>
      </c>
      <c r="K72" t="s">
        <v>96</v>
      </c>
      <c r="L72">
        <v>1288674000</v>
      </c>
      <c r="M72">
        <v>1292911200</v>
      </c>
      <c r="N72" s="4">
        <f t="shared" si="4"/>
        <v>40483.208333333336</v>
      </c>
      <c r="O72" s="4">
        <f t="shared" si="5"/>
        <v>40532.25</v>
      </c>
      <c r="P72" t="b">
        <v>0</v>
      </c>
      <c r="Q72" t="b">
        <v>1</v>
      </c>
      <c r="R72" t="s">
        <v>2037</v>
      </c>
      <c r="S72" t="s">
        <v>2062</v>
      </c>
      <c r="T72" t="s">
        <v>2063</v>
      </c>
    </row>
    <row r="73" spans="1:20" ht="31.2" x14ac:dyDescent="0.3">
      <c r="A73">
        <v>71</v>
      </c>
      <c r="B73" t="s">
        <v>173</v>
      </c>
      <c r="C73" s="3" t="s">
        <v>174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4"/>
        <v>43798.25</v>
      </c>
      <c r="O73" s="4">
        <f t="shared" si="5"/>
        <v>43802.25</v>
      </c>
      <c r="P73" t="b">
        <v>0</v>
      </c>
      <c r="Q73" t="b">
        <v>0</v>
      </c>
      <c r="R73" t="s">
        <v>2037</v>
      </c>
      <c r="S73" t="s">
        <v>2062</v>
      </c>
      <c r="T73" t="s">
        <v>2063</v>
      </c>
    </row>
    <row r="74" spans="1:20" x14ac:dyDescent="0.3">
      <c r="A74">
        <v>72</v>
      </c>
      <c r="B74" t="s">
        <v>175</v>
      </c>
      <c r="C74" s="3" t="s">
        <v>176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4"/>
        <v>42185.208333333328</v>
      </c>
      <c r="O74" s="4">
        <f t="shared" si="5"/>
        <v>42221.208333333328</v>
      </c>
      <c r="P74" t="b">
        <v>0</v>
      </c>
      <c r="Q74" t="b">
        <v>0</v>
      </c>
      <c r="R74" t="s">
        <v>2044</v>
      </c>
      <c r="S74" t="s">
        <v>2064</v>
      </c>
      <c r="T74" t="s">
        <v>2072</v>
      </c>
    </row>
    <row r="75" spans="1:20" x14ac:dyDescent="0.3">
      <c r="A75">
        <v>73</v>
      </c>
      <c r="B75" t="s">
        <v>177</v>
      </c>
      <c r="C75" s="3" t="s">
        <v>178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4"/>
        <v>42700.25</v>
      </c>
      <c r="O75" s="4">
        <f t="shared" si="5"/>
        <v>42703.25</v>
      </c>
      <c r="P75" t="b">
        <v>0</v>
      </c>
      <c r="Q75" t="b">
        <v>0</v>
      </c>
      <c r="R75" t="s">
        <v>2051</v>
      </c>
      <c r="S75" t="s">
        <v>2058</v>
      </c>
      <c r="T75" t="s">
        <v>2081</v>
      </c>
    </row>
    <row r="76" spans="1:20" x14ac:dyDescent="0.3">
      <c r="A76">
        <v>74</v>
      </c>
      <c r="B76" t="s">
        <v>179</v>
      </c>
      <c r="C76" s="3" t="s">
        <v>180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37</v>
      </c>
      <c r="K76" t="s">
        <v>38</v>
      </c>
      <c r="L76">
        <v>1459054800</v>
      </c>
      <c r="M76">
        <v>1459141200</v>
      </c>
      <c r="N76" s="4">
        <f t="shared" si="4"/>
        <v>42455.208333333328</v>
      </c>
      <c r="O76" s="4">
        <f t="shared" si="5"/>
        <v>42456.208333333328</v>
      </c>
      <c r="P76" t="b">
        <v>0</v>
      </c>
      <c r="Q76" t="b">
        <v>0</v>
      </c>
      <c r="R76" t="s">
        <v>2050</v>
      </c>
      <c r="S76" t="s">
        <v>2058</v>
      </c>
      <c r="T76" t="s">
        <v>2080</v>
      </c>
    </row>
    <row r="77" spans="1:20" x14ac:dyDescent="0.3">
      <c r="A77">
        <v>75</v>
      </c>
      <c r="B77" t="s">
        <v>181</v>
      </c>
      <c r="C77" s="3" t="s">
        <v>182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4"/>
        <v>43295.208333333328</v>
      </c>
      <c r="O77" s="4">
        <f t="shared" si="5"/>
        <v>43303.208333333328</v>
      </c>
      <c r="P77" t="b">
        <v>0</v>
      </c>
      <c r="Q77" t="b">
        <v>0</v>
      </c>
      <c r="R77" t="s">
        <v>2048</v>
      </c>
      <c r="S77" t="s">
        <v>2077</v>
      </c>
      <c r="T77" t="s">
        <v>2078</v>
      </c>
    </row>
    <row r="78" spans="1:20" x14ac:dyDescent="0.3">
      <c r="A78">
        <v>76</v>
      </c>
      <c r="B78" t="s">
        <v>183</v>
      </c>
      <c r="C78" s="3" t="s">
        <v>184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4"/>
        <v>42026.25</v>
      </c>
      <c r="O78" s="4">
        <f t="shared" si="5"/>
        <v>42075.208333333328</v>
      </c>
      <c r="P78" t="b">
        <v>1</v>
      </c>
      <c r="Q78" t="b">
        <v>1</v>
      </c>
      <c r="R78" t="s">
        <v>2037</v>
      </c>
      <c r="S78" t="s">
        <v>2062</v>
      </c>
      <c r="T78" t="s">
        <v>2063</v>
      </c>
    </row>
    <row r="79" spans="1:20" x14ac:dyDescent="0.3">
      <c r="A79">
        <v>77</v>
      </c>
      <c r="B79" t="s">
        <v>185</v>
      </c>
      <c r="C79" s="3" t="s">
        <v>186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4"/>
        <v>40447.208333333336</v>
      </c>
      <c r="O79" s="4">
        <f t="shared" si="5"/>
        <v>40461.208333333336</v>
      </c>
      <c r="P79" t="b">
        <v>0</v>
      </c>
      <c r="Q79" t="b">
        <v>1</v>
      </c>
      <c r="R79" t="s">
        <v>2044</v>
      </c>
      <c r="S79" t="s">
        <v>2064</v>
      </c>
      <c r="T79" t="s">
        <v>2072</v>
      </c>
    </row>
    <row r="80" spans="1:20" ht="31.2" x14ac:dyDescent="0.3">
      <c r="A80">
        <v>78</v>
      </c>
      <c r="B80" t="s">
        <v>187</v>
      </c>
      <c r="C80" s="3" t="s">
        <v>188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4"/>
        <v>43205.208333333328</v>
      </c>
      <c r="O80" s="4">
        <f t="shared" si="5"/>
        <v>43206.208333333328</v>
      </c>
      <c r="P80" t="b">
        <v>0</v>
      </c>
      <c r="Q80" t="b">
        <v>0</v>
      </c>
      <c r="R80" t="s">
        <v>2052</v>
      </c>
      <c r="S80" t="s">
        <v>2070</v>
      </c>
      <c r="T80" t="s">
        <v>2082</v>
      </c>
    </row>
    <row r="81" spans="1:20" x14ac:dyDescent="0.3">
      <c r="A81">
        <v>79</v>
      </c>
      <c r="B81" t="s">
        <v>189</v>
      </c>
      <c r="C81" s="3" t="s">
        <v>190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4"/>
        <v>43266.208333333328</v>
      </c>
      <c r="O81" s="4">
        <f t="shared" si="5"/>
        <v>43271.208333333328</v>
      </c>
      <c r="P81" t="b">
        <v>0</v>
      </c>
      <c r="Q81" t="b">
        <v>0</v>
      </c>
      <c r="R81" t="s">
        <v>2037</v>
      </c>
      <c r="S81" t="s">
        <v>2062</v>
      </c>
      <c r="T81" t="s">
        <v>2063</v>
      </c>
    </row>
    <row r="82" spans="1:20" x14ac:dyDescent="0.3">
      <c r="A82">
        <v>80</v>
      </c>
      <c r="B82" t="s">
        <v>191</v>
      </c>
      <c r="C82" s="3" t="s">
        <v>192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4"/>
        <v>42975.208333333328</v>
      </c>
      <c r="O82" s="4">
        <f t="shared" si="5"/>
        <v>43005.208333333328</v>
      </c>
      <c r="P82" t="b">
        <v>0</v>
      </c>
      <c r="Q82" t="b">
        <v>0</v>
      </c>
      <c r="R82" t="s">
        <v>2045</v>
      </c>
      <c r="S82" t="s">
        <v>2073</v>
      </c>
      <c r="T82" t="s">
        <v>2074</v>
      </c>
    </row>
    <row r="83" spans="1:20" x14ac:dyDescent="0.3">
      <c r="A83">
        <v>81</v>
      </c>
      <c r="B83" t="s">
        <v>193</v>
      </c>
      <c r="C83" s="3" t="s">
        <v>194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4"/>
        <v>43061.25</v>
      </c>
      <c r="O83" s="4">
        <f t="shared" si="5"/>
        <v>43086.25</v>
      </c>
      <c r="P83" t="b">
        <v>0</v>
      </c>
      <c r="Q83" t="b">
        <v>0</v>
      </c>
      <c r="R83" t="s">
        <v>2035</v>
      </c>
      <c r="S83" t="s">
        <v>2058</v>
      </c>
      <c r="T83" t="s">
        <v>2059</v>
      </c>
    </row>
    <row r="84" spans="1:20" x14ac:dyDescent="0.3">
      <c r="A84">
        <v>82</v>
      </c>
      <c r="B84" t="s">
        <v>195</v>
      </c>
      <c r="C84" s="3" t="s">
        <v>196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37</v>
      </c>
      <c r="K84" t="s">
        <v>38</v>
      </c>
      <c r="L84">
        <v>1547704800</v>
      </c>
      <c r="M84">
        <v>1548309600</v>
      </c>
      <c r="N84" s="4">
        <f t="shared" si="4"/>
        <v>43481.25</v>
      </c>
      <c r="O84" s="4">
        <f t="shared" si="5"/>
        <v>43488.25</v>
      </c>
      <c r="P84" t="b">
        <v>0</v>
      </c>
      <c r="Q84" t="b">
        <v>1</v>
      </c>
      <c r="R84" t="s">
        <v>2045</v>
      </c>
      <c r="S84" t="s">
        <v>2073</v>
      </c>
      <c r="T84" t="s">
        <v>2074</v>
      </c>
    </row>
    <row r="85" spans="1:20" x14ac:dyDescent="0.3">
      <c r="A85">
        <v>83</v>
      </c>
      <c r="B85" t="s">
        <v>197</v>
      </c>
      <c r="C85" s="3" t="s">
        <v>198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4"/>
        <v>42578.208333333328</v>
      </c>
      <c r="O85" s="4">
        <f t="shared" si="5"/>
        <v>42600.208333333328</v>
      </c>
      <c r="P85" t="b">
        <v>0</v>
      </c>
      <c r="Q85" t="b">
        <v>0</v>
      </c>
      <c r="R85" t="s">
        <v>2039</v>
      </c>
      <c r="S85" t="s">
        <v>2058</v>
      </c>
      <c r="T85" t="s">
        <v>2066</v>
      </c>
    </row>
    <row r="86" spans="1:20" ht="31.2" x14ac:dyDescent="0.3">
      <c r="A86">
        <v>84</v>
      </c>
      <c r="B86" t="s">
        <v>199</v>
      </c>
      <c r="C86" s="3" t="s">
        <v>200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4"/>
        <v>41117.208333333336</v>
      </c>
      <c r="O86" s="4">
        <f t="shared" si="5"/>
        <v>41127.208333333336</v>
      </c>
      <c r="P86" t="b">
        <v>0</v>
      </c>
      <c r="Q86" t="b">
        <v>0</v>
      </c>
      <c r="R86" t="s">
        <v>2042</v>
      </c>
      <c r="S86" t="s">
        <v>2060</v>
      </c>
      <c r="T86" t="s">
        <v>2069</v>
      </c>
    </row>
    <row r="87" spans="1:20" x14ac:dyDescent="0.3">
      <c r="A87">
        <v>85</v>
      </c>
      <c r="B87" t="s">
        <v>201</v>
      </c>
      <c r="C87" s="3" t="s">
        <v>202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25</v>
      </c>
      <c r="K87" t="s">
        <v>26</v>
      </c>
      <c r="L87">
        <v>1315717200</v>
      </c>
      <c r="M87">
        <v>1316408400</v>
      </c>
      <c r="N87" s="4">
        <f t="shared" si="4"/>
        <v>40796.208333333336</v>
      </c>
      <c r="O87" s="4">
        <f t="shared" si="5"/>
        <v>40804.208333333336</v>
      </c>
      <c r="P87" t="b">
        <v>0</v>
      </c>
      <c r="Q87" t="b">
        <v>0</v>
      </c>
      <c r="R87" t="s">
        <v>2041</v>
      </c>
      <c r="S87" t="s">
        <v>2058</v>
      </c>
      <c r="T87" t="s">
        <v>2068</v>
      </c>
    </row>
    <row r="88" spans="1:20" x14ac:dyDescent="0.3">
      <c r="A88">
        <v>86</v>
      </c>
      <c r="B88" t="s">
        <v>203</v>
      </c>
      <c r="C88" s="3" t="s">
        <v>204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4"/>
        <v>42127.208333333328</v>
      </c>
      <c r="O88" s="4">
        <f t="shared" si="5"/>
        <v>42140.208333333328</v>
      </c>
      <c r="P88" t="b">
        <v>1</v>
      </c>
      <c r="Q88" t="b">
        <v>0</v>
      </c>
      <c r="R88" t="s">
        <v>2037</v>
      </c>
      <c r="S88" t="s">
        <v>2062</v>
      </c>
      <c r="T88" t="s">
        <v>2063</v>
      </c>
    </row>
    <row r="89" spans="1:20" ht="31.2" x14ac:dyDescent="0.3">
      <c r="A89">
        <v>87</v>
      </c>
      <c r="B89" t="s">
        <v>205</v>
      </c>
      <c r="C89" s="3" t="s">
        <v>206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25</v>
      </c>
      <c r="K89" t="s">
        <v>26</v>
      </c>
      <c r="L89">
        <v>1299564000</v>
      </c>
      <c r="M89">
        <v>1300510800</v>
      </c>
      <c r="N89" s="4">
        <f t="shared" si="4"/>
        <v>40609.25</v>
      </c>
      <c r="O89" s="4">
        <f t="shared" si="5"/>
        <v>40620.208333333336</v>
      </c>
      <c r="P89" t="b">
        <v>0</v>
      </c>
      <c r="Q89" t="b">
        <v>1</v>
      </c>
      <c r="R89" t="s">
        <v>2035</v>
      </c>
      <c r="S89" t="s">
        <v>2058</v>
      </c>
      <c r="T89" t="s">
        <v>2059</v>
      </c>
    </row>
    <row r="90" spans="1:20" x14ac:dyDescent="0.3">
      <c r="A90">
        <v>88</v>
      </c>
      <c r="B90" t="s">
        <v>207</v>
      </c>
      <c r="C90" s="3" t="s">
        <v>208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4"/>
        <v>42109.208333333328</v>
      </c>
      <c r="O90" s="4">
        <f t="shared" si="5"/>
        <v>42131.208333333328</v>
      </c>
      <c r="P90" t="b">
        <v>0</v>
      </c>
      <c r="Q90" t="b">
        <v>0</v>
      </c>
      <c r="R90" t="s">
        <v>2052</v>
      </c>
      <c r="S90" t="s">
        <v>2070</v>
      </c>
      <c r="T90" t="s">
        <v>2082</v>
      </c>
    </row>
    <row r="91" spans="1:20" x14ac:dyDescent="0.3">
      <c r="A91">
        <v>89</v>
      </c>
      <c r="B91" t="s">
        <v>209</v>
      </c>
      <c r="C91" s="3" t="s">
        <v>210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4"/>
        <v>40282.208333333336</v>
      </c>
      <c r="O91" s="4">
        <f t="shared" si="5"/>
        <v>40284.208333333336</v>
      </c>
      <c r="P91" t="b">
        <v>0</v>
      </c>
      <c r="Q91" t="b">
        <v>0</v>
      </c>
      <c r="R91" t="s">
        <v>2037</v>
      </c>
      <c r="S91" t="s">
        <v>2062</v>
      </c>
      <c r="T91" t="s">
        <v>2063</v>
      </c>
    </row>
    <row r="92" spans="1:20" x14ac:dyDescent="0.3">
      <c r="A92">
        <v>90</v>
      </c>
      <c r="B92" t="s">
        <v>211</v>
      </c>
      <c r="C92" s="3" t="s">
        <v>212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4"/>
        <v>42424.25</v>
      </c>
      <c r="O92" s="4">
        <f t="shared" si="5"/>
        <v>42424.25</v>
      </c>
      <c r="P92" t="b">
        <v>0</v>
      </c>
      <c r="Q92" t="b">
        <v>1</v>
      </c>
      <c r="R92" t="s">
        <v>2037</v>
      </c>
      <c r="S92" t="s">
        <v>2062</v>
      </c>
      <c r="T92" t="s">
        <v>2063</v>
      </c>
    </row>
    <row r="93" spans="1:20" x14ac:dyDescent="0.3">
      <c r="A93">
        <v>91</v>
      </c>
      <c r="B93" t="s">
        <v>213</v>
      </c>
      <c r="C93" s="3" t="s">
        <v>214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95</v>
      </c>
      <c r="K93" t="s">
        <v>96</v>
      </c>
      <c r="L93">
        <v>1470459600</v>
      </c>
      <c r="M93">
        <v>1472878800</v>
      </c>
      <c r="N93" s="4">
        <f t="shared" si="4"/>
        <v>42587.208333333328</v>
      </c>
      <c r="O93" s="4">
        <f t="shared" si="5"/>
        <v>42615.208333333328</v>
      </c>
      <c r="P93" t="b">
        <v>0</v>
      </c>
      <c r="Q93" t="b">
        <v>0</v>
      </c>
      <c r="R93" t="s">
        <v>2052</v>
      </c>
      <c r="S93" t="s">
        <v>2070</v>
      </c>
      <c r="T93" t="s">
        <v>2082</v>
      </c>
    </row>
    <row r="94" spans="1:20" ht="31.2" x14ac:dyDescent="0.3">
      <c r="A94">
        <v>92</v>
      </c>
      <c r="B94" t="s">
        <v>215</v>
      </c>
      <c r="C94" s="3" t="s">
        <v>216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87</v>
      </c>
      <c r="K94" t="s">
        <v>88</v>
      </c>
      <c r="L94">
        <v>1277269200</v>
      </c>
      <c r="M94">
        <v>1277355600</v>
      </c>
      <c r="N94" s="4">
        <f t="shared" si="4"/>
        <v>40351.208333333336</v>
      </c>
      <c r="O94" s="4">
        <f t="shared" si="5"/>
        <v>40352.208333333336</v>
      </c>
      <c r="P94" t="b">
        <v>0</v>
      </c>
      <c r="Q94" t="b">
        <v>1</v>
      </c>
      <c r="R94" t="s">
        <v>2045</v>
      </c>
      <c r="S94" t="s">
        <v>2073</v>
      </c>
      <c r="T94" t="s">
        <v>2074</v>
      </c>
    </row>
    <row r="95" spans="1:20" x14ac:dyDescent="0.3">
      <c r="A95">
        <v>93</v>
      </c>
      <c r="B95" t="s">
        <v>217</v>
      </c>
      <c r="C95" s="3" t="s">
        <v>218</v>
      </c>
      <c r="D95">
        <v>108800</v>
      </c>
      <c r="E95">
        <v>65877</v>
      </c>
      <c r="F95">
        <f t="shared" si="6"/>
        <v>61</v>
      </c>
      <c r="G95" t="s">
        <v>64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4"/>
        <v>41201.208333333336</v>
      </c>
      <c r="O95" s="4">
        <f t="shared" si="5"/>
        <v>41205.208333333336</v>
      </c>
      <c r="P95" t="b">
        <v>0</v>
      </c>
      <c r="Q95" t="b">
        <v>1</v>
      </c>
      <c r="R95" t="s">
        <v>2037</v>
      </c>
      <c r="S95" t="s">
        <v>2062</v>
      </c>
      <c r="T95" t="s">
        <v>2063</v>
      </c>
    </row>
    <row r="96" spans="1:20" x14ac:dyDescent="0.3">
      <c r="A96">
        <v>94</v>
      </c>
      <c r="B96" t="s">
        <v>219</v>
      </c>
      <c r="C96" s="3" t="s">
        <v>220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37</v>
      </c>
      <c r="K96" t="s">
        <v>38</v>
      </c>
      <c r="L96">
        <v>1554613200</v>
      </c>
      <c r="M96">
        <v>1555563600</v>
      </c>
      <c r="N96" s="4">
        <f t="shared" si="4"/>
        <v>43561.208333333328</v>
      </c>
      <c r="O96" s="4">
        <f t="shared" si="5"/>
        <v>43572.208333333328</v>
      </c>
      <c r="P96" t="b">
        <v>0</v>
      </c>
      <c r="Q96" t="b">
        <v>0</v>
      </c>
      <c r="R96" t="s">
        <v>2036</v>
      </c>
      <c r="S96" t="s">
        <v>2060</v>
      </c>
      <c r="T96" t="s">
        <v>2061</v>
      </c>
    </row>
    <row r="97" spans="1:20" ht="31.2" x14ac:dyDescent="0.3">
      <c r="A97">
        <v>95</v>
      </c>
      <c r="B97" t="s">
        <v>221</v>
      </c>
      <c r="C97" s="3" t="s">
        <v>222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4"/>
        <v>43751.208333333328</v>
      </c>
      <c r="O97" s="4">
        <f t="shared" si="5"/>
        <v>43758.208333333328</v>
      </c>
      <c r="P97" t="b">
        <v>0</v>
      </c>
      <c r="Q97" t="b">
        <v>0</v>
      </c>
      <c r="R97" t="s">
        <v>2038</v>
      </c>
      <c r="S97" t="s">
        <v>2064</v>
      </c>
      <c r="T97" t="s">
        <v>2065</v>
      </c>
    </row>
    <row r="98" spans="1:20" x14ac:dyDescent="0.3">
      <c r="A98">
        <v>96</v>
      </c>
      <c r="B98" t="s">
        <v>223</v>
      </c>
      <c r="C98" s="3" t="s">
        <v>224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4"/>
        <v>40611.25</v>
      </c>
      <c r="O98" s="4">
        <f t="shared" si="5"/>
        <v>40624.208333333336</v>
      </c>
      <c r="P98" t="b">
        <v>0</v>
      </c>
      <c r="Q98" t="b">
        <v>0</v>
      </c>
      <c r="R98" t="s">
        <v>2037</v>
      </c>
      <c r="S98" t="s">
        <v>2062</v>
      </c>
      <c r="T98" t="s">
        <v>2063</v>
      </c>
    </row>
    <row r="99" spans="1:20" x14ac:dyDescent="0.3">
      <c r="A99">
        <v>97</v>
      </c>
      <c r="B99" t="s">
        <v>225</v>
      </c>
      <c r="C99" s="3" t="s">
        <v>226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4"/>
        <v>42179.208333333328</v>
      </c>
      <c r="O99" s="4">
        <f t="shared" si="5"/>
        <v>42233.208333333328</v>
      </c>
      <c r="P99" t="b">
        <v>0</v>
      </c>
      <c r="Q99" t="b">
        <v>0</v>
      </c>
      <c r="R99" t="s">
        <v>17</v>
      </c>
      <c r="S99" t="s">
        <v>2006</v>
      </c>
      <c r="T99" t="s">
        <v>2007</v>
      </c>
    </row>
    <row r="100" spans="1:20" x14ac:dyDescent="0.3">
      <c r="A100">
        <v>98</v>
      </c>
      <c r="B100" t="s">
        <v>227</v>
      </c>
      <c r="C100" s="3" t="s">
        <v>228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25</v>
      </c>
      <c r="K100" t="s">
        <v>26</v>
      </c>
      <c r="L100">
        <v>1437973200</v>
      </c>
      <c r="M100">
        <v>1438318800</v>
      </c>
      <c r="N100" s="4">
        <f t="shared" si="4"/>
        <v>42211.208333333328</v>
      </c>
      <c r="O100" s="4">
        <f t="shared" si="5"/>
        <v>42215.208333333328</v>
      </c>
      <c r="P100" t="b">
        <v>0</v>
      </c>
      <c r="Q100" t="b">
        <v>0</v>
      </c>
      <c r="R100" t="s">
        <v>2045</v>
      </c>
      <c r="S100" t="s">
        <v>2073</v>
      </c>
      <c r="T100" t="s">
        <v>2074</v>
      </c>
    </row>
    <row r="101" spans="1:20" ht="31.2" x14ac:dyDescent="0.3">
      <c r="A101">
        <v>99</v>
      </c>
      <c r="B101" t="s">
        <v>229</v>
      </c>
      <c r="C101" s="3" t="s">
        <v>230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4"/>
        <v>41967.25</v>
      </c>
      <c r="O101" s="4">
        <f t="shared" si="5"/>
        <v>41996.25</v>
      </c>
      <c r="P101" t="b">
        <v>0</v>
      </c>
      <c r="Q101" t="b">
        <v>0</v>
      </c>
      <c r="R101" t="s">
        <v>2037</v>
      </c>
      <c r="S101" t="s">
        <v>2062</v>
      </c>
      <c r="T101" t="s">
        <v>2063</v>
      </c>
    </row>
    <row r="102" spans="1:20" x14ac:dyDescent="0.3">
      <c r="A102">
        <v>100</v>
      </c>
      <c r="B102" t="s">
        <v>231</v>
      </c>
      <c r="C102" s="3" t="s">
        <v>232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4"/>
        <v>40834.208333333336</v>
      </c>
      <c r="O102" s="4">
        <f t="shared" si="5"/>
        <v>40852.208333333336</v>
      </c>
      <c r="P102" t="b">
        <v>0</v>
      </c>
      <c r="Q102" t="b">
        <v>0</v>
      </c>
      <c r="R102" t="s">
        <v>2037</v>
      </c>
      <c r="S102" t="s">
        <v>2062</v>
      </c>
      <c r="T102" t="s">
        <v>2063</v>
      </c>
    </row>
    <row r="103" spans="1:20" x14ac:dyDescent="0.3">
      <c r="A103">
        <v>101</v>
      </c>
      <c r="B103" t="s">
        <v>233</v>
      </c>
      <c r="C103" s="3" t="s">
        <v>234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4"/>
        <v>42055.25</v>
      </c>
      <c r="O103" s="4">
        <f t="shared" si="5"/>
        <v>42062.25</v>
      </c>
      <c r="P103" t="b">
        <v>0</v>
      </c>
      <c r="Q103" t="b">
        <v>1</v>
      </c>
      <c r="R103" t="s">
        <v>2039</v>
      </c>
      <c r="S103" t="s">
        <v>2058</v>
      </c>
      <c r="T103" t="s">
        <v>2066</v>
      </c>
    </row>
    <row r="104" spans="1:20" x14ac:dyDescent="0.3">
      <c r="A104">
        <v>102</v>
      </c>
      <c r="B104" t="s">
        <v>235</v>
      </c>
      <c r="C104" s="3" t="s">
        <v>236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4"/>
        <v>43233.208333333328</v>
      </c>
      <c r="O104" s="4">
        <f t="shared" si="5"/>
        <v>43240.208333333328</v>
      </c>
      <c r="P104" t="b">
        <v>0</v>
      </c>
      <c r="Q104" t="b">
        <v>1</v>
      </c>
      <c r="R104" t="s">
        <v>2042</v>
      </c>
      <c r="S104" t="s">
        <v>2060</v>
      </c>
      <c r="T104" t="s">
        <v>2069</v>
      </c>
    </row>
    <row r="105" spans="1:20" x14ac:dyDescent="0.3">
      <c r="A105">
        <v>103</v>
      </c>
      <c r="B105" t="s">
        <v>237</v>
      </c>
      <c r="C105" s="3" t="s">
        <v>238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95</v>
      </c>
      <c r="K105" t="s">
        <v>96</v>
      </c>
      <c r="L105">
        <v>1287896400</v>
      </c>
      <c r="M105">
        <v>1288674000</v>
      </c>
      <c r="N105" s="4">
        <f t="shared" si="4"/>
        <v>40474.208333333336</v>
      </c>
      <c r="O105" s="4">
        <f t="shared" si="5"/>
        <v>40483.208333333336</v>
      </c>
      <c r="P105" t="b">
        <v>0</v>
      </c>
      <c r="Q105" t="b">
        <v>0</v>
      </c>
      <c r="R105" t="s">
        <v>2039</v>
      </c>
      <c r="S105" t="s">
        <v>2058</v>
      </c>
      <c r="T105" t="s">
        <v>2066</v>
      </c>
    </row>
    <row r="106" spans="1:20" x14ac:dyDescent="0.3">
      <c r="A106">
        <v>104</v>
      </c>
      <c r="B106" t="s">
        <v>239</v>
      </c>
      <c r="C106" s="3" t="s">
        <v>240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4"/>
        <v>42877.208333333328</v>
      </c>
      <c r="O106" s="4">
        <f t="shared" si="5"/>
        <v>42878.208333333328</v>
      </c>
      <c r="P106" t="b">
        <v>0</v>
      </c>
      <c r="Q106" t="b">
        <v>0</v>
      </c>
      <c r="R106" t="s">
        <v>2041</v>
      </c>
      <c r="S106" t="s">
        <v>2058</v>
      </c>
      <c r="T106" t="s">
        <v>2068</v>
      </c>
    </row>
    <row r="107" spans="1:20" x14ac:dyDescent="0.3">
      <c r="A107">
        <v>105</v>
      </c>
      <c r="B107" t="s">
        <v>241</v>
      </c>
      <c r="C107" s="3" t="s">
        <v>242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4"/>
        <v>41365.208333333336</v>
      </c>
      <c r="O107" s="4">
        <f t="shared" si="5"/>
        <v>41383.208333333336</v>
      </c>
      <c r="P107" t="b">
        <v>0</v>
      </c>
      <c r="Q107" t="b">
        <v>0</v>
      </c>
      <c r="R107" t="s">
        <v>2036</v>
      </c>
      <c r="S107" t="s">
        <v>2060</v>
      </c>
      <c r="T107" t="s">
        <v>2061</v>
      </c>
    </row>
    <row r="108" spans="1:20" x14ac:dyDescent="0.3">
      <c r="A108">
        <v>106</v>
      </c>
      <c r="B108" t="s">
        <v>243</v>
      </c>
      <c r="C108" s="3" t="s">
        <v>244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4"/>
        <v>43715.208333333328</v>
      </c>
      <c r="O108" s="4">
        <f t="shared" si="5"/>
        <v>43720.208333333328</v>
      </c>
      <c r="P108" t="b">
        <v>0</v>
      </c>
      <c r="Q108" t="b">
        <v>0</v>
      </c>
      <c r="R108" t="s">
        <v>2037</v>
      </c>
      <c r="S108" t="s">
        <v>2062</v>
      </c>
      <c r="T108" t="s">
        <v>2063</v>
      </c>
    </row>
    <row r="109" spans="1:20" ht="31.2" x14ac:dyDescent="0.3">
      <c r="A109">
        <v>107</v>
      </c>
      <c r="B109" t="s">
        <v>245</v>
      </c>
      <c r="C109" s="3" t="s">
        <v>246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4"/>
        <v>43212.208333333328</v>
      </c>
      <c r="O109" s="4">
        <f t="shared" si="5"/>
        <v>43229.208333333328</v>
      </c>
      <c r="P109" t="b">
        <v>0</v>
      </c>
      <c r="Q109" t="b">
        <v>1</v>
      </c>
      <c r="R109" t="s">
        <v>2037</v>
      </c>
      <c r="S109" t="s">
        <v>2062</v>
      </c>
      <c r="T109" t="s">
        <v>2063</v>
      </c>
    </row>
    <row r="110" spans="1:20" ht="31.2" x14ac:dyDescent="0.3">
      <c r="A110">
        <v>108</v>
      </c>
      <c r="B110" t="s">
        <v>247</v>
      </c>
      <c r="C110" s="3" t="s">
        <v>248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4"/>
        <v>41004.208333333336</v>
      </c>
      <c r="O110" s="4">
        <f t="shared" si="5"/>
        <v>41041.208333333336</v>
      </c>
      <c r="P110" t="b">
        <v>0</v>
      </c>
      <c r="Q110" t="b">
        <v>0</v>
      </c>
      <c r="R110" t="s">
        <v>2038</v>
      </c>
      <c r="S110" t="s">
        <v>2064</v>
      </c>
      <c r="T110" t="s">
        <v>2065</v>
      </c>
    </row>
    <row r="111" spans="1:20" x14ac:dyDescent="0.3">
      <c r="A111">
        <v>109</v>
      </c>
      <c r="B111" t="s">
        <v>249</v>
      </c>
      <c r="C111" s="3" t="s">
        <v>250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4"/>
        <v>41650.25</v>
      </c>
      <c r="O111" s="4">
        <f t="shared" si="5"/>
        <v>41652.25</v>
      </c>
      <c r="P111" t="b">
        <v>0</v>
      </c>
      <c r="Q111" t="b">
        <v>0</v>
      </c>
      <c r="R111" t="s">
        <v>2053</v>
      </c>
      <c r="S111" t="s">
        <v>2064</v>
      </c>
      <c r="T111" t="s">
        <v>2083</v>
      </c>
    </row>
    <row r="112" spans="1:20" ht="31.2" x14ac:dyDescent="0.3">
      <c r="A112">
        <v>110</v>
      </c>
      <c r="B112" t="s">
        <v>251</v>
      </c>
      <c r="C112" s="3" t="s">
        <v>252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4"/>
        <v>43353.208333333328</v>
      </c>
      <c r="O112" s="4">
        <f t="shared" si="5"/>
        <v>43372.208333333328</v>
      </c>
      <c r="P112" t="b">
        <v>0</v>
      </c>
      <c r="Q112" t="b">
        <v>0</v>
      </c>
      <c r="R112" t="s">
        <v>17</v>
      </c>
      <c r="S112" t="s">
        <v>2006</v>
      </c>
      <c r="T112" t="s">
        <v>2007</v>
      </c>
    </row>
    <row r="113" spans="1:20" x14ac:dyDescent="0.3">
      <c r="A113">
        <v>111</v>
      </c>
      <c r="B113" t="s">
        <v>253</v>
      </c>
      <c r="C113" s="3" t="s">
        <v>254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4"/>
        <v>41173.208333333336</v>
      </c>
      <c r="O113" s="4">
        <f t="shared" si="5"/>
        <v>41179.208333333336</v>
      </c>
      <c r="P113" t="b">
        <v>0</v>
      </c>
      <c r="Q113" t="b">
        <v>0</v>
      </c>
      <c r="R113" t="s">
        <v>2049</v>
      </c>
      <c r="S113" t="s">
        <v>2070</v>
      </c>
      <c r="T113" t="s">
        <v>2079</v>
      </c>
    </row>
    <row r="114" spans="1:20" x14ac:dyDescent="0.3">
      <c r="A114">
        <v>112</v>
      </c>
      <c r="B114" t="s">
        <v>255</v>
      </c>
      <c r="C114" s="3" t="s">
        <v>256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25</v>
      </c>
      <c r="K114" t="s">
        <v>26</v>
      </c>
      <c r="L114">
        <v>1408856400</v>
      </c>
      <c r="M114">
        <v>1410152400</v>
      </c>
      <c r="N114" s="4">
        <f t="shared" si="4"/>
        <v>41874.208333333336</v>
      </c>
      <c r="O114" s="4">
        <f t="shared" si="5"/>
        <v>41889.208333333336</v>
      </c>
      <c r="P114" t="b">
        <v>0</v>
      </c>
      <c r="Q114" t="b">
        <v>0</v>
      </c>
      <c r="R114" t="s">
        <v>2036</v>
      </c>
      <c r="S114" t="s">
        <v>2060</v>
      </c>
      <c r="T114" t="s">
        <v>2061</v>
      </c>
    </row>
    <row r="115" spans="1:20" x14ac:dyDescent="0.3">
      <c r="A115">
        <v>113</v>
      </c>
      <c r="B115" t="s">
        <v>257</v>
      </c>
      <c r="C115" s="3" t="s">
        <v>258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4"/>
        <v>42989.208333333328</v>
      </c>
      <c r="O115" s="4">
        <f t="shared" si="5"/>
        <v>42996.208333333328</v>
      </c>
      <c r="P115" t="b">
        <v>0</v>
      </c>
      <c r="Q115" t="b">
        <v>0</v>
      </c>
      <c r="R115" t="s">
        <v>17</v>
      </c>
      <c r="S115" t="s">
        <v>2006</v>
      </c>
      <c r="T115" t="s">
        <v>2007</v>
      </c>
    </row>
    <row r="116" spans="1:20" x14ac:dyDescent="0.3">
      <c r="A116">
        <v>114</v>
      </c>
      <c r="B116" t="s">
        <v>259</v>
      </c>
      <c r="C116" s="3" t="s">
        <v>260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4"/>
        <v>43563.208333333328</v>
      </c>
      <c r="O116" s="4">
        <f t="shared" si="5"/>
        <v>43564.208333333328</v>
      </c>
      <c r="P116" t="b">
        <v>0</v>
      </c>
      <c r="Q116" t="b">
        <v>1</v>
      </c>
      <c r="R116" t="s">
        <v>2042</v>
      </c>
      <c r="S116" t="s">
        <v>2060</v>
      </c>
      <c r="T116" t="s">
        <v>2069</v>
      </c>
    </row>
    <row r="117" spans="1:20" x14ac:dyDescent="0.3">
      <c r="A117">
        <v>115</v>
      </c>
      <c r="B117" t="s">
        <v>261</v>
      </c>
      <c r="C117" s="3" t="s">
        <v>262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95</v>
      </c>
      <c r="K117" t="s">
        <v>96</v>
      </c>
      <c r="L117">
        <v>1510898400</v>
      </c>
      <c r="M117">
        <v>1513922400</v>
      </c>
      <c r="N117" s="4">
        <f t="shared" si="4"/>
        <v>43055.25</v>
      </c>
      <c r="O117" s="4">
        <f t="shared" si="5"/>
        <v>43090.25</v>
      </c>
      <c r="P117" t="b">
        <v>0</v>
      </c>
      <c r="Q117" t="b">
        <v>0</v>
      </c>
      <c r="R117" t="s">
        <v>2047</v>
      </c>
      <c r="S117" t="s">
        <v>2070</v>
      </c>
      <c r="T117" t="s">
        <v>2076</v>
      </c>
    </row>
    <row r="118" spans="1:20" ht="31.2" x14ac:dyDescent="0.3">
      <c r="A118">
        <v>116</v>
      </c>
      <c r="B118" t="s">
        <v>263</v>
      </c>
      <c r="C118" s="3" t="s">
        <v>264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4"/>
        <v>42264.208333333328</v>
      </c>
      <c r="O118" s="4">
        <f t="shared" si="5"/>
        <v>42265.208333333328</v>
      </c>
      <c r="P118" t="b">
        <v>0</v>
      </c>
      <c r="Q118" t="b">
        <v>0</v>
      </c>
      <c r="R118" t="s">
        <v>2037</v>
      </c>
      <c r="S118" t="s">
        <v>2062</v>
      </c>
      <c r="T118" t="s">
        <v>2063</v>
      </c>
    </row>
    <row r="119" spans="1:20" x14ac:dyDescent="0.3">
      <c r="A119">
        <v>117</v>
      </c>
      <c r="B119" t="s">
        <v>265</v>
      </c>
      <c r="C119" s="3" t="s">
        <v>266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4"/>
        <v>40807.208333333336</v>
      </c>
      <c r="O119" s="4">
        <f t="shared" si="5"/>
        <v>40813.208333333336</v>
      </c>
      <c r="P119" t="b">
        <v>0</v>
      </c>
      <c r="Q119" t="b">
        <v>0</v>
      </c>
      <c r="R119" t="s">
        <v>2053</v>
      </c>
      <c r="S119" t="s">
        <v>2064</v>
      </c>
      <c r="T119" t="s">
        <v>2083</v>
      </c>
    </row>
    <row r="120" spans="1:20" x14ac:dyDescent="0.3">
      <c r="A120">
        <v>118</v>
      </c>
      <c r="B120" t="s">
        <v>267</v>
      </c>
      <c r="C120" s="3" t="s">
        <v>268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4"/>
        <v>41664.25</v>
      </c>
      <c r="O120" s="4">
        <f t="shared" si="5"/>
        <v>41670.25</v>
      </c>
      <c r="P120" t="b">
        <v>0</v>
      </c>
      <c r="Q120" t="b">
        <v>0</v>
      </c>
      <c r="R120" t="s">
        <v>2048</v>
      </c>
      <c r="S120" t="s">
        <v>2077</v>
      </c>
      <c r="T120" t="s">
        <v>2078</v>
      </c>
    </row>
    <row r="121" spans="1:20" ht="31.2" x14ac:dyDescent="0.3">
      <c r="A121">
        <v>119</v>
      </c>
      <c r="B121" t="s">
        <v>269</v>
      </c>
      <c r="C121" s="3" t="s">
        <v>270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4"/>
        <v>41805.208333333336</v>
      </c>
      <c r="O121" s="4">
        <f t="shared" si="5"/>
        <v>41822.208333333336</v>
      </c>
      <c r="P121" t="b">
        <v>0</v>
      </c>
      <c r="Q121" t="b">
        <v>1</v>
      </c>
      <c r="R121" t="s">
        <v>2038</v>
      </c>
      <c r="S121" t="s">
        <v>2064</v>
      </c>
      <c r="T121" t="s">
        <v>2065</v>
      </c>
    </row>
    <row r="122" spans="1:20" x14ac:dyDescent="0.3">
      <c r="A122">
        <v>120</v>
      </c>
      <c r="B122" t="s">
        <v>271</v>
      </c>
      <c r="C122" s="3" t="s">
        <v>272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4"/>
        <v>42110.208333333328</v>
      </c>
      <c r="O122" s="4">
        <f t="shared" si="5"/>
        <v>42114.208333333328</v>
      </c>
      <c r="P122" t="b">
        <v>0</v>
      </c>
      <c r="Q122" t="b">
        <v>1</v>
      </c>
      <c r="R122" t="s">
        <v>2054</v>
      </c>
      <c r="S122" t="s">
        <v>2073</v>
      </c>
      <c r="T122" t="s">
        <v>2084</v>
      </c>
    </row>
    <row r="123" spans="1:20" x14ac:dyDescent="0.3">
      <c r="A123">
        <v>121</v>
      </c>
      <c r="B123" t="s">
        <v>273</v>
      </c>
      <c r="C123" s="3" t="s">
        <v>274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4"/>
        <v>41916.208333333336</v>
      </c>
      <c r="O123" s="4">
        <f t="shared" si="5"/>
        <v>41929.208333333336</v>
      </c>
      <c r="P123" t="b">
        <v>0</v>
      </c>
      <c r="Q123" t="b">
        <v>0</v>
      </c>
      <c r="R123" t="s">
        <v>2045</v>
      </c>
      <c r="S123" t="s">
        <v>2073</v>
      </c>
      <c r="T123" t="s">
        <v>2074</v>
      </c>
    </row>
    <row r="124" spans="1:20" x14ac:dyDescent="0.3">
      <c r="A124">
        <v>122</v>
      </c>
      <c r="B124" t="s">
        <v>275</v>
      </c>
      <c r="C124" s="3" t="s">
        <v>276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4"/>
        <v>41969.25</v>
      </c>
      <c r="O124" s="4">
        <f t="shared" si="5"/>
        <v>41996.25</v>
      </c>
      <c r="P124" t="b">
        <v>0</v>
      </c>
      <c r="Q124" t="b">
        <v>0</v>
      </c>
      <c r="R124" t="s">
        <v>2047</v>
      </c>
      <c r="S124" t="s">
        <v>2070</v>
      </c>
      <c r="T124" t="s">
        <v>2076</v>
      </c>
    </row>
    <row r="125" spans="1:20" x14ac:dyDescent="0.3">
      <c r="A125">
        <v>123</v>
      </c>
      <c r="B125" t="s">
        <v>277</v>
      </c>
      <c r="C125" s="3" t="s">
        <v>278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4"/>
        <v>42331.25</v>
      </c>
      <c r="O125" s="4">
        <f t="shared" si="5"/>
        <v>42334.25</v>
      </c>
      <c r="P125" t="b">
        <v>1</v>
      </c>
      <c r="Q125" t="b">
        <v>0</v>
      </c>
      <c r="R125" t="s">
        <v>2037</v>
      </c>
      <c r="S125" t="s">
        <v>2062</v>
      </c>
      <c r="T125" t="s">
        <v>2063</v>
      </c>
    </row>
    <row r="126" spans="1:20" x14ac:dyDescent="0.3">
      <c r="A126">
        <v>124</v>
      </c>
      <c r="B126" t="s">
        <v>279</v>
      </c>
      <c r="C126" s="3" t="s">
        <v>280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95</v>
      </c>
      <c r="K126" t="s">
        <v>96</v>
      </c>
      <c r="L126">
        <v>1557723600</v>
      </c>
      <c r="M126">
        <v>1562302800</v>
      </c>
      <c r="N126" s="4">
        <f t="shared" si="4"/>
        <v>43597.208333333328</v>
      </c>
      <c r="O126" s="4">
        <f t="shared" si="5"/>
        <v>43650.208333333328</v>
      </c>
      <c r="P126" t="b">
        <v>0</v>
      </c>
      <c r="Q126" t="b">
        <v>0</v>
      </c>
      <c r="R126" t="s">
        <v>2048</v>
      </c>
      <c r="S126" t="s">
        <v>2077</v>
      </c>
      <c r="T126" t="s">
        <v>2078</v>
      </c>
    </row>
    <row r="127" spans="1:20" x14ac:dyDescent="0.3">
      <c r="A127">
        <v>125</v>
      </c>
      <c r="B127" t="s">
        <v>281</v>
      </c>
      <c r="C127" s="3" t="s">
        <v>282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4"/>
        <v>43361.208333333328</v>
      </c>
      <c r="O127" s="4">
        <f t="shared" si="5"/>
        <v>43365.208333333328</v>
      </c>
      <c r="P127" t="b">
        <v>0</v>
      </c>
      <c r="Q127" t="b">
        <v>0</v>
      </c>
      <c r="R127" t="s">
        <v>2037</v>
      </c>
      <c r="S127" t="s">
        <v>2062</v>
      </c>
      <c r="T127" t="s">
        <v>2063</v>
      </c>
    </row>
    <row r="128" spans="1:20" x14ac:dyDescent="0.3">
      <c r="A128">
        <v>126</v>
      </c>
      <c r="B128" t="s">
        <v>283</v>
      </c>
      <c r="C128" s="3" t="s">
        <v>284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4"/>
        <v>42595.208333333328</v>
      </c>
      <c r="O128" s="4">
        <f t="shared" si="5"/>
        <v>42623.208333333328</v>
      </c>
      <c r="P128" t="b">
        <v>0</v>
      </c>
      <c r="Q128" t="b">
        <v>1</v>
      </c>
      <c r="R128" t="s">
        <v>2037</v>
      </c>
      <c r="S128" t="s">
        <v>2062</v>
      </c>
      <c r="T128" t="s">
        <v>2063</v>
      </c>
    </row>
    <row r="129" spans="1:20" x14ac:dyDescent="0.3">
      <c r="A129">
        <v>127</v>
      </c>
      <c r="B129" t="s">
        <v>285</v>
      </c>
      <c r="C129" s="3" t="s">
        <v>286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4"/>
        <v>40309.208333333336</v>
      </c>
      <c r="O129" s="4">
        <f t="shared" si="5"/>
        <v>40312.208333333336</v>
      </c>
      <c r="P129" t="b">
        <v>0</v>
      </c>
      <c r="Q129" t="b">
        <v>0</v>
      </c>
      <c r="R129" t="s">
        <v>2037</v>
      </c>
      <c r="S129" t="s">
        <v>2062</v>
      </c>
      <c r="T129" t="s">
        <v>2063</v>
      </c>
    </row>
    <row r="130" spans="1:20" x14ac:dyDescent="0.3">
      <c r="A130">
        <v>128</v>
      </c>
      <c r="B130" t="s">
        <v>287</v>
      </c>
      <c r="C130" s="3" t="s">
        <v>288</v>
      </c>
      <c r="D130">
        <v>70600</v>
      </c>
      <c r="E130">
        <v>42596</v>
      </c>
      <c r="F130">
        <f t="shared" si="6"/>
        <v>60</v>
      </c>
      <c r="G130" t="s">
        <v>64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4"/>
        <v>40416.208333333336</v>
      </c>
      <c r="O130" s="4">
        <f t="shared" si="5"/>
        <v>40429.208333333336</v>
      </c>
      <c r="P130" t="b">
        <v>0</v>
      </c>
      <c r="Q130" t="b">
        <v>0</v>
      </c>
      <c r="R130" t="s">
        <v>2035</v>
      </c>
      <c r="S130" t="s">
        <v>2058</v>
      </c>
      <c r="T130" t="s">
        <v>2059</v>
      </c>
    </row>
    <row r="131" spans="1:20" x14ac:dyDescent="0.3">
      <c r="A131">
        <v>129</v>
      </c>
      <c r="B131" t="s">
        <v>289</v>
      </c>
      <c r="C131" s="3" t="s">
        <v>290</v>
      </c>
      <c r="D131">
        <v>148500</v>
      </c>
      <c r="E131">
        <v>4756</v>
      </c>
      <c r="F131">
        <f t="shared" si="6"/>
        <v>3</v>
      </c>
      <c r="G131" t="s">
        <v>64</v>
      </c>
      <c r="H131">
        <v>55</v>
      </c>
      <c r="I131">
        <f t="shared" si="7"/>
        <v>86.47</v>
      </c>
      <c r="J131" t="s">
        <v>25</v>
      </c>
      <c r="K131" t="s">
        <v>26</v>
      </c>
      <c r="L131">
        <v>1422943200</v>
      </c>
      <c r="M131">
        <v>1425103200</v>
      </c>
      <c r="N131" s="4">
        <f t="shared" ref="N131:N194" si="8">(((L131/60)/60)/24)+DATE(1970,1,0)</f>
        <v>42037.25</v>
      </c>
      <c r="O131" s="4">
        <f t="shared" ref="O131:O194" si="9">(((M131/60)/60)/24)+DATE(1970,1,0)</f>
        <v>42062.25</v>
      </c>
      <c r="P131" t="b">
        <v>0</v>
      </c>
      <c r="Q131" t="b">
        <v>0</v>
      </c>
      <c r="R131" t="s">
        <v>17</v>
      </c>
      <c r="S131" t="s">
        <v>2006</v>
      </c>
      <c r="T131" t="s">
        <v>2007</v>
      </c>
    </row>
    <row r="132" spans="1:20" x14ac:dyDescent="0.3">
      <c r="A132">
        <v>130</v>
      </c>
      <c r="B132" t="s">
        <v>291</v>
      </c>
      <c r="C132" s="3" t="s">
        <v>292</v>
      </c>
      <c r="D132">
        <v>9600</v>
      </c>
      <c r="E132">
        <v>14925</v>
      </c>
      <c r="F132">
        <f t="shared" ref="F132:F195" si="10">ROUND(E132/D132*100,0)</f>
        <v>155</v>
      </c>
      <c r="G132" t="s">
        <v>20</v>
      </c>
      <c r="H132">
        <v>533</v>
      </c>
      <c r="I132">
        <f t="shared" ref="I132:I195" si="11">IF(H132=0,0,ROUND(E132/H132,2))</f>
        <v>28</v>
      </c>
      <c r="J132" t="s">
        <v>33</v>
      </c>
      <c r="K132" t="s">
        <v>34</v>
      </c>
      <c r="L132">
        <v>1319605200</v>
      </c>
      <c r="M132">
        <v>1320991200</v>
      </c>
      <c r="N132" s="4">
        <f t="shared" si="8"/>
        <v>40841.208333333336</v>
      </c>
      <c r="O132" s="4">
        <f t="shared" si="9"/>
        <v>40857.25</v>
      </c>
      <c r="P132" t="b">
        <v>0</v>
      </c>
      <c r="Q132" t="b">
        <v>0</v>
      </c>
      <c r="R132" t="s">
        <v>2040</v>
      </c>
      <c r="S132" t="s">
        <v>2064</v>
      </c>
      <c r="T132" t="s">
        <v>2067</v>
      </c>
    </row>
    <row r="133" spans="1:20" ht="31.2" x14ac:dyDescent="0.3">
      <c r="A133">
        <v>131</v>
      </c>
      <c r="B133" t="s">
        <v>293</v>
      </c>
      <c r="C133" s="3" t="s">
        <v>294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37</v>
      </c>
      <c r="K133" t="s">
        <v>38</v>
      </c>
      <c r="L133">
        <v>1385704800</v>
      </c>
      <c r="M133">
        <v>1386828000</v>
      </c>
      <c r="N133" s="4">
        <f t="shared" si="8"/>
        <v>41606.25</v>
      </c>
      <c r="O133" s="4">
        <f t="shared" si="9"/>
        <v>41619.25</v>
      </c>
      <c r="P133" t="b">
        <v>0</v>
      </c>
      <c r="Q133" t="b">
        <v>0</v>
      </c>
      <c r="R133" t="s">
        <v>2036</v>
      </c>
      <c r="S133" t="s">
        <v>2060</v>
      </c>
      <c r="T133" t="s">
        <v>2061</v>
      </c>
    </row>
    <row r="134" spans="1:20" x14ac:dyDescent="0.3">
      <c r="A134">
        <v>132</v>
      </c>
      <c r="B134" t="s">
        <v>295</v>
      </c>
      <c r="C134" s="3" t="s">
        <v>296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8"/>
        <v>43111.25</v>
      </c>
      <c r="O134" s="4">
        <f t="shared" si="9"/>
        <v>43127.25</v>
      </c>
      <c r="P134" t="b">
        <v>0</v>
      </c>
      <c r="Q134" t="b">
        <v>1</v>
      </c>
      <c r="R134" t="s">
        <v>2037</v>
      </c>
      <c r="S134" t="s">
        <v>2062</v>
      </c>
      <c r="T134" t="s">
        <v>2063</v>
      </c>
    </row>
    <row r="135" spans="1:20" x14ac:dyDescent="0.3">
      <c r="A135">
        <v>133</v>
      </c>
      <c r="B135" t="s">
        <v>297</v>
      </c>
      <c r="C135" s="3" t="s">
        <v>298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8"/>
        <v>40766.208333333336</v>
      </c>
      <c r="O135" s="4">
        <f t="shared" si="9"/>
        <v>40788.208333333336</v>
      </c>
      <c r="P135" t="b">
        <v>0</v>
      </c>
      <c r="Q135" t="b">
        <v>0</v>
      </c>
      <c r="R135" t="s">
        <v>2055</v>
      </c>
      <c r="S135" t="s">
        <v>2058</v>
      </c>
      <c r="T135" t="s">
        <v>2085</v>
      </c>
    </row>
    <row r="136" spans="1:20" x14ac:dyDescent="0.3">
      <c r="A136">
        <v>134</v>
      </c>
      <c r="B136" t="s">
        <v>299</v>
      </c>
      <c r="C136" s="3" t="s">
        <v>300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87</v>
      </c>
      <c r="K136" t="s">
        <v>88</v>
      </c>
      <c r="L136">
        <v>1308459600</v>
      </c>
      <c r="M136">
        <v>1312693200</v>
      </c>
      <c r="N136" s="4">
        <f t="shared" si="8"/>
        <v>40712.208333333336</v>
      </c>
      <c r="O136" s="4">
        <f t="shared" si="9"/>
        <v>40761.208333333336</v>
      </c>
      <c r="P136" t="b">
        <v>0</v>
      </c>
      <c r="Q136" t="b">
        <v>1</v>
      </c>
      <c r="R136" t="s">
        <v>2038</v>
      </c>
      <c r="S136" t="s">
        <v>2064</v>
      </c>
      <c r="T136" t="s">
        <v>2065</v>
      </c>
    </row>
    <row r="137" spans="1:20" x14ac:dyDescent="0.3">
      <c r="A137">
        <v>135</v>
      </c>
      <c r="B137" t="s">
        <v>301</v>
      </c>
      <c r="C137" s="3" t="s">
        <v>302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8"/>
        <v>41339.25</v>
      </c>
      <c r="O137" s="4">
        <f t="shared" si="9"/>
        <v>41344.208333333336</v>
      </c>
      <c r="P137" t="b">
        <v>0</v>
      </c>
      <c r="Q137" t="b">
        <v>1</v>
      </c>
      <c r="R137" t="s">
        <v>2037</v>
      </c>
      <c r="S137" t="s">
        <v>2062</v>
      </c>
      <c r="T137" t="s">
        <v>2063</v>
      </c>
    </row>
    <row r="138" spans="1:20" ht="31.2" x14ac:dyDescent="0.3">
      <c r="A138">
        <v>136</v>
      </c>
      <c r="B138" t="s">
        <v>303</v>
      </c>
      <c r="C138" s="3" t="s">
        <v>304</v>
      </c>
      <c r="D138">
        <v>82800</v>
      </c>
      <c r="E138">
        <v>2721</v>
      </c>
      <c r="F138">
        <f t="shared" si="10"/>
        <v>3</v>
      </c>
      <c r="G138" t="s">
        <v>64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8"/>
        <v>41796.208333333336</v>
      </c>
      <c r="O138" s="4">
        <f t="shared" si="9"/>
        <v>41808.208333333336</v>
      </c>
      <c r="P138" t="b">
        <v>0</v>
      </c>
      <c r="Q138" t="b">
        <v>1</v>
      </c>
      <c r="R138" t="s">
        <v>2040</v>
      </c>
      <c r="S138" t="s">
        <v>2064</v>
      </c>
      <c r="T138" t="s">
        <v>2067</v>
      </c>
    </row>
    <row r="139" spans="1:20" x14ac:dyDescent="0.3">
      <c r="A139">
        <v>137</v>
      </c>
      <c r="B139" t="s">
        <v>305</v>
      </c>
      <c r="C139" s="3" t="s">
        <v>306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8"/>
        <v>40456.208333333336</v>
      </c>
      <c r="O139" s="4">
        <f t="shared" si="9"/>
        <v>40462.208333333336</v>
      </c>
      <c r="P139" t="b">
        <v>0</v>
      </c>
      <c r="Q139" t="b">
        <v>0</v>
      </c>
      <c r="R139" t="s">
        <v>2043</v>
      </c>
      <c r="S139" t="s">
        <v>2070</v>
      </c>
      <c r="T139" t="s">
        <v>2071</v>
      </c>
    </row>
    <row r="140" spans="1:20" ht="31.2" x14ac:dyDescent="0.3">
      <c r="A140">
        <v>138</v>
      </c>
      <c r="B140" t="s">
        <v>307</v>
      </c>
      <c r="C140" s="3" t="s">
        <v>308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8"/>
        <v>41179.208333333336</v>
      </c>
      <c r="O140" s="4">
        <f t="shared" si="9"/>
        <v>41185.208333333336</v>
      </c>
      <c r="P140" t="b">
        <v>0</v>
      </c>
      <c r="Q140" t="b">
        <v>0</v>
      </c>
      <c r="R140" t="s">
        <v>2054</v>
      </c>
      <c r="S140" t="s">
        <v>2073</v>
      </c>
      <c r="T140" t="s">
        <v>2084</v>
      </c>
    </row>
    <row r="141" spans="1:20" x14ac:dyDescent="0.3">
      <c r="A141">
        <v>139</v>
      </c>
      <c r="B141" t="s">
        <v>309</v>
      </c>
      <c r="C141" s="3" t="s">
        <v>310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8"/>
        <v>42114.208333333328</v>
      </c>
      <c r="O141" s="4">
        <f t="shared" si="9"/>
        <v>42130.208333333328</v>
      </c>
      <c r="P141" t="b">
        <v>0</v>
      </c>
      <c r="Q141" t="b">
        <v>1</v>
      </c>
      <c r="R141" t="s">
        <v>2042</v>
      </c>
      <c r="S141" t="s">
        <v>2060</v>
      </c>
      <c r="T141" t="s">
        <v>2069</v>
      </c>
    </row>
    <row r="142" spans="1:20" ht="31.2" x14ac:dyDescent="0.3">
      <c r="A142">
        <v>140</v>
      </c>
      <c r="B142" t="s">
        <v>311</v>
      </c>
      <c r="C142" s="3" t="s">
        <v>312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8"/>
        <v>43155.25</v>
      </c>
      <c r="O142" s="4">
        <f t="shared" si="9"/>
        <v>43160.25</v>
      </c>
      <c r="P142" t="b">
        <v>0</v>
      </c>
      <c r="Q142" t="b">
        <v>0</v>
      </c>
      <c r="R142" t="s">
        <v>2038</v>
      </c>
      <c r="S142" t="s">
        <v>2064</v>
      </c>
      <c r="T142" t="s">
        <v>2065</v>
      </c>
    </row>
    <row r="143" spans="1:20" x14ac:dyDescent="0.3">
      <c r="A143">
        <v>141</v>
      </c>
      <c r="B143" t="s">
        <v>313</v>
      </c>
      <c r="C143" s="3" t="s">
        <v>314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8"/>
        <v>42166.208333333328</v>
      </c>
      <c r="O143" s="4">
        <f t="shared" si="9"/>
        <v>42172.208333333328</v>
      </c>
      <c r="P143" t="b">
        <v>0</v>
      </c>
      <c r="Q143" t="b">
        <v>0</v>
      </c>
      <c r="R143" t="s">
        <v>2036</v>
      </c>
      <c r="S143" t="s">
        <v>2060</v>
      </c>
      <c r="T143" t="s">
        <v>2061</v>
      </c>
    </row>
    <row r="144" spans="1:20" ht="31.2" x14ac:dyDescent="0.3">
      <c r="A144">
        <v>142</v>
      </c>
      <c r="B144" t="s">
        <v>315</v>
      </c>
      <c r="C144" s="3" t="s">
        <v>316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8"/>
        <v>41004.208333333336</v>
      </c>
      <c r="O144" s="4">
        <f t="shared" si="9"/>
        <v>41045.208333333336</v>
      </c>
      <c r="P144" t="b">
        <v>0</v>
      </c>
      <c r="Q144" t="b">
        <v>0</v>
      </c>
      <c r="R144" t="s">
        <v>2036</v>
      </c>
      <c r="S144" t="s">
        <v>2060</v>
      </c>
      <c r="T144" t="s">
        <v>2061</v>
      </c>
    </row>
    <row r="145" spans="1:20" x14ac:dyDescent="0.3">
      <c r="A145">
        <v>143</v>
      </c>
      <c r="B145" t="s">
        <v>317</v>
      </c>
      <c r="C145" s="3" t="s">
        <v>318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8"/>
        <v>40356.208333333336</v>
      </c>
      <c r="O145" s="4">
        <f t="shared" si="9"/>
        <v>40376.208333333336</v>
      </c>
      <c r="P145" t="b">
        <v>0</v>
      </c>
      <c r="Q145" t="b">
        <v>0</v>
      </c>
      <c r="R145" t="s">
        <v>2041</v>
      </c>
      <c r="S145" t="s">
        <v>2058</v>
      </c>
      <c r="T145" t="s">
        <v>2068</v>
      </c>
    </row>
    <row r="146" spans="1:20" x14ac:dyDescent="0.3">
      <c r="A146">
        <v>144</v>
      </c>
      <c r="B146" t="s">
        <v>319</v>
      </c>
      <c r="C146" s="3" t="s">
        <v>320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8"/>
        <v>43632.208333333328</v>
      </c>
      <c r="O146" s="4">
        <f t="shared" si="9"/>
        <v>43640.208333333328</v>
      </c>
      <c r="P146" t="b">
        <v>0</v>
      </c>
      <c r="Q146" t="b">
        <v>0</v>
      </c>
      <c r="R146" t="s">
        <v>2037</v>
      </c>
      <c r="S146" t="s">
        <v>2062</v>
      </c>
      <c r="T146" t="s">
        <v>2063</v>
      </c>
    </row>
    <row r="147" spans="1:20" x14ac:dyDescent="0.3">
      <c r="A147">
        <v>145</v>
      </c>
      <c r="B147" t="s">
        <v>321</v>
      </c>
      <c r="C147" s="3" t="s">
        <v>322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87</v>
      </c>
      <c r="K147" t="s">
        <v>88</v>
      </c>
      <c r="L147">
        <v>1410066000</v>
      </c>
      <c r="M147">
        <v>1410498000</v>
      </c>
      <c r="N147" s="4">
        <f t="shared" si="8"/>
        <v>41888.208333333336</v>
      </c>
      <c r="O147" s="4">
        <f t="shared" si="9"/>
        <v>41893.208333333336</v>
      </c>
      <c r="P147" t="b">
        <v>0</v>
      </c>
      <c r="Q147" t="b">
        <v>0</v>
      </c>
      <c r="R147" t="s">
        <v>2042</v>
      </c>
      <c r="S147" t="s">
        <v>2060</v>
      </c>
      <c r="T147" t="s">
        <v>2069</v>
      </c>
    </row>
    <row r="148" spans="1:20" ht="31.2" x14ac:dyDescent="0.3">
      <c r="A148">
        <v>146</v>
      </c>
      <c r="B148" t="s">
        <v>323</v>
      </c>
      <c r="C148" s="3" t="s">
        <v>324</v>
      </c>
      <c r="D148">
        <v>8800</v>
      </c>
      <c r="E148">
        <v>1518</v>
      </c>
      <c r="F148">
        <f t="shared" si="10"/>
        <v>17</v>
      </c>
      <c r="G148" t="s">
        <v>64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8"/>
        <v>40854.25</v>
      </c>
      <c r="O148" s="4">
        <f t="shared" si="9"/>
        <v>40874.25</v>
      </c>
      <c r="P148" t="b">
        <v>0</v>
      </c>
      <c r="Q148" t="b">
        <v>0</v>
      </c>
      <c r="R148" t="s">
        <v>2037</v>
      </c>
      <c r="S148" t="s">
        <v>2062</v>
      </c>
      <c r="T148" t="s">
        <v>2063</v>
      </c>
    </row>
    <row r="149" spans="1:20" ht="31.2" x14ac:dyDescent="0.3">
      <c r="A149">
        <v>147</v>
      </c>
      <c r="B149" t="s">
        <v>325</v>
      </c>
      <c r="C149" s="3" t="s">
        <v>326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8"/>
        <v>42533.208333333328</v>
      </c>
      <c r="O149" s="4">
        <f t="shared" si="9"/>
        <v>42539.208333333328</v>
      </c>
      <c r="P149" t="b">
        <v>0</v>
      </c>
      <c r="Q149" t="b">
        <v>1</v>
      </c>
      <c r="R149" t="s">
        <v>2037</v>
      </c>
      <c r="S149" t="s">
        <v>2062</v>
      </c>
      <c r="T149" t="s">
        <v>2063</v>
      </c>
    </row>
    <row r="150" spans="1:20" x14ac:dyDescent="0.3">
      <c r="A150">
        <v>148</v>
      </c>
      <c r="B150" t="s">
        <v>327</v>
      </c>
      <c r="C150" s="3" t="s">
        <v>328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8"/>
        <v>42940.208333333328</v>
      </c>
      <c r="O150" s="4">
        <f t="shared" si="9"/>
        <v>42949.208333333328</v>
      </c>
      <c r="P150" t="b">
        <v>0</v>
      </c>
      <c r="Q150" t="b">
        <v>0</v>
      </c>
      <c r="R150" t="s">
        <v>2042</v>
      </c>
      <c r="S150" t="s">
        <v>2060</v>
      </c>
      <c r="T150" t="s">
        <v>2069</v>
      </c>
    </row>
    <row r="151" spans="1:20" x14ac:dyDescent="0.3">
      <c r="A151">
        <v>149</v>
      </c>
      <c r="B151" t="s">
        <v>329</v>
      </c>
      <c r="C151" s="3" t="s">
        <v>330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8"/>
        <v>41274.25</v>
      </c>
      <c r="O151" s="4">
        <f t="shared" si="9"/>
        <v>41326.25</v>
      </c>
      <c r="P151" t="b">
        <v>0</v>
      </c>
      <c r="Q151" t="b">
        <v>0</v>
      </c>
      <c r="R151" t="s">
        <v>2041</v>
      </c>
      <c r="S151" t="s">
        <v>2058</v>
      </c>
      <c r="T151" t="s">
        <v>2068</v>
      </c>
    </row>
    <row r="152" spans="1:20" x14ac:dyDescent="0.3">
      <c r="A152">
        <v>150</v>
      </c>
      <c r="B152" t="s">
        <v>331</v>
      </c>
      <c r="C152" s="3" t="s">
        <v>332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8"/>
        <v>43449.25</v>
      </c>
      <c r="O152" s="4">
        <f t="shared" si="9"/>
        <v>43450.25</v>
      </c>
      <c r="P152" t="b">
        <v>0</v>
      </c>
      <c r="Q152" t="b">
        <v>0</v>
      </c>
      <c r="R152" t="s">
        <v>2035</v>
      </c>
      <c r="S152" t="s">
        <v>2058</v>
      </c>
      <c r="T152" t="s">
        <v>2059</v>
      </c>
    </row>
    <row r="153" spans="1:20" x14ac:dyDescent="0.3">
      <c r="A153">
        <v>151</v>
      </c>
      <c r="B153" t="s">
        <v>333</v>
      </c>
      <c r="C153" s="3" t="s">
        <v>334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8"/>
        <v>41798.208333333336</v>
      </c>
      <c r="O153" s="4">
        <f t="shared" si="9"/>
        <v>41849.208333333336</v>
      </c>
      <c r="P153" t="b">
        <v>0</v>
      </c>
      <c r="Q153" t="b">
        <v>0</v>
      </c>
      <c r="R153" t="s">
        <v>2039</v>
      </c>
      <c r="S153" t="s">
        <v>2058</v>
      </c>
      <c r="T153" t="s">
        <v>2066</v>
      </c>
    </row>
    <row r="154" spans="1:20" x14ac:dyDescent="0.3">
      <c r="A154">
        <v>152</v>
      </c>
      <c r="B154" t="s">
        <v>335</v>
      </c>
      <c r="C154" s="3" t="s">
        <v>336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8"/>
        <v>42782.25</v>
      </c>
      <c r="O154" s="4">
        <f t="shared" si="9"/>
        <v>42789.25</v>
      </c>
      <c r="P154" t="b">
        <v>0</v>
      </c>
      <c r="Q154" t="b">
        <v>0</v>
      </c>
      <c r="R154" t="s">
        <v>2041</v>
      </c>
      <c r="S154" t="s">
        <v>2058</v>
      </c>
      <c r="T154" t="s">
        <v>2068</v>
      </c>
    </row>
    <row r="155" spans="1:20" x14ac:dyDescent="0.3">
      <c r="A155">
        <v>153</v>
      </c>
      <c r="B155" t="s">
        <v>337</v>
      </c>
      <c r="C155" s="3" t="s">
        <v>338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8"/>
        <v>41200.208333333336</v>
      </c>
      <c r="O155" s="4">
        <f t="shared" si="9"/>
        <v>41206.208333333336</v>
      </c>
      <c r="P155" t="b">
        <v>0</v>
      </c>
      <c r="Q155" t="b">
        <v>0</v>
      </c>
      <c r="R155" t="s">
        <v>2037</v>
      </c>
      <c r="S155" t="s">
        <v>2062</v>
      </c>
      <c r="T155" t="s">
        <v>2063</v>
      </c>
    </row>
    <row r="156" spans="1:20" x14ac:dyDescent="0.3">
      <c r="A156">
        <v>154</v>
      </c>
      <c r="B156" t="s">
        <v>339</v>
      </c>
      <c r="C156" s="3" t="s">
        <v>340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8"/>
        <v>42501.208333333328</v>
      </c>
      <c r="O156" s="4">
        <f t="shared" si="9"/>
        <v>42524.208333333328</v>
      </c>
      <c r="P156" t="b">
        <v>0</v>
      </c>
      <c r="Q156" t="b">
        <v>1</v>
      </c>
      <c r="R156" t="s">
        <v>2041</v>
      </c>
      <c r="S156" t="s">
        <v>2058</v>
      </c>
      <c r="T156" t="s">
        <v>2068</v>
      </c>
    </row>
    <row r="157" spans="1:20" x14ac:dyDescent="0.3">
      <c r="A157">
        <v>155</v>
      </c>
      <c r="B157" t="s">
        <v>341</v>
      </c>
      <c r="C157" s="3" t="s">
        <v>342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8"/>
        <v>40261.208333333336</v>
      </c>
      <c r="O157" s="4">
        <f t="shared" si="9"/>
        <v>40276.208333333336</v>
      </c>
      <c r="P157" t="b">
        <v>0</v>
      </c>
      <c r="Q157" t="b">
        <v>0</v>
      </c>
      <c r="R157" t="s">
        <v>2037</v>
      </c>
      <c r="S157" t="s">
        <v>2062</v>
      </c>
      <c r="T157" t="s">
        <v>2063</v>
      </c>
    </row>
    <row r="158" spans="1:20" x14ac:dyDescent="0.3">
      <c r="A158">
        <v>156</v>
      </c>
      <c r="B158" t="s">
        <v>343</v>
      </c>
      <c r="C158" s="3" t="s">
        <v>344</v>
      </c>
      <c r="D158">
        <v>36400</v>
      </c>
      <c r="E158">
        <v>26914</v>
      </c>
      <c r="F158">
        <f t="shared" si="10"/>
        <v>74</v>
      </c>
      <c r="G158" t="s">
        <v>64</v>
      </c>
      <c r="H158">
        <v>379</v>
      </c>
      <c r="I158">
        <f t="shared" si="11"/>
        <v>71.010000000000005</v>
      </c>
      <c r="J158" t="s">
        <v>25</v>
      </c>
      <c r="K158" t="s">
        <v>26</v>
      </c>
      <c r="L158">
        <v>1570251600</v>
      </c>
      <c r="M158">
        <v>1572325200</v>
      </c>
      <c r="N158" s="4">
        <f t="shared" si="8"/>
        <v>43742.208333333328</v>
      </c>
      <c r="O158" s="4">
        <f t="shared" si="9"/>
        <v>43766.208333333328</v>
      </c>
      <c r="P158" t="b">
        <v>0</v>
      </c>
      <c r="Q158" t="b">
        <v>0</v>
      </c>
      <c r="R158" t="s">
        <v>2035</v>
      </c>
      <c r="S158" t="s">
        <v>2058</v>
      </c>
      <c r="T158" t="s">
        <v>2059</v>
      </c>
    </row>
    <row r="159" spans="1:20" x14ac:dyDescent="0.3">
      <c r="A159">
        <v>157</v>
      </c>
      <c r="B159" t="s">
        <v>345</v>
      </c>
      <c r="C159" s="3" t="s">
        <v>346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25</v>
      </c>
      <c r="K159" t="s">
        <v>26</v>
      </c>
      <c r="L159">
        <v>1388383200</v>
      </c>
      <c r="M159">
        <v>1389420000</v>
      </c>
      <c r="N159" s="4">
        <f t="shared" si="8"/>
        <v>41637.25</v>
      </c>
      <c r="O159" s="4">
        <f t="shared" si="9"/>
        <v>41649.25</v>
      </c>
      <c r="P159" t="b">
        <v>0</v>
      </c>
      <c r="Q159" t="b">
        <v>0</v>
      </c>
      <c r="R159" t="s">
        <v>2048</v>
      </c>
      <c r="S159" t="s">
        <v>2077</v>
      </c>
      <c r="T159" t="s">
        <v>2078</v>
      </c>
    </row>
    <row r="160" spans="1:20" x14ac:dyDescent="0.3">
      <c r="A160">
        <v>158</v>
      </c>
      <c r="B160" t="s">
        <v>347</v>
      </c>
      <c r="C160" s="3" t="s">
        <v>348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8"/>
        <v>42345.25</v>
      </c>
      <c r="O160" s="4">
        <f t="shared" si="9"/>
        <v>42346.25</v>
      </c>
      <c r="P160" t="b">
        <v>0</v>
      </c>
      <c r="Q160" t="b">
        <v>0</v>
      </c>
      <c r="R160" t="s">
        <v>2035</v>
      </c>
      <c r="S160" t="s">
        <v>2058</v>
      </c>
      <c r="T160" t="s">
        <v>2059</v>
      </c>
    </row>
    <row r="161" spans="1:20" x14ac:dyDescent="0.3">
      <c r="A161">
        <v>159</v>
      </c>
      <c r="B161" t="s">
        <v>349</v>
      </c>
      <c r="C161" s="3" t="s">
        <v>350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8"/>
        <v>43550.208333333328</v>
      </c>
      <c r="O161" s="4">
        <f t="shared" si="9"/>
        <v>43568.208333333328</v>
      </c>
      <c r="P161" t="b">
        <v>0</v>
      </c>
      <c r="Q161" t="b">
        <v>1</v>
      </c>
      <c r="R161" t="s">
        <v>2037</v>
      </c>
      <c r="S161" t="s">
        <v>2062</v>
      </c>
      <c r="T161" t="s">
        <v>2063</v>
      </c>
    </row>
    <row r="162" spans="1:20" x14ac:dyDescent="0.3">
      <c r="A162">
        <v>160</v>
      </c>
      <c r="B162" t="s">
        <v>351</v>
      </c>
      <c r="C162" s="3" t="s">
        <v>352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8"/>
        <v>43581.208333333328</v>
      </c>
      <c r="O162" s="4">
        <f t="shared" si="9"/>
        <v>43597.208333333328</v>
      </c>
      <c r="P162" t="b">
        <v>0</v>
      </c>
      <c r="Q162" t="b">
        <v>0</v>
      </c>
      <c r="R162" t="s">
        <v>2042</v>
      </c>
      <c r="S162" t="s">
        <v>2060</v>
      </c>
      <c r="T162" t="s">
        <v>2069</v>
      </c>
    </row>
    <row r="163" spans="1:20" ht="31.2" x14ac:dyDescent="0.3">
      <c r="A163">
        <v>161</v>
      </c>
      <c r="B163" t="s">
        <v>353</v>
      </c>
      <c r="C163" s="3" t="s">
        <v>354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8"/>
        <v>42269.208333333328</v>
      </c>
      <c r="O163" s="4">
        <f t="shared" si="9"/>
        <v>42275.208333333328</v>
      </c>
      <c r="P163" t="b">
        <v>0</v>
      </c>
      <c r="Q163" t="b">
        <v>1</v>
      </c>
      <c r="R163" t="s">
        <v>2036</v>
      </c>
      <c r="S163" t="s">
        <v>2060</v>
      </c>
      <c r="T163" t="s">
        <v>2061</v>
      </c>
    </row>
    <row r="164" spans="1:20" ht="31.2" x14ac:dyDescent="0.3">
      <c r="A164">
        <v>162</v>
      </c>
      <c r="B164" t="s">
        <v>355</v>
      </c>
      <c r="C164" s="3" t="s">
        <v>356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87</v>
      </c>
      <c r="K164" t="s">
        <v>88</v>
      </c>
      <c r="L164">
        <v>1544248800</v>
      </c>
      <c r="M164">
        <v>1546840800</v>
      </c>
      <c r="N164" s="4">
        <f t="shared" si="8"/>
        <v>43441.25</v>
      </c>
      <c r="O164" s="4">
        <f t="shared" si="9"/>
        <v>43471.25</v>
      </c>
      <c r="P164" t="b">
        <v>0</v>
      </c>
      <c r="Q164" t="b">
        <v>0</v>
      </c>
      <c r="R164" t="s">
        <v>2035</v>
      </c>
      <c r="S164" t="s">
        <v>2058</v>
      </c>
      <c r="T164" t="s">
        <v>2059</v>
      </c>
    </row>
    <row r="165" spans="1:20" x14ac:dyDescent="0.3">
      <c r="A165">
        <v>163</v>
      </c>
      <c r="B165" t="s">
        <v>357</v>
      </c>
      <c r="C165" s="3" t="s">
        <v>358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8"/>
        <v>43027.208333333328</v>
      </c>
      <c r="O165" s="4">
        <f t="shared" si="9"/>
        <v>43076.25</v>
      </c>
      <c r="P165" t="b">
        <v>0</v>
      </c>
      <c r="Q165" t="b">
        <v>1</v>
      </c>
      <c r="R165" t="s">
        <v>2048</v>
      </c>
      <c r="S165" t="s">
        <v>2077</v>
      </c>
      <c r="T165" t="s">
        <v>2078</v>
      </c>
    </row>
    <row r="166" spans="1:20" x14ac:dyDescent="0.3">
      <c r="A166">
        <v>164</v>
      </c>
      <c r="B166" t="s">
        <v>359</v>
      </c>
      <c r="C166" s="3" t="s">
        <v>360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8"/>
        <v>43015.208333333328</v>
      </c>
      <c r="O166" s="4">
        <f t="shared" si="9"/>
        <v>43016.208333333328</v>
      </c>
      <c r="P166" t="b">
        <v>0</v>
      </c>
      <c r="Q166" t="b">
        <v>0</v>
      </c>
      <c r="R166" t="s">
        <v>2037</v>
      </c>
      <c r="S166" t="s">
        <v>2062</v>
      </c>
      <c r="T166" t="s">
        <v>2063</v>
      </c>
    </row>
    <row r="167" spans="1:20" x14ac:dyDescent="0.3">
      <c r="A167">
        <v>165</v>
      </c>
      <c r="B167" t="s">
        <v>361</v>
      </c>
      <c r="C167" s="3" t="s">
        <v>362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8"/>
        <v>42947.208333333328</v>
      </c>
      <c r="O167" s="4">
        <f t="shared" si="9"/>
        <v>42979.208333333328</v>
      </c>
      <c r="P167" t="b">
        <v>0</v>
      </c>
      <c r="Q167" t="b">
        <v>0</v>
      </c>
      <c r="R167" t="s">
        <v>2036</v>
      </c>
      <c r="S167" t="s">
        <v>2060</v>
      </c>
      <c r="T167" t="s">
        <v>2061</v>
      </c>
    </row>
    <row r="168" spans="1:20" x14ac:dyDescent="0.3">
      <c r="A168">
        <v>166</v>
      </c>
      <c r="B168" t="s">
        <v>363</v>
      </c>
      <c r="C168" s="3" t="s">
        <v>364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8"/>
        <v>40533.25</v>
      </c>
      <c r="O168" s="4">
        <f t="shared" si="9"/>
        <v>40537.25</v>
      </c>
      <c r="P168" t="b">
        <v>0</v>
      </c>
      <c r="Q168" t="b">
        <v>0</v>
      </c>
      <c r="R168" t="s">
        <v>2048</v>
      </c>
      <c r="S168" t="s">
        <v>2077</v>
      </c>
      <c r="T168" t="s">
        <v>2078</v>
      </c>
    </row>
    <row r="169" spans="1:20" x14ac:dyDescent="0.3">
      <c r="A169">
        <v>167</v>
      </c>
      <c r="B169" t="s">
        <v>365</v>
      </c>
      <c r="C169" s="3" t="s">
        <v>366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25</v>
      </c>
      <c r="K169" t="s">
        <v>26</v>
      </c>
      <c r="L169">
        <v>1370840400</v>
      </c>
      <c r="M169">
        <v>1371704400</v>
      </c>
      <c r="N169" s="4">
        <f t="shared" si="8"/>
        <v>41434.208333333336</v>
      </c>
      <c r="O169" s="4">
        <f t="shared" si="9"/>
        <v>41444.208333333336</v>
      </c>
      <c r="P169" t="b">
        <v>0</v>
      </c>
      <c r="Q169" t="b">
        <v>0</v>
      </c>
      <c r="R169" t="s">
        <v>2037</v>
      </c>
      <c r="S169" t="s">
        <v>2062</v>
      </c>
      <c r="T169" t="s">
        <v>2063</v>
      </c>
    </row>
    <row r="170" spans="1:20" x14ac:dyDescent="0.3">
      <c r="A170">
        <v>168</v>
      </c>
      <c r="B170" t="s">
        <v>367</v>
      </c>
      <c r="C170" s="3" t="s">
        <v>368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33</v>
      </c>
      <c r="K170" t="s">
        <v>34</v>
      </c>
      <c r="L170">
        <v>1550815200</v>
      </c>
      <c r="M170">
        <v>1552798800</v>
      </c>
      <c r="N170" s="4">
        <f t="shared" si="8"/>
        <v>43517.25</v>
      </c>
      <c r="O170" s="4">
        <f t="shared" si="9"/>
        <v>43540.208333333328</v>
      </c>
      <c r="P170" t="b">
        <v>0</v>
      </c>
      <c r="Q170" t="b">
        <v>1</v>
      </c>
      <c r="R170" t="s">
        <v>2041</v>
      </c>
      <c r="S170" t="s">
        <v>2058</v>
      </c>
      <c r="T170" t="s">
        <v>2068</v>
      </c>
    </row>
    <row r="171" spans="1:20" x14ac:dyDescent="0.3">
      <c r="A171">
        <v>169</v>
      </c>
      <c r="B171" t="s">
        <v>369</v>
      </c>
      <c r="C171" s="3" t="s">
        <v>370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8"/>
        <v>41076.208333333336</v>
      </c>
      <c r="O171" s="4">
        <f t="shared" si="9"/>
        <v>41104.208333333336</v>
      </c>
      <c r="P171" t="b">
        <v>0</v>
      </c>
      <c r="Q171" t="b">
        <v>1</v>
      </c>
      <c r="R171" t="s">
        <v>2046</v>
      </c>
      <c r="S171" t="s">
        <v>2064</v>
      </c>
      <c r="T171" t="s">
        <v>2075</v>
      </c>
    </row>
    <row r="172" spans="1:20" x14ac:dyDescent="0.3">
      <c r="A172">
        <v>170</v>
      </c>
      <c r="B172" t="s">
        <v>371</v>
      </c>
      <c r="C172" s="3" t="s">
        <v>372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8"/>
        <v>42949.208333333328</v>
      </c>
      <c r="O172" s="4">
        <f t="shared" si="9"/>
        <v>42956.208333333328</v>
      </c>
      <c r="P172" t="b">
        <v>0</v>
      </c>
      <c r="Q172" t="b">
        <v>0</v>
      </c>
      <c r="R172" t="s">
        <v>2041</v>
      </c>
      <c r="S172" t="s">
        <v>2058</v>
      </c>
      <c r="T172" t="s">
        <v>2068</v>
      </c>
    </row>
    <row r="173" spans="1:20" ht="31.2" x14ac:dyDescent="0.3">
      <c r="A173">
        <v>171</v>
      </c>
      <c r="B173" t="s">
        <v>373</v>
      </c>
      <c r="C173" s="3" t="s">
        <v>374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8"/>
        <v>41717.208333333336</v>
      </c>
      <c r="O173" s="4">
        <f t="shared" si="9"/>
        <v>41739.208333333336</v>
      </c>
      <c r="P173" t="b">
        <v>0</v>
      </c>
      <c r="Q173" t="b">
        <v>0</v>
      </c>
      <c r="R173" t="s">
        <v>2052</v>
      </c>
      <c r="S173" t="s">
        <v>2070</v>
      </c>
      <c r="T173" t="s">
        <v>2082</v>
      </c>
    </row>
    <row r="174" spans="1:20" x14ac:dyDescent="0.3">
      <c r="A174">
        <v>172</v>
      </c>
      <c r="B174" t="s">
        <v>375</v>
      </c>
      <c r="C174" s="3" t="s">
        <v>376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8"/>
        <v>41838.208333333336</v>
      </c>
      <c r="O174" s="4">
        <f t="shared" si="9"/>
        <v>41853.208333333336</v>
      </c>
      <c r="P174" t="b">
        <v>0</v>
      </c>
      <c r="Q174" t="b">
        <v>1</v>
      </c>
      <c r="R174" t="s">
        <v>2038</v>
      </c>
      <c r="S174" t="s">
        <v>2064</v>
      </c>
      <c r="T174" t="s">
        <v>2065</v>
      </c>
    </row>
    <row r="175" spans="1:20" ht="31.2" x14ac:dyDescent="0.3">
      <c r="A175">
        <v>173</v>
      </c>
      <c r="B175" t="s">
        <v>377</v>
      </c>
      <c r="C175" s="3" t="s">
        <v>378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8"/>
        <v>41411.208333333336</v>
      </c>
      <c r="O175" s="4">
        <f t="shared" si="9"/>
        <v>41417.208333333336</v>
      </c>
      <c r="P175" t="b">
        <v>0</v>
      </c>
      <c r="Q175" t="b">
        <v>0</v>
      </c>
      <c r="R175" t="s">
        <v>2037</v>
      </c>
      <c r="S175" t="s">
        <v>2062</v>
      </c>
      <c r="T175" t="s">
        <v>2063</v>
      </c>
    </row>
    <row r="176" spans="1:20" x14ac:dyDescent="0.3">
      <c r="A176">
        <v>174</v>
      </c>
      <c r="B176" t="s">
        <v>379</v>
      </c>
      <c r="C176" s="3" t="s">
        <v>380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8"/>
        <v>42281.208333333328</v>
      </c>
      <c r="O176" s="4">
        <f t="shared" si="9"/>
        <v>42282.208333333328</v>
      </c>
      <c r="P176" t="b">
        <v>0</v>
      </c>
      <c r="Q176" t="b">
        <v>1</v>
      </c>
      <c r="R176" t="s">
        <v>2042</v>
      </c>
      <c r="S176" t="s">
        <v>2060</v>
      </c>
      <c r="T176" t="s">
        <v>2069</v>
      </c>
    </row>
    <row r="177" spans="1:20" x14ac:dyDescent="0.3">
      <c r="A177">
        <v>175</v>
      </c>
      <c r="B177" t="s">
        <v>381</v>
      </c>
      <c r="C177" s="3" t="s">
        <v>382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8"/>
        <v>42612.208333333328</v>
      </c>
      <c r="O177" s="4">
        <f t="shared" si="9"/>
        <v>42631.208333333328</v>
      </c>
      <c r="P177" t="b">
        <v>0</v>
      </c>
      <c r="Q177" t="b">
        <v>0</v>
      </c>
      <c r="R177" t="s">
        <v>2037</v>
      </c>
      <c r="S177" t="s">
        <v>2062</v>
      </c>
      <c r="T177" t="s">
        <v>2063</v>
      </c>
    </row>
    <row r="178" spans="1:20" ht="31.2" x14ac:dyDescent="0.3">
      <c r="A178">
        <v>176</v>
      </c>
      <c r="B178" t="s">
        <v>383</v>
      </c>
      <c r="C178" s="3" t="s">
        <v>384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8"/>
        <v>42615.208333333328</v>
      </c>
      <c r="O178" s="4">
        <f t="shared" si="9"/>
        <v>42624.208333333328</v>
      </c>
      <c r="P178" t="b">
        <v>0</v>
      </c>
      <c r="Q178" t="b">
        <v>0</v>
      </c>
      <c r="R178" t="s">
        <v>2037</v>
      </c>
      <c r="S178" t="s">
        <v>2062</v>
      </c>
      <c r="T178" t="s">
        <v>2063</v>
      </c>
    </row>
    <row r="179" spans="1:20" x14ac:dyDescent="0.3">
      <c r="A179">
        <v>177</v>
      </c>
      <c r="B179" t="s">
        <v>385</v>
      </c>
      <c r="C179" s="3" t="s">
        <v>386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8"/>
        <v>40496.25</v>
      </c>
      <c r="O179" s="4">
        <f t="shared" si="9"/>
        <v>40521.25</v>
      </c>
      <c r="P179" t="b">
        <v>0</v>
      </c>
      <c r="Q179" t="b">
        <v>0</v>
      </c>
      <c r="R179" t="s">
        <v>2037</v>
      </c>
      <c r="S179" t="s">
        <v>2062</v>
      </c>
      <c r="T179" t="s">
        <v>2063</v>
      </c>
    </row>
    <row r="180" spans="1:20" x14ac:dyDescent="0.3">
      <c r="A180">
        <v>178</v>
      </c>
      <c r="B180" t="s">
        <v>387</v>
      </c>
      <c r="C180" s="3" t="s">
        <v>388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8"/>
        <v>42998.208333333328</v>
      </c>
      <c r="O180" s="4">
        <f t="shared" si="9"/>
        <v>43007.208333333328</v>
      </c>
      <c r="P180" t="b">
        <v>0</v>
      </c>
      <c r="Q180" t="b">
        <v>0</v>
      </c>
      <c r="R180" t="s">
        <v>17</v>
      </c>
      <c r="S180" t="s">
        <v>2006</v>
      </c>
      <c r="T180" t="s">
        <v>2007</v>
      </c>
    </row>
    <row r="181" spans="1:20" ht="31.2" x14ac:dyDescent="0.3">
      <c r="A181">
        <v>179</v>
      </c>
      <c r="B181" t="s">
        <v>389</v>
      </c>
      <c r="C181" s="3" t="s">
        <v>390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8"/>
        <v>41349.208333333336</v>
      </c>
      <c r="O181" s="4">
        <f t="shared" si="9"/>
        <v>41350.208333333336</v>
      </c>
      <c r="P181" t="b">
        <v>0</v>
      </c>
      <c r="Q181" t="b">
        <v>1</v>
      </c>
      <c r="R181" t="s">
        <v>2037</v>
      </c>
      <c r="S181" t="s">
        <v>2062</v>
      </c>
      <c r="T181" t="s">
        <v>2063</v>
      </c>
    </row>
    <row r="182" spans="1:20" x14ac:dyDescent="0.3">
      <c r="A182">
        <v>180</v>
      </c>
      <c r="B182" t="s">
        <v>391</v>
      </c>
      <c r="C182" s="3" t="s">
        <v>392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25</v>
      </c>
      <c r="K182" t="s">
        <v>26</v>
      </c>
      <c r="L182">
        <v>1269234000</v>
      </c>
      <c r="M182">
        <v>1269666000</v>
      </c>
      <c r="N182" s="4">
        <f t="shared" si="8"/>
        <v>40258.208333333336</v>
      </c>
      <c r="O182" s="4">
        <f t="shared" si="9"/>
        <v>40263.208333333336</v>
      </c>
      <c r="P182" t="b">
        <v>0</v>
      </c>
      <c r="Q182" t="b">
        <v>0</v>
      </c>
      <c r="R182" t="s">
        <v>2042</v>
      </c>
      <c r="S182" t="s">
        <v>2060</v>
      </c>
      <c r="T182" t="s">
        <v>2069</v>
      </c>
    </row>
    <row r="183" spans="1:20" x14ac:dyDescent="0.3">
      <c r="A183">
        <v>181</v>
      </c>
      <c r="B183" t="s">
        <v>393</v>
      </c>
      <c r="C183" s="3" t="s">
        <v>394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8"/>
        <v>43011.208333333328</v>
      </c>
      <c r="O183" s="4">
        <f t="shared" si="9"/>
        <v>43029.208333333328</v>
      </c>
      <c r="P183" t="b">
        <v>0</v>
      </c>
      <c r="Q183" t="b">
        <v>0</v>
      </c>
      <c r="R183" t="s">
        <v>2036</v>
      </c>
      <c r="S183" t="s">
        <v>2060</v>
      </c>
      <c r="T183" t="s">
        <v>2061</v>
      </c>
    </row>
    <row r="184" spans="1:20" ht="31.2" x14ac:dyDescent="0.3">
      <c r="A184">
        <v>182</v>
      </c>
      <c r="B184" t="s">
        <v>395</v>
      </c>
      <c r="C184" s="3" t="s">
        <v>396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33</v>
      </c>
      <c r="K184" t="s">
        <v>34</v>
      </c>
      <c r="L184">
        <v>1560574800</v>
      </c>
      <c r="M184">
        <v>1561957200</v>
      </c>
      <c r="N184" s="4">
        <f t="shared" si="8"/>
        <v>43630.208333333328</v>
      </c>
      <c r="O184" s="4">
        <f t="shared" si="9"/>
        <v>43646.208333333328</v>
      </c>
      <c r="P184" t="b">
        <v>0</v>
      </c>
      <c r="Q184" t="b">
        <v>0</v>
      </c>
      <c r="R184" t="s">
        <v>2037</v>
      </c>
      <c r="S184" t="s">
        <v>2062</v>
      </c>
      <c r="T184" t="s">
        <v>2063</v>
      </c>
    </row>
    <row r="185" spans="1:20" ht="31.2" x14ac:dyDescent="0.3">
      <c r="A185">
        <v>183</v>
      </c>
      <c r="B185" t="s">
        <v>397</v>
      </c>
      <c r="C185" s="3" t="s">
        <v>398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8"/>
        <v>40429.208333333336</v>
      </c>
      <c r="O185" s="4">
        <f t="shared" si="9"/>
        <v>40442.208333333336</v>
      </c>
      <c r="P185" t="b">
        <v>0</v>
      </c>
      <c r="Q185" t="b">
        <v>0</v>
      </c>
      <c r="R185" t="s">
        <v>2035</v>
      </c>
      <c r="S185" t="s">
        <v>2058</v>
      </c>
      <c r="T185" t="s">
        <v>2059</v>
      </c>
    </row>
    <row r="186" spans="1:20" x14ac:dyDescent="0.3">
      <c r="A186">
        <v>184</v>
      </c>
      <c r="B186" t="s">
        <v>399</v>
      </c>
      <c r="C186" s="3" t="s">
        <v>400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8"/>
        <v>43587.208333333328</v>
      </c>
      <c r="O186" s="4">
        <f t="shared" si="9"/>
        <v>43588.208333333328</v>
      </c>
      <c r="P186" t="b">
        <v>0</v>
      </c>
      <c r="Q186" t="b">
        <v>0</v>
      </c>
      <c r="R186" t="s">
        <v>2037</v>
      </c>
      <c r="S186" t="s">
        <v>2062</v>
      </c>
      <c r="T186" t="s">
        <v>2063</v>
      </c>
    </row>
    <row r="187" spans="1:20" x14ac:dyDescent="0.3">
      <c r="A187">
        <v>185</v>
      </c>
      <c r="B187" t="s">
        <v>401</v>
      </c>
      <c r="C187" s="3" t="s">
        <v>402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8"/>
        <v>43232.208333333328</v>
      </c>
      <c r="O187" s="4">
        <f t="shared" si="9"/>
        <v>43243.208333333328</v>
      </c>
      <c r="P187" t="b">
        <v>0</v>
      </c>
      <c r="Q187" t="b">
        <v>0</v>
      </c>
      <c r="R187" t="s">
        <v>2053</v>
      </c>
      <c r="S187" t="s">
        <v>2064</v>
      </c>
      <c r="T187" t="s">
        <v>2083</v>
      </c>
    </row>
    <row r="188" spans="1:20" x14ac:dyDescent="0.3">
      <c r="A188">
        <v>186</v>
      </c>
      <c r="B188" t="s">
        <v>403</v>
      </c>
      <c r="C188" s="3" t="s">
        <v>404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8"/>
        <v>41781.208333333336</v>
      </c>
      <c r="O188" s="4">
        <f t="shared" si="9"/>
        <v>41796.208333333336</v>
      </c>
      <c r="P188" t="b">
        <v>0</v>
      </c>
      <c r="Q188" t="b">
        <v>0</v>
      </c>
      <c r="R188" t="s">
        <v>2037</v>
      </c>
      <c r="S188" t="s">
        <v>2062</v>
      </c>
      <c r="T188" t="s">
        <v>2063</v>
      </c>
    </row>
    <row r="189" spans="1:20" x14ac:dyDescent="0.3">
      <c r="A189">
        <v>187</v>
      </c>
      <c r="B189" t="s">
        <v>405</v>
      </c>
      <c r="C189" s="3" t="s">
        <v>406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8"/>
        <v>41327.25</v>
      </c>
      <c r="O189" s="4">
        <f t="shared" si="9"/>
        <v>41355.208333333336</v>
      </c>
      <c r="P189" t="b">
        <v>0</v>
      </c>
      <c r="Q189" t="b">
        <v>1</v>
      </c>
      <c r="R189" t="s">
        <v>2046</v>
      </c>
      <c r="S189" t="s">
        <v>2064</v>
      </c>
      <c r="T189" t="s">
        <v>2075</v>
      </c>
    </row>
    <row r="190" spans="1:20" x14ac:dyDescent="0.3">
      <c r="A190">
        <v>188</v>
      </c>
      <c r="B190" t="s">
        <v>407</v>
      </c>
      <c r="C190" s="3" t="s">
        <v>408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95</v>
      </c>
      <c r="K190" t="s">
        <v>96</v>
      </c>
      <c r="L190">
        <v>1417500000</v>
      </c>
      <c r="M190">
        <v>1417586400</v>
      </c>
      <c r="N190" s="4">
        <f t="shared" si="8"/>
        <v>41974.25</v>
      </c>
      <c r="O190" s="4">
        <f t="shared" si="9"/>
        <v>41975.25</v>
      </c>
      <c r="P190" t="b">
        <v>0</v>
      </c>
      <c r="Q190" t="b">
        <v>0</v>
      </c>
      <c r="R190" t="s">
        <v>2037</v>
      </c>
      <c r="S190" t="s">
        <v>2062</v>
      </c>
      <c r="T190" t="s">
        <v>2063</v>
      </c>
    </row>
    <row r="191" spans="1:20" x14ac:dyDescent="0.3">
      <c r="A191">
        <v>189</v>
      </c>
      <c r="B191" t="s">
        <v>409</v>
      </c>
      <c r="C191" s="3" t="s">
        <v>410</v>
      </c>
      <c r="D191">
        <v>191300</v>
      </c>
      <c r="E191">
        <v>45004</v>
      </c>
      <c r="F191">
        <f t="shared" si="10"/>
        <v>24</v>
      </c>
      <c r="G191" t="s">
        <v>64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8"/>
        <v>42432.25</v>
      </c>
      <c r="O191" s="4">
        <f t="shared" si="9"/>
        <v>42432.25</v>
      </c>
      <c r="P191" t="b">
        <v>0</v>
      </c>
      <c r="Q191" t="b">
        <v>0</v>
      </c>
      <c r="R191" t="s">
        <v>2037</v>
      </c>
      <c r="S191" t="s">
        <v>2062</v>
      </c>
      <c r="T191" t="s">
        <v>2063</v>
      </c>
    </row>
    <row r="192" spans="1:20" x14ac:dyDescent="0.3">
      <c r="A192">
        <v>190</v>
      </c>
      <c r="B192" t="s">
        <v>411</v>
      </c>
      <c r="C192" s="3" t="s">
        <v>412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8"/>
        <v>41428.208333333336</v>
      </c>
      <c r="O192" s="4">
        <f t="shared" si="9"/>
        <v>41429.208333333336</v>
      </c>
      <c r="P192" t="b">
        <v>0</v>
      </c>
      <c r="Q192" t="b">
        <v>1</v>
      </c>
      <c r="R192" t="s">
        <v>2037</v>
      </c>
      <c r="S192" t="s">
        <v>2062</v>
      </c>
      <c r="T192" t="s">
        <v>2063</v>
      </c>
    </row>
    <row r="193" spans="1:20" x14ac:dyDescent="0.3">
      <c r="A193">
        <v>191</v>
      </c>
      <c r="B193" t="s">
        <v>413</v>
      </c>
      <c r="C193" s="3" t="s">
        <v>414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95</v>
      </c>
      <c r="K193" t="s">
        <v>96</v>
      </c>
      <c r="L193">
        <v>1552366800</v>
      </c>
      <c r="M193">
        <v>1552626000</v>
      </c>
      <c r="N193" s="4">
        <f t="shared" si="8"/>
        <v>43535.208333333328</v>
      </c>
      <c r="O193" s="4">
        <f t="shared" si="9"/>
        <v>43538.208333333328</v>
      </c>
      <c r="P193" t="b">
        <v>0</v>
      </c>
      <c r="Q193" t="b">
        <v>0</v>
      </c>
      <c r="R193" t="s">
        <v>2037</v>
      </c>
      <c r="S193" t="s">
        <v>2062</v>
      </c>
      <c r="T193" t="s">
        <v>2063</v>
      </c>
    </row>
    <row r="194" spans="1:20" ht="31.2" x14ac:dyDescent="0.3">
      <c r="A194">
        <v>192</v>
      </c>
      <c r="B194" t="s">
        <v>415</v>
      </c>
      <c r="C194" s="3" t="s">
        <v>416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8"/>
        <v>41816.208333333336</v>
      </c>
      <c r="O194" s="4">
        <f t="shared" si="9"/>
        <v>41820.208333333336</v>
      </c>
      <c r="P194" t="b">
        <v>0</v>
      </c>
      <c r="Q194" t="b">
        <v>0</v>
      </c>
      <c r="R194" t="s">
        <v>2035</v>
      </c>
      <c r="S194" t="s">
        <v>2058</v>
      </c>
      <c r="T194" t="s">
        <v>2059</v>
      </c>
    </row>
    <row r="195" spans="1:20" x14ac:dyDescent="0.3">
      <c r="A195">
        <v>193</v>
      </c>
      <c r="B195" t="s">
        <v>417</v>
      </c>
      <c r="C195" s="3" t="s">
        <v>418</v>
      </c>
      <c r="D195">
        <v>6600</v>
      </c>
      <c r="E195">
        <v>3012</v>
      </c>
      <c r="F195">
        <f t="shared" si="10"/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12">(((L195/60)/60)/24)+DATE(1970,1,0)</f>
        <v>43197.208333333328</v>
      </c>
      <c r="O195" s="4">
        <f t="shared" ref="O195:O258" si="13">(((M195/60)/60)/24)+DATE(1970,1,0)</f>
        <v>43201.208333333328</v>
      </c>
      <c r="P195" t="b">
        <v>1</v>
      </c>
      <c r="Q195" t="b">
        <v>0</v>
      </c>
      <c r="R195" t="s">
        <v>2041</v>
      </c>
      <c r="S195" t="s">
        <v>2058</v>
      </c>
      <c r="T195" t="s">
        <v>2068</v>
      </c>
    </row>
    <row r="196" spans="1:20" x14ac:dyDescent="0.3">
      <c r="A196">
        <v>194</v>
      </c>
      <c r="B196" t="s">
        <v>419</v>
      </c>
      <c r="C196" s="3" t="s">
        <v>420</v>
      </c>
      <c r="D196">
        <v>7100</v>
      </c>
      <c r="E196">
        <v>8716</v>
      </c>
      <c r="F196">
        <f t="shared" ref="F196:F259" si="14">ROUND(E196/D196*100,0)</f>
        <v>123</v>
      </c>
      <c r="G196" t="s">
        <v>20</v>
      </c>
      <c r="H196">
        <v>126</v>
      </c>
      <c r="I196">
        <f t="shared" ref="I196:I259" si="15">IF(H196=0,0,ROUND(E196/H196,2))</f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12"/>
        <v>42260.208333333328</v>
      </c>
      <c r="O196" s="4">
        <f t="shared" si="13"/>
        <v>42276.208333333328</v>
      </c>
      <c r="P196" t="b">
        <v>0</v>
      </c>
      <c r="Q196" t="b">
        <v>0</v>
      </c>
      <c r="R196" t="s">
        <v>2050</v>
      </c>
      <c r="S196" t="s">
        <v>2058</v>
      </c>
      <c r="T196" t="s">
        <v>2080</v>
      </c>
    </row>
    <row r="197" spans="1:20" x14ac:dyDescent="0.3">
      <c r="A197">
        <v>195</v>
      </c>
      <c r="B197" t="s">
        <v>421</v>
      </c>
      <c r="C197" s="3" t="s">
        <v>422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12"/>
        <v>43309.208333333328</v>
      </c>
      <c r="O197" s="4">
        <f t="shared" si="13"/>
        <v>43316.208333333328</v>
      </c>
      <c r="P197" t="b">
        <v>0</v>
      </c>
      <c r="Q197" t="b">
        <v>0</v>
      </c>
      <c r="R197" t="s">
        <v>2039</v>
      </c>
      <c r="S197" t="s">
        <v>2058</v>
      </c>
      <c r="T197" t="s">
        <v>2066</v>
      </c>
    </row>
    <row r="198" spans="1:20" x14ac:dyDescent="0.3">
      <c r="A198">
        <v>196</v>
      </c>
      <c r="B198" t="s">
        <v>423</v>
      </c>
      <c r="C198" s="3" t="s">
        <v>424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33</v>
      </c>
      <c r="K198" t="s">
        <v>34</v>
      </c>
      <c r="L198">
        <v>1472878800</v>
      </c>
      <c r="M198">
        <v>1474520400</v>
      </c>
      <c r="N198" s="4">
        <f t="shared" si="12"/>
        <v>42615.208333333328</v>
      </c>
      <c r="O198" s="4">
        <f t="shared" si="13"/>
        <v>42634.208333333328</v>
      </c>
      <c r="P198" t="b">
        <v>0</v>
      </c>
      <c r="Q198" t="b">
        <v>0</v>
      </c>
      <c r="R198" t="s">
        <v>2042</v>
      </c>
      <c r="S198" t="s">
        <v>2060</v>
      </c>
      <c r="T198" t="s">
        <v>2069</v>
      </c>
    </row>
    <row r="199" spans="1:20" x14ac:dyDescent="0.3">
      <c r="A199">
        <v>197</v>
      </c>
      <c r="B199" t="s">
        <v>425</v>
      </c>
      <c r="C199" s="3" t="s">
        <v>426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12"/>
        <v>42908.208333333328</v>
      </c>
      <c r="O199" s="4">
        <f t="shared" si="13"/>
        <v>42922.208333333328</v>
      </c>
      <c r="P199" t="b">
        <v>0</v>
      </c>
      <c r="Q199" t="b">
        <v>0</v>
      </c>
      <c r="R199" t="s">
        <v>2040</v>
      </c>
      <c r="S199" t="s">
        <v>2064</v>
      </c>
      <c r="T199" t="s">
        <v>2067</v>
      </c>
    </row>
    <row r="200" spans="1:20" x14ac:dyDescent="0.3">
      <c r="A200">
        <v>198</v>
      </c>
      <c r="B200" t="s">
        <v>427</v>
      </c>
      <c r="C200" s="3" t="s">
        <v>428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12"/>
        <v>40395.208333333336</v>
      </c>
      <c r="O200" s="4">
        <f t="shared" si="13"/>
        <v>40424.208333333336</v>
      </c>
      <c r="P200" t="b">
        <v>0</v>
      </c>
      <c r="Q200" t="b">
        <v>0</v>
      </c>
      <c r="R200" t="s">
        <v>2039</v>
      </c>
      <c r="S200" t="s">
        <v>2058</v>
      </c>
      <c r="T200" t="s">
        <v>2066</v>
      </c>
    </row>
    <row r="201" spans="1:20" x14ac:dyDescent="0.3">
      <c r="A201">
        <v>199</v>
      </c>
      <c r="B201" t="s">
        <v>429</v>
      </c>
      <c r="C201" s="3" t="s">
        <v>430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12"/>
        <v>42191.208333333328</v>
      </c>
      <c r="O201" s="4">
        <f t="shared" si="13"/>
        <v>42195.208333333328</v>
      </c>
      <c r="P201" t="b">
        <v>0</v>
      </c>
      <c r="Q201" t="b">
        <v>0</v>
      </c>
      <c r="R201" t="s">
        <v>2035</v>
      </c>
      <c r="S201" t="s">
        <v>2058</v>
      </c>
      <c r="T201" t="s">
        <v>2059</v>
      </c>
    </row>
    <row r="202" spans="1:20" x14ac:dyDescent="0.3">
      <c r="A202">
        <v>200</v>
      </c>
      <c r="B202" t="s">
        <v>431</v>
      </c>
      <c r="C202" s="3" t="s">
        <v>432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12"/>
        <v>40261.208333333336</v>
      </c>
      <c r="O202" s="4">
        <f t="shared" si="13"/>
        <v>40272.208333333336</v>
      </c>
      <c r="P202" t="b">
        <v>0</v>
      </c>
      <c r="Q202" t="b">
        <v>0</v>
      </c>
      <c r="R202" t="s">
        <v>2037</v>
      </c>
      <c r="S202" t="s">
        <v>2062</v>
      </c>
      <c r="T202" t="s">
        <v>2063</v>
      </c>
    </row>
    <row r="203" spans="1:20" ht="31.2" x14ac:dyDescent="0.3">
      <c r="A203">
        <v>201</v>
      </c>
      <c r="B203" t="s">
        <v>433</v>
      </c>
      <c r="C203" s="3" t="s">
        <v>434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12"/>
        <v>41844.208333333336</v>
      </c>
      <c r="O203" s="4">
        <f t="shared" si="13"/>
        <v>41862.208333333336</v>
      </c>
      <c r="P203" t="b">
        <v>0</v>
      </c>
      <c r="Q203" t="b">
        <v>0</v>
      </c>
      <c r="R203" t="s">
        <v>2036</v>
      </c>
      <c r="S203" t="s">
        <v>2060</v>
      </c>
      <c r="T203" t="s">
        <v>2061</v>
      </c>
    </row>
    <row r="204" spans="1:20" x14ac:dyDescent="0.3">
      <c r="A204">
        <v>202</v>
      </c>
      <c r="B204" t="s">
        <v>435</v>
      </c>
      <c r="C204" s="3" t="s">
        <v>436</v>
      </c>
      <c r="D204">
        <v>8300</v>
      </c>
      <c r="E204">
        <v>6543</v>
      </c>
      <c r="F204">
        <f t="shared" si="14"/>
        <v>79</v>
      </c>
      <c r="G204" t="s">
        <v>64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12"/>
        <v>40817.208333333336</v>
      </c>
      <c r="O204" s="4">
        <f t="shared" si="13"/>
        <v>40821.208333333336</v>
      </c>
      <c r="P204" t="b">
        <v>0</v>
      </c>
      <c r="Q204" t="b">
        <v>0</v>
      </c>
      <c r="R204" t="s">
        <v>17</v>
      </c>
      <c r="S204" t="s">
        <v>2006</v>
      </c>
      <c r="T204" t="s">
        <v>2007</v>
      </c>
    </row>
    <row r="205" spans="1:20" ht="31.2" x14ac:dyDescent="0.3">
      <c r="A205">
        <v>203</v>
      </c>
      <c r="B205" t="s">
        <v>437</v>
      </c>
      <c r="C205" s="3" t="s">
        <v>438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25</v>
      </c>
      <c r="K205" t="s">
        <v>26</v>
      </c>
      <c r="L205">
        <v>1484632800</v>
      </c>
      <c r="M205">
        <v>1484805600</v>
      </c>
      <c r="N205" s="4">
        <f t="shared" si="12"/>
        <v>42751.25</v>
      </c>
      <c r="O205" s="4">
        <f t="shared" si="13"/>
        <v>42753.25</v>
      </c>
      <c r="P205" t="b">
        <v>0</v>
      </c>
      <c r="Q205" t="b">
        <v>0</v>
      </c>
      <c r="R205" t="s">
        <v>2037</v>
      </c>
      <c r="S205" t="s">
        <v>2062</v>
      </c>
      <c r="T205" t="s">
        <v>2063</v>
      </c>
    </row>
    <row r="206" spans="1:20" x14ac:dyDescent="0.3">
      <c r="A206">
        <v>204</v>
      </c>
      <c r="B206" t="s">
        <v>439</v>
      </c>
      <c r="C206" s="3" t="s">
        <v>440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12"/>
        <v>40635.208333333336</v>
      </c>
      <c r="O206" s="4">
        <f t="shared" si="13"/>
        <v>40645.208333333336</v>
      </c>
      <c r="P206" t="b">
        <v>0</v>
      </c>
      <c r="Q206" t="b">
        <v>0</v>
      </c>
      <c r="R206" t="s">
        <v>2051</v>
      </c>
      <c r="S206" t="s">
        <v>2058</v>
      </c>
      <c r="T206" t="s">
        <v>2081</v>
      </c>
    </row>
    <row r="207" spans="1:20" x14ac:dyDescent="0.3">
      <c r="A207">
        <v>205</v>
      </c>
      <c r="B207" t="s">
        <v>441</v>
      </c>
      <c r="C207" s="3" t="s">
        <v>442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12"/>
        <v>43389.208333333328</v>
      </c>
      <c r="O207" s="4">
        <f t="shared" si="13"/>
        <v>43401.208333333328</v>
      </c>
      <c r="P207" t="b">
        <v>1</v>
      </c>
      <c r="Q207" t="b">
        <v>0</v>
      </c>
      <c r="R207" t="s">
        <v>2037</v>
      </c>
      <c r="S207" t="s">
        <v>2062</v>
      </c>
      <c r="T207" t="s">
        <v>2063</v>
      </c>
    </row>
    <row r="208" spans="1:20" x14ac:dyDescent="0.3">
      <c r="A208">
        <v>206</v>
      </c>
      <c r="B208" t="s">
        <v>443</v>
      </c>
      <c r="C208" s="3" t="s">
        <v>444</v>
      </c>
      <c r="D208">
        <v>9000</v>
      </c>
      <c r="E208">
        <v>3496</v>
      </c>
      <c r="F208">
        <f t="shared" si="14"/>
        <v>39</v>
      </c>
      <c r="G208" t="s">
        <v>64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12"/>
        <v>40235.25</v>
      </c>
      <c r="O208" s="4">
        <f t="shared" si="13"/>
        <v>40244.25</v>
      </c>
      <c r="P208" t="b">
        <v>0</v>
      </c>
      <c r="Q208" t="b">
        <v>0</v>
      </c>
      <c r="R208" t="s">
        <v>2047</v>
      </c>
      <c r="S208" t="s">
        <v>2070</v>
      </c>
      <c r="T208" t="s">
        <v>2076</v>
      </c>
    </row>
    <row r="209" spans="1:20" ht="31.2" x14ac:dyDescent="0.3">
      <c r="A209">
        <v>207</v>
      </c>
      <c r="B209" t="s">
        <v>445</v>
      </c>
      <c r="C209" s="3" t="s">
        <v>446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12"/>
        <v>43339.208333333328</v>
      </c>
      <c r="O209" s="4">
        <f t="shared" si="13"/>
        <v>43359.208333333328</v>
      </c>
      <c r="P209" t="b">
        <v>0</v>
      </c>
      <c r="Q209" t="b">
        <v>1</v>
      </c>
      <c r="R209" t="s">
        <v>2035</v>
      </c>
      <c r="S209" t="s">
        <v>2058</v>
      </c>
      <c r="T209" t="s">
        <v>2059</v>
      </c>
    </row>
    <row r="210" spans="1:20" x14ac:dyDescent="0.3">
      <c r="A210">
        <v>208</v>
      </c>
      <c r="B210" t="s">
        <v>447</v>
      </c>
      <c r="C210" s="3" t="s">
        <v>448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12"/>
        <v>43047.25</v>
      </c>
      <c r="O210" s="4">
        <f t="shared" si="13"/>
        <v>43071.25</v>
      </c>
      <c r="P210" t="b">
        <v>0</v>
      </c>
      <c r="Q210" t="b">
        <v>0</v>
      </c>
      <c r="R210" t="s">
        <v>2038</v>
      </c>
      <c r="S210" t="s">
        <v>2064</v>
      </c>
      <c r="T210" t="s">
        <v>2065</v>
      </c>
    </row>
    <row r="211" spans="1:20" ht="31.2" x14ac:dyDescent="0.3">
      <c r="A211">
        <v>209</v>
      </c>
      <c r="B211" t="s">
        <v>449</v>
      </c>
      <c r="C211" s="3" t="s">
        <v>450</v>
      </c>
      <c r="D211">
        <v>194500</v>
      </c>
      <c r="E211">
        <v>41212</v>
      </c>
      <c r="F211">
        <f t="shared" si="14"/>
        <v>21</v>
      </c>
      <c r="G211" t="s">
        <v>43</v>
      </c>
      <c r="H211">
        <v>808</v>
      </c>
      <c r="I211">
        <f t="shared" si="15"/>
        <v>51</v>
      </c>
      <c r="J211" t="s">
        <v>25</v>
      </c>
      <c r="K211" t="s">
        <v>26</v>
      </c>
      <c r="L211">
        <v>1462510800</v>
      </c>
      <c r="M211">
        <v>1463115600</v>
      </c>
      <c r="N211" s="4">
        <f t="shared" si="12"/>
        <v>42495.208333333328</v>
      </c>
      <c r="O211" s="4">
        <f t="shared" si="13"/>
        <v>42502.208333333328</v>
      </c>
      <c r="P211" t="b">
        <v>0</v>
      </c>
      <c r="Q211" t="b">
        <v>0</v>
      </c>
      <c r="R211" t="s">
        <v>2038</v>
      </c>
      <c r="S211" t="s">
        <v>2064</v>
      </c>
      <c r="T211" t="s">
        <v>2065</v>
      </c>
    </row>
    <row r="212" spans="1:20" x14ac:dyDescent="0.3">
      <c r="A212">
        <v>210</v>
      </c>
      <c r="B212" t="s">
        <v>451</v>
      </c>
      <c r="C212" s="3" t="s">
        <v>452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33</v>
      </c>
      <c r="K212" t="s">
        <v>34</v>
      </c>
      <c r="L212">
        <v>1488520800</v>
      </c>
      <c r="M212">
        <v>1490850000</v>
      </c>
      <c r="N212" s="4">
        <f t="shared" si="12"/>
        <v>42796.25</v>
      </c>
      <c r="O212" s="4">
        <f t="shared" si="13"/>
        <v>42823.208333333328</v>
      </c>
      <c r="P212" t="b">
        <v>0</v>
      </c>
      <c r="Q212" t="b">
        <v>0</v>
      </c>
      <c r="R212" t="s">
        <v>2056</v>
      </c>
      <c r="S212" t="s">
        <v>2064</v>
      </c>
      <c r="T212" t="s">
        <v>2086</v>
      </c>
    </row>
    <row r="213" spans="1:20" ht="31.2" x14ac:dyDescent="0.3">
      <c r="A213">
        <v>211</v>
      </c>
      <c r="B213" t="s">
        <v>453</v>
      </c>
      <c r="C213" s="3" t="s">
        <v>454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12"/>
        <v>41512.208333333336</v>
      </c>
      <c r="O213" s="4">
        <f t="shared" si="13"/>
        <v>41536.208333333336</v>
      </c>
      <c r="P213" t="b">
        <v>0</v>
      </c>
      <c r="Q213" t="b">
        <v>0</v>
      </c>
      <c r="R213" t="s">
        <v>2037</v>
      </c>
      <c r="S213" t="s">
        <v>2062</v>
      </c>
      <c r="T213" t="s">
        <v>2063</v>
      </c>
    </row>
    <row r="214" spans="1:20" ht="31.2" x14ac:dyDescent="0.3">
      <c r="A214">
        <v>212</v>
      </c>
      <c r="B214" t="s">
        <v>455</v>
      </c>
      <c r="C214" s="3" t="s">
        <v>456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12"/>
        <v>43813.25</v>
      </c>
      <c r="O214" s="4">
        <f t="shared" si="13"/>
        <v>43859.25</v>
      </c>
      <c r="P214" t="b">
        <v>0</v>
      </c>
      <c r="Q214" t="b">
        <v>0</v>
      </c>
      <c r="R214" t="s">
        <v>2037</v>
      </c>
      <c r="S214" t="s">
        <v>2062</v>
      </c>
      <c r="T214" t="s">
        <v>2063</v>
      </c>
    </row>
    <row r="215" spans="1:20" ht="31.2" x14ac:dyDescent="0.3">
      <c r="A215">
        <v>213</v>
      </c>
      <c r="B215" t="s">
        <v>457</v>
      </c>
      <c r="C215" s="3" t="s">
        <v>458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12"/>
        <v>40487.208333333336</v>
      </c>
      <c r="O215" s="4">
        <f t="shared" si="13"/>
        <v>40495.25</v>
      </c>
      <c r="P215" t="b">
        <v>0</v>
      </c>
      <c r="Q215" t="b">
        <v>1</v>
      </c>
      <c r="R215" t="s">
        <v>2041</v>
      </c>
      <c r="S215" t="s">
        <v>2058</v>
      </c>
      <c r="T215" t="s">
        <v>2068</v>
      </c>
    </row>
    <row r="216" spans="1:20" x14ac:dyDescent="0.3">
      <c r="A216">
        <v>214</v>
      </c>
      <c r="B216" t="s">
        <v>459</v>
      </c>
      <c r="C216" s="3" t="s">
        <v>460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12"/>
        <v>40408.208333333336</v>
      </c>
      <c r="O216" s="4">
        <f t="shared" si="13"/>
        <v>40414.208333333336</v>
      </c>
      <c r="P216" t="b">
        <v>0</v>
      </c>
      <c r="Q216" t="b">
        <v>0</v>
      </c>
      <c r="R216" t="s">
        <v>2035</v>
      </c>
      <c r="S216" t="s">
        <v>2058</v>
      </c>
      <c r="T216" t="s">
        <v>2059</v>
      </c>
    </row>
    <row r="217" spans="1:20" x14ac:dyDescent="0.3">
      <c r="A217">
        <v>215</v>
      </c>
      <c r="B217" t="s">
        <v>461</v>
      </c>
      <c r="C217" s="3" t="s">
        <v>462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12"/>
        <v>43508.25</v>
      </c>
      <c r="O217" s="4">
        <f t="shared" si="13"/>
        <v>43510.25</v>
      </c>
      <c r="P217" t="b">
        <v>0</v>
      </c>
      <c r="Q217" t="b">
        <v>0</v>
      </c>
      <c r="R217" t="s">
        <v>2037</v>
      </c>
      <c r="S217" t="s">
        <v>2062</v>
      </c>
      <c r="T217" t="s">
        <v>2063</v>
      </c>
    </row>
    <row r="218" spans="1:20" x14ac:dyDescent="0.3">
      <c r="A218">
        <v>216</v>
      </c>
      <c r="B218" t="s">
        <v>463</v>
      </c>
      <c r="C218" s="3" t="s">
        <v>464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12"/>
        <v>40868.25</v>
      </c>
      <c r="O218" s="4">
        <f t="shared" si="13"/>
        <v>40870.25</v>
      </c>
      <c r="P218" t="b">
        <v>0</v>
      </c>
      <c r="Q218" t="b">
        <v>0</v>
      </c>
      <c r="R218" t="s">
        <v>2037</v>
      </c>
      <c r="S218" t="s">
        <v>2062</v>
      </c>
      <c r="T218" t="s">
        <v>2063</v>
      </c>
    </row>
    <row r="219" spans="1:20" x14ac:dyDescent="0.3">
      <c r="A219">
        <v>217</v>
      </c>
      <c r="B219" t="s">
        <v>465</v>
      </c>
      <c r="C219" s="3" t="s">
        <v>466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12"/>
        <v>43582.208333333328</v>
      </c>
      <c r="O219" s="4">
        <f t="shared" si="13"/>
        <v>43591.208333333328</v>
      </c>
      <c r="P219" t="b">
        <v>0</v>
      </c>
      <c r="Q219" t="b">
        <v>0</v>
      </c>
      <c r="R219" t="s">
        <v>2056</v>
      </c>
      <c r="S219" t="s">
        <v>2064</v>
      </c>
      <c r="T219" t="s">
        <v>2086</v>
      </c>
    </row>
    <row r="220" spans="1:20" x14ac:dyDescent="0.3">
      <c r="A220">
        <v>218</v>
      </c>
      <c r="B220" t="s">
        <v>467</v>
      </c>
      <c r="C220" s="3" t="s">
        <v>468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37</v>
      </c>
      <c r="K220" t="s">
        <v>38</v>
      </c>
      <c r="L220">
        <v>1320991200</v>
      </c>
      <c r="M220">
        <v>1323928800</v>
      </c>
      <c r="N220" s="4">
        <f t="shared" si="12"/>
        <v>40857.25</v>
      </c>
      <c r="O220" s="4">
        <f t="shared" si="13"/>
        <v>40891.25</v>
      </c>
      <c r="P220" t="b">
        <v>0</v>
      </c>
      <c r="Q220" t="b">
        <v>1</v>
      </c>
      <c r="R220" t="s">
        <v>2046</v>
      </c>
      <c r="S220" t="s">
        <v>2064</v>
      </c>
      <c r="T220" t="s">
        <v>2075</v>
      </c>
    </row>
    <row r="221" spans="1:20" x14ac:dyDescent="0.3">
      <c r="A221">
        <v>219</v>
      </c>
      <c r="B221" t="s">
        <v>469</v>
      </c>
      <c r="C221" s="3" t="s">
        <v>470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12"/>
        <v>41136.208333333336</v>
      </c>
      <c r="O221" s="4">
        <f t="shared" si="13"/>
        <v>41148.208333333336</v>
      </c>
      <c r="P221" t="b">
        <v>0</v>
      </c>
      <c r="Q221" t="b">
        <v>0</v>
      </c>
      <c r="R221" t="s">
        <v>2044</v>
      </c>
      <c r="S221" t="s">
        <v>2064</v>
      </c>
      <c r="T221" t="s">
        <v>2072</v>
      </c>
    </row>
    <row r="222" spans="1:20" x14ac:dyDescent="0.3">
      <c r="A222">
        <v>220</v>
      </c>
      <c r="B222" t="s">
        <v>471</v>
      </c>
      <c r="C222" s="3" t="s">
        <v>472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12"/>
        <v>40724.208333333336</v>
      </c>
      <c r="O222" s="4">
        <f t="shared" si="13"/>
        <v>40742.208333333336</v>
      </c>
      <c r="P222" t="b">
        <v>1</v>
      </c>
      <c r="Q222" t="b">
        <v>0</v>
      </c>
      <c r="R222" t="s">
        <v>2037</v>
      </c>
      <c r="S222" t="s">
        <v>2062</v>
      </c>
      <c r="T222" t="s">
        <v>2063</v>
      </c>
    </row>
    <row r="223" spans="1:20" ht="31.2" x14ac:dyDescent="0.3">
      <c r="A223">
        <v>221</v>
      </c>
      <c r="B223" t="s">
        <v>473</v>
      </c>
      <c r="C223" s="3" t="s">
        <v>474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12"/>
        <v>41080.208333333336</v>
      </c>
      <c r="O223" s="4">
        <f t="shared" si="13"/>
        <v>41082.208333333336</v>
      </c>
      <c r="P223" t="b">
        <v>1</v>
      </c>
      <c r="Q223" t="b">
        <v>0</v>
      </c>
      <c r="R223" t="s">
        <v>17</v>
      </c>
      <c r="S223" t="s">
        <v>2006</v>
      </c>
      <c r="T223" t="s">
        <v>2007</v>
      </c>
    </row>
    <row r="224" spans="1:20" x14ac:dyDescent="0.3">
      <c r="A224">
        <v>222</v>
      </c>
      <c r="B224" t="s">
        <v>475</v>
      </c>
      <c r="C224" s="3" t="s">
        <v>476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12"/>
        <v>41913.208333333336</v>
      </c>
      <c r="O224" s="4">
        <f t="shared" si="13"/>
        <v>41914.208333333336</v>
      </c>
      <c r="P224" t="b">
        <v>0</v>
      </c>
      <c r="Q224" t="b">
        <v>0</v>
      </c>
      <c r="R224" t="s">
        <v>2048</v>
      </c>
      <c r="S224" t="s">
        <v>2077</v>
      </c>
      <c r="T224" t="s">
        <v>2078</v>
      </c>
    </row>
    <row r="225" spans="1:20" x14ac:dyDescent="0.3">
      <c r="A225">
        <v>223</v>
      </c>
      <c r="B225" t="s">
        <v>477</v>
      </c>
      <c r="C225" s="3" t="s">
        <v>478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12"/>
        <v>42444.208333333328</v>
      </c>
      <c r="O225" s="4">
        <f t="shared" si="13"/>
        <v>42458.208333333328</v>
      </c>
      <c r="P225" t="b">
        <v>0</v>
      </c>
      <c r="Q225" t="b">
        <v>0</v>
      </c>
      <c r="R225" t="s">
        <v>2037</v>
      </c>
      <c r="S225" t="s">
        <v>2062</v>
      </c>
      <c r="T225" t="s">
        <v>2063</v>
      </c>
    </row>
    <row r="226" spans="1:20" x14ac:dyDescent="0.3">
      <c r="A226">
        <v>224</v>
      </c>
      <c r="B226" t="s">
        <v>479</v>
      </c>
      <c r="C226" s="3" t="s">
        <v>480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12"/>
        <v>41905.208333333336</v>
      </c>
      <c r="O226" s="4">
        <f t="shared" si="13"/>
        <v>41950.25</v>
      </c>
      <c r="P226" t="b">
        <v>0</v>
      </c>
      <c r="Q226" t="b">
        <v>0</v>
      </c>
      <c r="R226" t="s">
        <v>2056</v>
      </c>
      <c r="S226" t="s">
        <v>2064</v>
      </c>
      <c r="T226" t="s">
        <v>2086</v>
      </c>
    </row>
    <row r="227" spans="1:20" x14ac:dyDescent="0.3">
      <c r="A227">
        <v>225</v>
      </c>
      <c r="B227" t="s">
        <v>481</v>
      </c>
      <c r="C227" s="3" t="s">
        <v>482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12"/>
        <v>41761.208333333336</v>
      </c>
      <c r="O227" s="4">
        <f t="shared" si="13"/>
        <v>41761.208333333336</v>
      </c>
      <c r="P227" t="b">
        <v>1</v>
      </c>
      <c r="Q227" t="b">
        <v>0</v>
      </c>
      <c r="R227" t="s">
        <v>2035</v>
      </c>
      <c r="S227" t="s">
        <v>2058</v>
      </c>
      <c r="T227" t="s">
        <v>2059</v>
      </c>
    </row>
    <row r="228" spans="1:20" x14ac:dyDescent="0.3">
      <c r="A228">
        <v>226</v>
      </c>
      <c r="B228" t="s">
        <v>235</v>
      </c>
      <c r="C228" s="3" t="s">
        <v>483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12"/>
        <v>40275.208333333336</v>
      </c>
      <c r="O228" s="4">
        <f t="shared" si="13"/>
        <v>40312.208333333336</v>
      </c>
      <c r="P228" t="b">
        <v>0</v>
      </c>
      <c r="Q228" t="b">
        <v>0</v>
      </c>
      <c r="R228" t="s">
        <v>2048</v>
      </c>
      <c r="S228" t="s">
        <v>2077</v>
      </c>
      <c r="T228" t="s">
        <v>2078</v>
      </c>
    </row>
    <row r="229" spans="1:20" ht="31.2" x14ac:dyDescent="0.3">
      <c r="A229">
        <v>227</v>
      </c>
      <c r="B229" t="s">
        <v>484</v>
      </c>
      <c r="C229" s="3" t="s">
        <v>485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12"/>
        <v>42138.208333333328</v>
      </c>
      <c r="O229" s="4">
        <f t="shared" si="13"/>
        <v>42144.208333333328</v>
      </c>
      <c r="P229" t="b">
        <v>0</v>
      </c>
      <c r="Q229" t="b">
        <v>0</v>
      </c>
      <c r="R229" t="s">
        <v>2054</v>
      </c>
      <c r="S229" t="s">
        <v>2073</v>
      </c>
      <c r="T229" t="s">
        <v>2084</v>
      </c>
    </row>
    <row r="230" spans="1:20" x14ac:dyDescent="0.3">
      <c r="A230">
        <v>228</v>
      </c>
      <c r="B230" t="s">
        <v>486</v>
      </c>
      <c r="C230" s="3" t="s">
        <v>487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12"/>
        <v>42612.208333333328</v>
      </c>
      <c r="O230" s="4">
        <f t="shared" si="13"/>
        <v>42637.208333333328</v>
      </c>
      <c r="P230" t="b">
        <v>0</v>
      </c>
      <c r="Q230" t="b">
        <v>0</v>
      </c>
      <c r="R230" t="s">
        <v>2044</v>
      </c>
      <c r="S230" t="s">
        <v>2064</v>
      </c>
      <c r="T230" t="s">
        <v>2072</v>
      </c>
    </row>
    <row r="231" spans="1:20" x14ac:dyDescent="0.3">
      <c r="A231">
        <v>229</v>
      </c>
      <c r="B231" t="s">
        <v>488</v>
      </c>
      <c r="C231" s="3" t="s">
        <v>489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12"/>
        <v>42886.208333333328</v>
      </c>
      <c r="O231" s="4">
        <f t="shared" si="13"/>
        <v>42934.208333333328</v>
      </c>
      <c r="P231" t="b">
        <v>0</v>
      </c>
      <c r="Q231" t="b">
        <v>1</v>
      </c>
      <c r="R231" t="s">
        <v>2054</v>
      </c>
      <c r="S231" t="s">
        <v>2073</v>
      </c>
      <c r="T231" t="s">
        <v>2084</v>
      </c>
    </row>
    <row r="232" spans="1:20" x14ac:dyDescent="0.3">
      <c r="A232">
        <v>230</v>
      </c>
      <c r="B232" t="s">
        <v>490</v>
      </c>
      <c r="C232" s="3" t="s">
        <v>491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12"/>
        <v>43804.25</v>
      </c>
      <c r="O232" s="4">
        <f t="shared" si="13"/>
        <v>43804.25</v>
      </c>
      <c r="P232" t="b">
        <v>0</v>
      </c>
      <c r="Q232" t="b">
        <v>0</v>
      </c>
      <c r="R232" t="s">
        <v>2045</v>
      </c>
      <c r="S232" t="s">
        <v>2073</v>
      </c>
      <c r="T232" t="s">
        <v>2074</v>
      </c>
    </row>
    <row r="233" spans="1:20" x14ac:dyDescent="0.3">
      <c r="A233">
        <v>231</v>
      </c>
      <c r="B233" t="s">
        <v>492</v>
      </c>
      <c r="C233" s="3" t="s">
        <v>493</v>
      </c>
      <c r="D233">
        <v>7200</v>
      </c>
      <c r="E233">
        <v>5523</v>
      </c>
      <c r="F233">
        <f t="shared" si="14"/>
        <v>77</v>
      </c>
      <c r="G233" t="s">
        <v>64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12"/>
        <v>41414.208333333336</v>
      </c>
      <c r="O233" s="4">
        <f t="shared" si="13"/>
        <v>41472.208333333336</v>
      </c>
      <c r="P233" t="b">
        <v>0</v>
      </c>
      <c r="Q233" t="b">
        <v>0</v>
      </c>
      <c r="R233" t="s">
        <v>2037</v>
      </c>
      <c r="S233" t="s">
        <v>2062</v>
      </c>
      <c r="T233" t="s">
        <v>2063</v>
      </c>
    </row>
    <row r="234" spans="1:20" x14ac:dyDescent="0.3">
      <c r="A234">
        <v>232</v>
      </c>
      <c r="B234" t="s">
        <v>494</v>
      </c>
      <c r="C234" s="3" t="s">
        <v>495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12"/>
        <v>42575.208333333328</v>
      </c>
      <c r="O234" s="4">
        <f t="shared" si="13"/>
        <v>42576.208333333328</v>
      </c>
      <c r="P234" t="b">
        <v>0</v>
      </c>
      <c r="Q234" t="b">
        <v>0</v>
      </c>
      <c r="R234" t="s">
        <v>2037</v>
      </c>
      <c r="S234" t="s">
        <v>2062</v>
      </c>
      <c r="T234" t="s">
        <v>2063</v>
      </c>
    </row>
    <row r="235" spans="1:20" x14ac:dyDescent="0.3">
      <c r="A235">
        <v>233</v>
      </c>
      <c r="B235" t="s">
        <v>496</v>
      </c>
      <c r="C235" s="3" t="s">
        <v>497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12"/>
        <v>40705.208333333336</v>
      </c>
      <c r="O235" s="4">
        <f t="shared" si="13"/>
        <v>40721.208333333336</v>
      </c>
      <c r="P235" t="b">
        <v>0</v>
      </c>
      <c r="Q235" t="b">
        <v>0</v>
      </c>
      <c r="R235" t="s">
        <v>2044</v>
      </c>
      <c r="S235" t="s">
        <v>2064</v>
      </c>
      <c r="T235" t="s">
        <v>2072</v>
      </c>
    </row>
    <row r="236" spans="1:20" x14ac:dyDescent="0.3">
      <c r="A236">
        <v>234</v>
      </c>
      <c r="B236" t="s">
        <v>498</v>
      </c>
      <c r="C236" s="3" t="s">
        <v>499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95</v>
      </c>
      <c r="K236" t="s">
        <v>96</v>
      </c>
      <c r="L236">
        <v>1503378000</v>
      </c>
      <c r="M236">
        <v>1503982800</v>
      </c>
      <c r="N236" s="4">
        <f t="shared" si="12"/>
        <v>42968.208333333328</v>
      </c>
      <c r="O236" s="4">
        <f t="shared" si="13"/>
        <v>42975.208333333328</v>
      </c>
      <c r="P236" t="b">
        <v>0</v>
      </c>
      <c r="Q236" t="b">
        <v>1</v>
      </c>
      <c r="R236" t="s">
        <v>2045</v>
      </c>
      <c r="S236" t="s">
        <v>2073</v>
      </c>
      <c r="T236" t="s">
        <v>2074</v>
      </c>
    </row>
    <row r="237" spans="1:20" ht="31.2" x14ac:dyDescent="0.3">
      <c r="A237">
        <v>235</v>
      </c>
      <c r="B237" t="s">
        <v>500</v>
      </c>
      <c r="C237" s="3" t="s">
        <v>501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12"/>
        <v>42778.25</v>
      </c>
      <c r="O237" s="4">
        <f t="shared" si="13"/>
        <v>42783.25</v>
      </c>
      <c r="P237" t="b">
        <v>0</v>
      </c>
      <c r="Q237" t="b">
        <v>0</v>
      </c>
      <c r="R237" t="s">
        <v>2044</v>
      </c>
      <c r="S237" t="s">
        <v>2064</v>
      </c>
      <c r="T237" t="s">
        <v>2072</v>
      </c>
    </row>
    <row r="238" spans="1:20" x14ac:dyDescent="0.3">
      <c r="A238">
        <v>236</v>
      </c>
      <c r="B238" t="s">
        <v>502</v>
      </c>
      <c r="C238" s="3" t="s">
        <v>503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25</v>
      </c>
      <c r="K238" t="s">
        <v>26</v>
      </c>
      <c r="L238">
        <v>1561438800</v>
      </c>
      <c r="M238">
        <v>1562043600</v>
      </c>
      <c r="N238" s="4">
        <f t="shared" si="12"/>
        <v>43640.208333333328</v>
      </c>
      <c r="O238" s="4">
        <f t="shared" si="13"/>
        <v>43647.208333333328</v>
      </c>
      <c r="P238" t="b">
        <v>0</v>
      </c>
      <c r="Q238" t="b">
        <v>1</v>
      </c>
      <c r="R238" t="s">
        <v>2035</v>
      </c>
      <c r="S238" t="s">
        <v>2058</v>
      </c>
      <c r="T238" t="s">
        <v>2059</v>
      </c>
    </row>
    <row r="239" spans="1:20" ht="31.2" x14ac:dyDescent="0.3">
      <c r="A239">
        <v>237</v>
      </c>
      <c r="B239" t="s">
        <v>504</v>
      </c>
      <c r="C239" s="3" t="s">
        <v>505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12"/>
        <v>41753.208333333336</v>
      </c>
      <c r="O239" s="4">
        <f t="shared" si="13"/>
        <v>41755.208333333336</v>
      </c>
      <c r="P239" t="b">
        <v>0</v>
      </c>
      <c r="Q239" t="b">
        <v>0</v>
      </c>
      <c r="R239" t="s">
        <v>2044</v>
      </c>
      <c r="S239" t="s">
        <v>2064</v>
      </c>
      <c r="T239" t="s">
        <v>2072</v>
      </c>
    </row>
    <row r="240" spans="1:20" x14ac:dyDescent="0.3">
      <c r="A240">
        <v>238</v>
      </c>
      <c r="B240" t="s">
        <v>506</v>
      </c>
      <c r="C240" s="3" t="s">
        <v>507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33</v>
      </c>
      <c r="K240" t="s">
        <v>34</v>
      </c>
      <c r="L240">
        <v>1513231200</v>
      </c>
      <c r="M240">
        <v>1515391200</v>
      </c>
      <c r="N240" s="4">
        <f t="shared" si="12"/>
        <v>43082.25</v>
      </c>
      <c r="O240" s="4">
        <f t="shared" si="13"/>
        <v>43107.25</v>
      </c>
      <c r="P240" t="b">
        <v>0</v>
      </c>
      <c r="Q240" t="b">
        <v>1</v>
      </c>
      <c r="R240" t="s">
        <v>2037</v>
      </c>
      <c r="S240" t="s">
        <v>2062</v>
      </c>
      <c r="T240" t="s">
        <v>2063</v>
      </c>
    </row>
    <row r="241" spans="1:20" ht="31.2" x14ac:dyDescent="0.3">
      <c r="A241">
        <v>239</v>
      </c>
      <c r="B241" t="s">
        <v>508</v>
      </c>
      <c r="C241" s="3" t="s">
        <v>509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12"/>
        <v>42244.208333333328</v>
      </c>
      <c r="O241" s="4">
        <f t="shared" si="13"/>
        <v>42248.208333333328</v>
      </c>
      <c r="P241" t="b">
        <v>0</v>
      </c>
      <c r="Q241" t="b">
        <v>0</v>
      </c>
      <c r="R241" t="s">
        <v>2042</v>
      </c>
      <c r="S241" t="s">
        <v>2060</v>
      </c>
      <c r="T241" t="s">
        <v>2069</v>
      </c>
    </row>
    <row r="242" spans="1:20" x14ac:dyDescent="0.3">
      <c r="A242">
        <v>240</v>
      </c>
      <c r="B242" t="s">
        <v>510</v>
      </c>
      <c r="C242" s="3" t="s">
        <v>511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12"/>
        <v>40395.208333333336</v>
      </c>
      <c r="O242" s="4">
        <f t="shared" si="13"/>
        <v>40396.208333333336</v>
      </c>
      <c r="P242" t="b">
        <v>0</v>
      </c>
      <c r="Q242" t="b">
        <v>0</v>
      </c>
      <c r="R242" t="s">
        <v>2037</v>
      </c>
      <c r="S242" t="s">
        <v>2062</v>
      </c>
      <c r="T242" t="s">
        <v>2063</v>
      </c>
    </row>
    <row r="243" spans="1:20" ht="31.2" x14ac:dyDescent="0.3">
      <c r="A243">
        <v>241</v>
      </c>
      <c r="B243" t="s">
        <v>512</v>
      </c>
      <c r="C243" s="3" t="s">
        <v>513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25</v>
      </c>
      <c r="K243" t="s">
        <v>26</v>
      </c>
      <c r="L243">
        <v>1397365200</v>
      </c>
      <c r="M243">
        <v>1398229200</v>
      </c>
      <c r="N243" s="4">
        <f t="shared" si="12"/>
        <v>41741.208333333336</v>
      </c>
      <c r="O243" s="4">
        <f t="shared" si="13"/>
        <v>41751.208333333336</v>
      </c>
      <c r="P243" t="b">
        <v>0</v>
      </c>
      <c r="Q243" t="b">
        <v>1</v>
      </c>
      <c r="R243" t="s">
        <v>2043</v>
      </c>
      <c r="S243" t="s">
        <v>2070</v>
      </c>
      <c r="T243" t="s">
        <v>2071</v>
      </c>
    </row>
    <row r="244" spans="1:20" x14ac:dyDescent="0.3">
      <c r="A244">
        <v>242</v>
      </c>
      <c r="B244" t="s">
        <v>514</v>
      </c>
      <c r="C244" s="3" t="s">
        <v>515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12"/>
        <v>42864.208333333328</v>
      </c>
      <c r="O244" s="4">
        <f t="shared" si="13"/>
        <v>42874.208333333328</v>
      </c>
      <c r="P244" t="b">
        <v>0</v>
      </c>
      <c r="Q244" t="b">
        <v>1</v>
      </c>
      <c r="R244" t="s">
        <v>2035</v>
      </c>
      <c r="S244" t="s">
        <v>2058</v>
      </c>
      <c r="T244" t="s">
        <v>2059</v>
      </c>
    </row>
    <row r="245" spans="1:20" ht="31.2" x14ac:dyDescent="0.3">
      <c r="A245">
        <v>243</v>
      </c>
      <c r="B245" t="s">
        <v>516</v>
      </c>
      <c r="C245" s="3" t="s">
        <v>517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12"/>
        <v>43162.25</v>
      </c>
      <c r="O245" s="4">
        <f t="shared" si="13"/>
        <v>43165.25</v>
      </c>
      <c r="P245" t="b">
        <v>0</v>
      </c>
      <c r="Q245" t="b">
        <v>0</v>
      </c>
      <c r="R245" t="s">
        <v>2037</v>
      </c>
      <c r="S245" t="s">
        <v>2062</v>
      </c>
      <c r="T245" t="s">
        <v>2063</v>
      </c>
    </row>
    <row r="246" spans="1:20" ht="31.2" x14ac:dyDescent="0.3">
      <c r="A246">
        <v>244</v>
      </c>
      <c r="B246" t="s">
        <v>518</v>
      </c>
      <c r="C246" s="3" t="s">
        <v>519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12"/>
        <v>41833.208333333336</v>
      </c>
      <c r="O246" s="4">
        <f t="shared" si="13"/>
        <v>41885.208333333336</v>
      </c>
      <c r="P246" t="b">
        <v>0</v>
      </c>
      <c r="Q246" t="b">
        <v>0</v>
      </c>
      <c r="R246" t="s">
        <v>2037</v>
      </c>
      <c r="S246" t="s">
        <v>2062</v>
      </c>
      <c r="T246" t="s">
        <v>2063</v>
      </c>
    </row>
    <row r="247" spans="1:20" x14ac:dyDescent="0.3">
      <c r="A247">
        <v>245</v>
      </c>
      <c r="B247" t="s">
        <v>520</v>
      </c>
      <c r="C247" s="3" t="s">
        <v>521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12"/>
        <v>41735.208333333336</v>
      </c>
      <c r="O247" s="4">
        <f t="shared" si="13"/>
        <v>41736.208333333336</v>
      </c>
      <c r="P247" t="b">
        <v>0</v>
      </c>
      <c r="Q247" t="b">
        <v>0</v>
      </c>
      <c r="R247" t="s">
        <v>2037</v>
      </c>
      <c r="S247" t="s">
        <v>2062</v>
      </c>
      <c r="T247" t="s">
        <v>2063</v>
      </c>
    </row>
    <row r="248" spans="1:20" ht="31.2" x14ac:dyDescent="0.3">
      <c r="A248">
        <v>246</v>
      </c>
      <c r="B248" t="s">
        <v>522</v>
      </c>
      <c r="C248" s="3" t="s">
        <v>523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12"/>
        <v>41490.208333333336</v>
      </c>
      <c r="O248" s="4">
        <f t="shared" si="13"/>
        <v>41494.208333333336</v>
      </c>
      <c r="P248" t="b">
        <v>0</v>
      </c>
      <c r="Q248" t="b">
        <v>0</v>
      </c>
      <c r="R248" t="s">
        <v>2036</v>
      </c>
      <c r="S248" t="s">
        <v>2060</v>
      </c>
      <c r="T248" t="s">
        <v>2061</v>
      </c>
    </row>
    <row r="249" spans="1:20" x14ac:dyDescent="0.3">
      <c r="A249">
        <v>247</v>
      </c>
      <c r="B249" t="s">
        <v>524</v>
      </c>
      <c r="C249" s="3" t="s">
        <v>525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12"/>
        <v>42725.25</v>
      </c>
      <c r="O249" s="4">
        <f t="shared" si="13"/>
        <v>42740.25</v>
      </c>
      <c r="P249" t="b">
        <v>0</v>
      </c>
      <c r="Q249" t="b">
        <v>1</v>
      </c>
      <c r="R249" t="s">
        <v>2047</v>
      </c>
      <c r="S249" t="s">
        <v>2070</v>
      </c>
      <c r="T249" t="s">
        <v>2076</v>
      </c>
    </row>
    <row r="250" spans="1:20" x14ac:dyDescent="0.3">
      <c r="A250">
        <v>248</v>
      </c>
      <c r="B250" t="s">
        <v>526</v>
      </c>
      <c r="C250" s="3" t="s">
        <v>527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25</v>
      </c>
      <c r="K250" t="s">
        <v>26</v>
      </c>
      <c r="L250">
        <v>1420005600</v>
      </c>
      <c r="M250">
        <v>1420437600</v>
      </c>
      <c r="N250" s="4">
        <f t="shared" si="12"/>
        <v>42003.25</v>
      </c>
      <c r="O250" s="4">
        <f t="shared" si="13"/>
        <v>42008.25</v>
      </c>
      <c r="P250" t="b">
        <v>0</v>
      </c>
      <c r="Q250" t="b">
        <v>0</v>
      </c>
      <c r="R250" t="s">
        <v>2054</v>
      </c>
      <c r="S250" t="s">
        <v>2073</v>
      </c>
      <c r="T250" t="s">
        <v>2084</v>
      </c>
    </row>
    <row r="251" spans="1:20" x14ac:dyDescent="0.3">
      <c r="A251">
        <v>249</v>
      </c>
      <c r="B251" t="s">
        <v>528</v>
      </c>
      <c r="C251" s="3" t="s">
        <v>529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12"/>
        <v>42005.25</v>
      </c>
      <c r="O251" s="4">
        <f t="shared" si="13"/>
        <v>42012.25</v>
      </c>
      <c r="P251" t="b">
        <v>0</v>
      </c>
      <c r="Q251" t="b">
        <v>0</v>
      </c>
      <c r="R251" t="s">
        <v>2052</v>
      </c>
      <c r="S251" t="s">
        <v>2070</v>
      </c>
      <c r="T251" t="s">
        <v>2082</v>
      </c>
    </row>
    <row r="252" spans="1:20" x14ac:dyDescent="0.3">
      <c r="A252">
        <v>250</v>
      </c>
      <c r="B252" t="s">
        <v>530</v>
      </c>
      <c r="C252" s="3" t="s">
        <v>531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12"/>
        <v>40202.25</v>
      </c>
      <c r="O252" s="4">
        <f t="shared" si="13"/>
        <v>40237.25</v>
      </c>
      <c r="P252" t="b">
        <v>0</v>
      </c>
      <c r="Q252" t="b">
        <v>0</v>
      </c>
      <c r="R252" t="s">
        <v>2035</v>
      </c>
      <c r="S252" t="s">
        <v>2058</v>
      </c>
      <c r="T252" t="s">
        <v>2059</v>
      </c>
    </row>
    <row r="253" spans="1:20" x14ac:dyDescent="0.3">
      <c r="A253">
        <v>251</v>
      </c>
      <c r="B253" t="s">
        <v>532</v>
      </c>
      <c r="C253" s="3" t="s">
        <v>533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12"/>
        <v>41251.25</v>
      </c>
      <c r="O253" s="4">
        <f t="shared" si="13"/>
        <v>41253.25</v>
      </c>
      <c r="P253" t="b">
        <v>0</v>
      </c>
      <c r="Q253" t="b">
        <v>0</v>
      </c>
      <c r="R253" t="s">
        <v>2037</v>
      </c>
      <c r="S253" t="s">
        <v>2062</v>
      </c>
      <c r="T253" t="s">
        <v>2063</v>
      </c>
    </row>
    <row r="254" spans="1:20" ht="31.2" x14ac:dyDescent="0.3">
      <c r="A254">
        <v>252</v>
      </c>
      <c r="B254" t="s">
        <v>534</v>
      </c>
      <c r="C254" s="3" t="s">
        <v>535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12"/>
        <v>41571.208333333336</v>
      </c>
      <c r="O254" s="4">
        <f t="shared" si="13"/>
        <v>41576.208333333336</v>
      </c>
      <c r="P254" t="b">
        <v>0</v>
      </c>
      <c r="Q254" t="b">
        <v>0</v>
      </c>
      <c r="R254" t="s">
        <v>2037</v>
      </c>
      <c r="S254" t="s">
        <v>2062</v>
      </c>
      <c r="T254" t="s">
        <v>2063</v>
      </c>
    </row>
    <row r="255" spans="1:20" x14ac:dyDescent="0.3">
      <c r="A255">
        <v>253</v>
      </c>
      <c r="B255" t="s">
        <v>536</v>
      </c>
      <c r="C255" s="3" t="s">
        <v>537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12"/>
        <v>40640.208333333336</v>
      </c>
      <c r="O255" s="4">
        <f t="shared" si="13"/>
        <v>40652.208333333336</v>
      </c>
      <c r="P255" t="b">
        <v>0</v>
      </c>
      <c r="Q255" t="b">
        <v>0</v>
      </c>
      <c r="R255" t="s">
        <v>2040</v>
      </c>
      <c r="S255" t="s">
        <v>2064</v>
      </c>
      <c r="T255" t="s">
        <v>2067</v>
      </c>
    </row>
    <row r="256" spans="1:20" ht="31.2" x14ac:dyDescent="0.3">
      <c r="A256">
        <v>254</v>
      </c>
      <c r="B256" t="s">
        <v>538</v>
      </c>
      <c r="C256" s="3" t="s">
        <v>539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12"/>
        <v>42786.25</v>
      </c>
      <c r="O256" s="4">
        <f t="shared" si="13"/>
        <v>42788.25</v>
      </c>
      <c r="P256" t="b">
        <v>0</v>
      </c>
      <c r="Q256" t="b">
        <v>0</v>
      </c>
      <c r="R256" t="s">
        <v>2043</v>
      </c>
      <c r="S256" t="s">
        <v>2070</v>
      </c>
      <c r="T256" t="s">
        <v>2071</v>
      </c>
    </row>
    <row r="257" spans="1:20" ht="31.2" x14ac:dyDescent="0.3">
      <c r="A257">
        <v>255</v>
      </c>
      <c r="B257" t="s">
        <v>540</v>
      </c>
      <c r="C257" s="3" t="s">
        <v>541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12"/>
        <v>40589.25</v>
      </c>
      <c r="O257" s="4">
        <f t="shared" si="13"/>
        <v>40594.25</v>
      </c>
      <c r="P257" t="b">
        <v>0</v>
      </c>
      <c r="Q257" t="b">
        <v>1</v>
      </c>
      <c r="R257" t="s">
        <v>2035</v>
      </c>
      <c r="S257" t="s">
        <v>2058</v>
      </c>
      <c r="T257" t="s">
        <v>2059</v>
      </c>
    </row>
    <row r="258" spans="1:20" x14ac:dyDescent="0.3">
      <c r="A258">
        <v>256</v>
      </c>
      <c r="B258" t="s">
        <v>542</v>
      </c>
      <c r="C258" s="3" t="s">
        <v>543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37</v>
      </c>
      <c r="K258" t="s">
        <v>38</v>
      </c>
      <c r="L258">
        <v>1453615200</v>
      </c>
      <c r="M258">
        <v>1456812000</v>
      </c>
      <c r="N258" s="4">
        <f t="shared" si="12"/>
        <v>42392.25</v>
      </c>
      <c r="O258" s="4">
        <f t="shared" si="13"/>
        <v>42429.25</v>
      </c>
      <c r="P258" t="b">
        <v>0</v>
      </c>
      <c r="Q258" t="b">
        <v>0</v>
      </c>
      <c r="R258" t="s">
        <v>2035</v>
      </c>
      <c r="S258" t="s">
        <v>2058</v>
      </c>
      <c r="T258" t="s">
        <v>2059</v>
      </c>
    </row>
    <row r="259" spans="1:20" x14ac:dyDescent="0.3">
      <c r="A259">
        <v>257</v>
      </c>
      <c r="B259" t="s">
        <v>544</v>
      </c>
      <c r="C259" s="3" t="s">
        <v>545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16">(((L259/60)/60)/24)+DATE(1970,1,0)</f>
        <v>41337.25</v>
      </c>
      <c r="O259" s="4">
        <f t="shared" ref="O259:O322" si="17">(((M259/60)/60)/24)+DATE(1970,1,0)</f>
        <v>41351.208333333336</v>
      </c>
      <c r="P259" t="b">
        <v>0</v>
      </c>
      <c r="Q259" t="b">
        <v>0</v>
      </c>
      <c r="R259" t="s">
        <v>2037</v>
      </c>
      <c r="S259" t="s">
        <v>2062</v>
      </c>
      <c r="T259" t="s">
        <v>2063</v>
      </c>
    </row>
    <row r="260" spans="1:20" x14ac:dyDescent="0.3">
      <c r="A260">
        <v>258</v>
      </c>
      <c r="B260" t="s">
        <v>546</v>
      </c>
      <c r="C260" s="3" t="s">
        <v>547</v>
      </c>
      <c r="D260">
        <v>5000</v>
      </c>
      <c r="E260">
        <v>13424</v>
      </c>
      <c r="F260">
        <f t="shared" ref="F260:F323" si="18">ROUND(E260/D260*100,0)</f>
        <v>268</v>
      </c>
      <c r="G260" t="s">
        <v>20</v>
      </c>
      <c r="H260">
        <v>186</v>
      </c>
      <c r="I260">
        <f t="shared" ref="I260:I323" si="19">IF(H260=0,0,ROUND(E260/H260,2))</f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16"/>
        <v>42711.25</v>
      </c>
      <c r="O260" s="4">
        <f t="shared" si="17"/>
        <v>42731.25</v>
      </c>
      <c r="P260" t="b">
        <v>0</v>
      </c>
      <c r="Q260" t="b">
        <v>1</v>
      </c>
      <c r="R260" t="s">
        <v>2037</v>
      </c>
      <c r="S260" t="s">
        <v>2062</v>
      </c>
      <c r="T260" t="s">
        <v>2063</v>
      </c>
    </row>
    <row r="261" spans="1:20" ht="31.2" x14ac:dyDescent="0.3">
      <c r="A261">
        <v>259</v>
      </c>
      <c r="B261" t="s">
        <v>548</v>
      </c>
      <c r="C261" s="3" t="s">
        <v>549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16"/>
        <v>41250.25</v>
      </c>
      <c r="O261" s="4">
        <f t="shared" si="17"/>
        <v>41269.25</v>
      </c>
      <c r="P261" t="b">
        <v>1</v>
      </c>
      <c r="Q261" t="b">
        <v>0</v>
      </c>
      <c r="R261" t="s">
        <v>2048</v>
      </c>
      <c r="S261" t="s">
        <v>2077</v>
      </c>
      <c r="T261" t="s">
        <v>2078</v>
      </c>
    </row>
    <row r="262" spans="1:20" x14ac:dyDescent="0.3">
      <c r="A262">
        <v>260</v>
      </c>
      <c r="B262" t="s">
        <v>550</v>
      </c>
      <c r="C262" s="3" t="s">
        <v>551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16"/>
        <v>41179.208333333336</v>
      </c>
      <c r="O262" s="4">
        <f t="shared" si="17"/>
        <v>41191.208333333336</v>
      </c>
      <c r="P262" t="b">
        <v>0</v>
      </c>
      <c r="Q262" t="b">
        <v>0</v>
      </c>
      <c r="R262" t="s">
        <v>2035</v>
      </c>
      <c r="S262" t="s">
        <v>2058</v>
      </c>
      <c r="T262" t="s">
        <v>2059</v>
      </c>
    </row>
    <row r="263" spans="1:20" ht="31.2" x14ac:dyDescent="0.3">
      <c r="A263">
        <v>261</v>
      </c>
      <c r="B263" t="s">
        <v>552</v>
      </c>
      <c r="C263" s="3" t="s">
        <v>553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16"/>
        <v>40414.208333333336</v>
      </c>
      <c r="O263" s="4">
        <f t="shared" si="17"/>
        <v>40418.208333333336</v>
      </c>
      <c r="P263" t="b">
        <v>0</v>
      </c>
      <c r="Q263" t="b">
        <v>1</v>
      </c>
      <c r="R263" t="s">
        <v>2035</v>
      </c>
      <c r="S263" t="s">
        <v>2058</v>
      </c>
      <c r="T263" t="s">
        <v>2059</v>
      </c>
    </row>
    <row r="264" spans="1:20" x14ac:dyDescent="0.3">
      <c r="A264">
        <v>262</v>
      </c>
      <c r="B264" t="s">
        <v>554</v>
      </c>
      <c r="C264" s="3" t="s">
        <v>555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16"/>
        <v>40637.208333333336</v>
      </c>
      <c r="O264" s="4">
        <f t="shared" si="17"/>
        <v>40663.208333333336</v>
      </c>
      <c r="P264" t="b">
        <v>0</v>
      </c>
      <c r="Q264" t="b">
        <v>1</v>
      </c>
      <c r="R264" t="s">
        <v>2041</v>
      </c>
      <c r="S264" t="s">
        <v>2058</v>
      </c>
      <c r="T264" t="s">
        <v>2068</v>
      </c>
    </row>
    <row r="265" spans="1:20" x14ac:dyDescent="0.3">
      <c r="A265">
        <v>263</v>
      </c>
      <c r="B265" t="s">
        <v>556</v>
      </c>
      <c r="C265" s="3" t="s">
        <v>557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16"/>
        <v>40186.25</v>
      </c>
      <c r="O265" s="4">
        <f t="shared" si="17"/>
        <v>40186.25</v>
      </c>
      <c r="P265" t="b">
        <v>0</v>
      </c>
      <c r="Q265" t="b">
        <v>0</v>
      </c>
      <c r="R265" t="s">
        <v>2048</v>
      </c>
      <c r="S265" t="s">
        <v>2077</v>
      </c>
      <c r="T265" t="s">
        <v>2078</v>
      </c>
    </row>
    <row r="266" spans="1:20" x14ac:dyDescent="0.3">
      <c r="A266">
        <v>264</v>
      </c>
      <c r="B266" t="s">
        <v>558</v>
      </c>
      <c r="C266" s="3" t="s">
        <v>559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16"/>
        <v>41316.25</v>
      </c>
      <c r="O266" s="4">
        <f t="shared" si="17"/>
        <v>41332.25</v>
      </c>
      <c r="P266" t="b">
        <v>0</v>
      </c>
      <c r="Q266" t="b">
        <v>0</v>
      </c>
      <c r="R266" t="s">
        <v>2037</v>
      </c>
      <c r="S266" t="s">
        <v>2062</v>
      </c>
      <c r="T266" t="s">
        <v>2063</v>
      </c>
    </row>
    <row r="267" spans="1:20" x14ac:dyDescent="0.3">
      <c r="A267">
        <v>265</v>
      </c>
      <c r="B267" t="s">
        <v>560</v>
      </c>
      <c r="C267" s="3" t="s">
        <v>561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16"/>
        <v>42371.25</v>
      </c>
      <c r="O267" s="4">
        <f t="shared" si="17"/>
        <v>42415.25</v>
      </c>
      <c r="P267" t="b">
        <v>0</v>
      </c>
      <c r="Q267" t="b">
        <v>0</v>
      </c>
      <c r="R267" t="s">
        <v>2037</v>
      </c>
      <c r="S267" t="s">
        <v>2062</v>
      </c>
      <c r="T267" t="s">
        <v>2063</v>
      </c>
    </row>
    <row r="268" spans="1:20" x14ac:dyDescent="0.3">
      <c r="A268">
        <v>266</v>
      </c>
      <c r="B268" t="s">
        <v>562</v>
      </c>
      <c r="C268" s="3" t="s">
        <v>563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95</v>
      </c>
      <c r="K268" t="s">
        <v>96</v>
      </c>
      <c r="L268">
        <v>1415340000</v>
      </c>
      <c r="M268">
        <v>1418191200</v>
      </c>
      <c r="N268" s="4">
        <f t="shared" si="16"/>
        <v>41949.25</v>
      </c>
      <c r="O268" s="4">
        <f t="shared" si="17"/>
        <v>41982.25</v>
      </c>
      <c r="P268" t="b">
        <v>0</v>
      </c>
      <c r="Q268" t="b">
        <v>1</v>
      </c>
      <c r="R268" t="s">
        <v>2051</v>
      </c>
      <c r="S268" t="s">
        <v>2058</v>
      </c>
      <c r="T268" t="s">
        <v>2081</v>
      </c>
    </row>
    <row r="269" spans="1:20" x14ac:dyDescent="0.3">
      <c r="A269">
        <v>267</v>
      </c>
      <c r="B269" t="s">
        <v>564</v>
      </c>
      <c r="C269" s="3" t="s">
        <v>565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25</v>
      </c>
      <c r="K269" t="s">
        <v>26</v>
      </c>
      <c r="L269">
        <v>1351054800</v>
      </c>
      <c r="M269">
        <v>1352440800</v>
      </c>
      <c r="N269" s="4">
        <f t="shared" si="16"/>
        <v>41205.208333333336</v>
      </c>
      <c r="O269" s="4">
        <f t="shared" si="17"/>
        <v>41221.25</v>
      </c>
      <c r="P269" t="b">
        <v>0</v>
      </c>
      <c r="Q269" t="b">
        <v>0</v>
      </c>
      <c r="R269" t="s">
        <v>2037</v>
      </c>
      <c r="S269" t="s">
        <v>2062</v>
      </c>
      <c r="T269" t="s">
        <v>2063</v>
      </c>
    </row>
    <row r="270" spans="1:20" x14ac:dyDescent="0.3">
      <c r="A270">
        <v>268</v>
      </c>
      <c r="B270" t="s">
        <v>566</v>
      </c>
      <c r="C270" s="3" t="s">
        <v>567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16"/>
        <v>41185.208333333336</v>
      </c>
      <c r="O270" s="4">
        <f t="shared" si="17"/>
        <v>41231.25</v>
      </c>
      <c r="P270" t="b">
        <v>0</v>
      </c>
      <c r="Q270" t="b">
        <v>0</v>
      </c>
      <c r="R270" t="s">
        <v>2038</v>
      </c>
      <c r="S270" t="s">
        <v>2064</v>
      </c>
      <c r="T270" t="s">
        <v>2065</v>
      </c>
    </row>
    <row r="271" spans="1:20" x14ac:dyDescent="0.3">
      <c r="A271">
        <v>269</v>
      </c>
      <c r="B271" t="s">
        <v>568</v>
      </c>
      <c r="C271" s="3" t="s">
        <v>569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16"/>
        <v>43495.25</v>
      </c>
      <c r="O271" s="4">
        <f t="shared" si="17"/>
        <v>43516.25</v>
      </c>
      <c r="P271" t="b">
        <v>0</v>
      </c>
      <c r="Q271" t="b">
        <v>0</v>
      </c>
      <c r="R271" t="s">
        <v>2053</v>
      </c>
      <c r="S271" t="s">
        <v>2064</v>
      </c>
      <c r="T271" t="s">
        <v>2083</v>
      </c>
    </row>
    <row r="272" spans="1:20" x14ac:dyDescent="0.3">
      <c r="A272">
        <v>270</v>
      </c>
      <c r="B272" t="s">
        <v>570</v>
      </c>
      <c r="C272" s="3" t="s">
        <v>571</v>
      </c>
      <c r="D272">
        <v>173900</v>
      </c>
      <c r="E272">
        <v>47260</v>
      </c>
      <c r="F272">
        <f t="shared" si="18"/>
        <v>27</v>
      </c>
      <c r="G272" t="s">
        <v>64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16"/>
        <v>40513.25</v>
      </c>
      <c r="O272" s="4">
        <f t="shared" si="17"/>
        <v>40515.25</v>
      </c>
      <c r="P272" t="b">
        <v>0</v>
      </c>
      <c r="Q272" t="b">
        <v>0</v>
      </c>
      <c r="R272" t="s">
        <v>2045</v>
      </c>
      <c r="S272" t="s">
        <v>2073</v>
      </c>
      <c r="T272" t="s">
        <v>2074</v>
      </c>
    </row>
    <row r="273" spans="1:20" ht="31.2" x14ac:dyDescent="0.3">
      <c r="A273">
        <v>271</v>
      </c>
      <c r="B273" t="s">
        <v>572</v>
      </c>
      <c r="C273" s="3" t="s">
        <v>573</v>
      </c>
      <c r="D273">
        <v>153700</v>
      </c>
      <c r="E273">
        <v>1953</v>
      </c>
      <c r="F273">
        <f t="shared" si="18"/>
        <v>1</v>
      </c>
      <c r="G273" t="s">
        <v>43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16"/>
        <v>42344.25</v>
      </c>
      <c r="O273" s="4">
        <f t="shared" si="17"/>
        <v>42375.25</v>
      </c>
      <c r="P273" t="b">
        <v>0</v>
      </c>
      <c r="Q273" t="b">
        <v>0</v>
      </c>
      <c r="R273" t="s">
        <v>2048</v>
      </c>
      <c r="S273" t="s">
        <v>2077</v>
      </c>
      <c r="T273" t="s">
        <v>2078</v>
      </c>
    </row>
    <row r="274" spans="1:20" x14ac:dyDescent="0.3">
      <c r="A274">
        <v>272</v>
      </c>
      <c r="B274" t="s">
        <v>574</v>
      </c>
      <c r="C274" s="3" t="s">
        <v>575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16"/>
        <v>43655.208333333328</v>
      </c>
      <c r="O274" s="4">
        <f t="shared" si="17"/>
        <v>43680.208333333328</v>
      </c>
      <c r="P274" t="b">
        <v>0</v>
      </c>
      <c r="Q274" t="b">
        <v>1</v>
      </c>
      <c r="R274" t="s">
        <v>2037</v>
      </c>
      <c r="S274" t="s">
        <v>2062</v>
      </c>
      <c r="T274" t="s">
        <v>2063</v>
      </c>
    </row>
    <row r="275" spans="1:20" x14ac:dyDescent="0.3">
      <c r="A275">
        <v>273</v>
      </c>
      <c r="B275" t="s">
        <v>576</v>
      </c>
      <c r="C275" s="3" t="s">
        <v>577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16"/>
        <v>42994.208333333328</v>
      </c>
      <c r="O275" s="4">
        <f t="shared" si="17"/>
        <v>42997.208333333328</v>
      </c>
      <c r="P275" t="b">
        <v>0</v>
      </c>
      <c r="Q275" t="b">
        <v>0</v>
      </c>
      <c r="R275" t="s">
        <v>2037</v>
      </c>
      <c r="S275" t="s">
        <v>2062</v>
      </c>
      <c r="T275" t="s">
        <v>2063</v>
      </c>
    </row>
    <row r="276" spans="1:20" ht="31.2" x14ac:dyDescent="0.3">
      <c r="A276">
        <v>274</v>
      </c>
      <c r="B276" t="s">
        <v>578</v>
      </c>
      <c r="C276" s="3" t="s">
        <v>579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16"/>
        <v>43044.25</v>
      </c>
      <c r="O276" s="4">
        <f t="shared" si="17"/>
        <v>43049.25</v>
      </c>
      <c r="P276" t="b">
        <v>0</v>
      </c>
      <c r="Q276" t="b">
        <v>0</v>
      </c>
      <c r="R276" t="s">
        <v>2037</v>
      </c>
      <c r="S276" t="s">
        <v>2062</v>
      </c>
      <c r="T276" t="s">
        <v>2063</v>
      </c>
    </row>
    <row r="277" spans="1:20" ht="31.2" x14ac:dyDescent="0.3">
      <c r="A277">
        <v>275</v>
      </c>
      <c r="B277" t="s">
        <v>580</v>
      </c>
      <c r="C277" s="3" t="s">
        <v>581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16"/>
        <v>43560.208333333328</v>
      </c>
      <c r="O277" s="4">
        <f t="shared" si="17"/>
        <v>43568.208333333328</v>
      </c>
      <c r="P277" t="b">
        <v>0</v>
      </c>
      <c r="Q277" t="b">
        <v>0</v>
      </c>
      <c r="R277" t="s">
        <v>2052</v>
      </c>
      <c r="S277" t="s">
        <v>2070</v>
      </c>
      <c r="T277" t="s">
        <v>2082</v>
      </c>
    </row>
    <row r="278" spans="1:20" x14ac:dyDescent="0.3">
      <c r="A278">
        <v>276</v>
      </c>
      <c r="B278" t="s">
        <v>582</v>
      </c>
      <c r="C278" s="3" t="s">
        <v>583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16"/>
        <v>41017.208333333336</v>
      </c>
      <c r="O278" s="4">
        <f t="shared" si="17"/>
        <v>41022.208333333336</v>
      </c>
      <c r="P278" t="b">
        <v>0</v>
      </c>
      <c r="Q278" t="b">
        <v>1</v>
      </c>
      <c r="R278" t="s">
        <v>2045</v>
      </c>
      <c r="S278" t="s">
        <v>2073</v>
      </c>
      <c r="T278" t="s">
        <v>2074</v>
      </c>
    </row>
    <row r="279" spans="1:20" ht="31.2" x14ac:dyDescent="0.3">
      <c r="A279">
        <v>277</v>
      </c>
      <c r="B279" t="s">
        <v>584</v>
      </c>
      <c r="C279" s="3" t="s">
        <v>585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16"/>
        <v>40377.208333333336</v>
      </c>
      <c r="O279" s="4">
        <f t="shared" si="17"/>
        <v>40379.208333333336</v>
      </c>
      <c r="P279" t="b">
        <v>0</v>
      </c>
      <c r="Q279" t="b">
        <v>0</v>
      </c>
      <c r="R279" t="s">
        <v>2037</v>
      </c>
      <c r="S279" t="s">
        <v>2062</v>
      </c>
      <c r="T279" t="s">
        <v>2063</v>
      </c>
    </row>
    <row r="280" spans="1:20" x14ac:dyDescent="0.3">
      <c r="A280">
        <v>278</v>
      </c>
      <c r="B280" t="s">
        <v>586</v>
      </c>
      <c r="C280" s="3" t="s">
        <v>587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16"/>
        <v>41238.25</v>
      </c>
      <c r="O280" s="4">
        <f t="shared" si="17"/>
        <v>41263.25</v>
      </c>
      <c r="P280" t="b">
        <v>0</v>
      </c>
      <c r="Q280" t="b">
        <v>0</v>
      </c>
      <c r="R280" t="s">
        <v>2036</v>
      </c>
      <c r="S280" t="s">
        <v>2060</v>
      </c>
      <c r="T280" t="s">
        <v>2061</v>
      </c>
    </row>
    <row r="281" spans="1:20" ht="31.2" x14ac:dyDescent="0.3">
      <c r="A281">
        <v>279</v>
      </c>
      <c r="B281" t="s">
        <v>588</v>
      </c>
      <c r="C281" s="3" t="s">
        <v>589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16"/>
        <v>43345.208333333328</v>
      </c>
      <c r="O281" s="4">
        <f t="shared" si="17"/>
        <v>43348.208333333328</v>
      </c>
      <c r="P281" t="b">
        <v>0</v>
      </c>
      <c r="Q281" t="b">
        <v>0</v>
      </c>
      <c r="R281" t="s">
        <v>2037</v>
      </c>
      <c r="S281" t="s">
        <v>2062</v>
      </c>
      <c r="T281" t="s">
        <v>2063</v>
      </c>
    </row>
    <row r="282" spans="1:20" ht="31.2" x14ac:dyDescent="0.3">
      <c r="A282">
        <v>280</v>
      </c>
      <c r="B282" t="s">
        <v>590</v>
      </c>
      <c r="C282" s="3" t="s">
        <v>591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16"/>
        <v>43059.25</v>
      </c>
      <c r="O282" s="4">
        <f t="shared" si="17"/>
        <v>43065.25</v>
      </c>
      <c r="P282" t="b">
        <v>0</v>
      </c>
      <c r="Q282" t="b">
        <v>0</v>
      </c>
      <c r="R282" t="s">
        <v>2044</v>
      </c>
      <c r="S282" t="s">
        <v>2064</v>
      </c>
      <c r="T282" t="s">
        <v>2072</v>
      </c>
    </row>
    <row r="283" spans="1:20" x14ac:dyDescent="0.3">
      <c r="A283">
        <v>281</v>
      </c>
      <c r="B283" t="s">
        <v>592</v>
      </c>
      <c r="C283" s="3" t="s">
        <v>593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16"/>
        <v>40978.25</v>
      </c>
      <c r="O283" s="4">
        <f t="shared" si="17"/>
        <v>40999.208333333336</v>
      </c>
      <c r="P283" t="b">
        <v>0</v>
      </c>
      <c r="Q283" t="b">
        <v>1</v>
      </c>
      <c r="R283" t="s">
        <v>2037</v>
      </c>
      <c r="S283" t="s">
        <v>2062</v>
      </c>
      <c r="T283" t="s">
        <v>2063</v>
      </c>
    </row>
    <row r="284" spans="1:20" x14ac:dyDescent="0.3">
      <c r="A284">
        <v>282</v>
      </c>
      <c r="B284" t="s">
        <v>594</v>
      </c>
      <c r="C284" s="3" t="s">
        <v>595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16"/>
        <v>42700.25</v>
      </c>
      <c r="O284" s="4">
        <f t="shared" si="17"/>
        <v>42706.25</v>
      </c>
      <c r="P284" t="b">
        <v>0</v>
      </c>
      <c r="Q284" t="b">
        <v>1</v>
      </c>
      <c r="R284" t="s">
        <v>2053</v>
      </c>
      <c r="S284" t="s">
        <v>2064</v>
      </c>
      <c r="T284" t="s">
        <v>2083</v>
      </c>
    </row>
    <row r="285" spans="1:20" ht="31.2" x14ac:dyDescent="0.3">
      <c r="A285">
        <v>283</v>
      </c>
      <c r="B285" t="s">
        <v>596</v>
      </c>
      <c r="C285" s="3" t="s">
        <v>597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33</v>
      </c>
      <c r="K285" t="s">
        <v>34</v>
      </c>
      <c r="L285">
        <v>1464584400</v>
      </c>
      <c r="M285">
        <v>1465016400</v>
      </c>
      <c r="N285" s="4">
        <f t="shared" si="16"/>
        <v>42519.208333333328</v>
      </c>
      <c r="O285" s="4">
        <f t="shared" si="17"/>
        <v>42524.208333333328</v>
      </c>
      <c r="P285" t="b">
        <v>0</v>
      </c>
      <c r="Q285" t="b">
        <v>0</v>
      </c>
      <c r="R285" t="s">
        <v>2035</v>
      </c>
      <c r="S285" t="s">
        <v>2058</v>
      </c>
      <c r="T285" t="s">
        <v>2059</v>
      </c>
    </row>
    <row r="286" spans="1:20" x14ac:dyDescent="0.3">
      <c r="A286">
        <v>284</v>
      </c>
      <c r="B286" t="s">
        <v>598</v>
      </c>
      <c r="C286" s="3" t="s">
        <v>599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16"/>
        <v>41029.208333333336</v>
      </c>
      <c r="O286" s="4">
        <f t="shared" si="17"/>
        <v>41034.208333333336</v>
      </c>
      <c r="P286" t="b">
        <v>0</v>
      </c>
      <c r="Q286" t="b">
        <v>0</v>
      </c>
      <c r="R286" t="s">
        <v>2036</v>
      </c>
      <c r="S286" t="s">
        <v>2060</v>
      </c>
      <c r="T286" t="s">
        <v>2061</v>
      </c>
    </row>
    <row r="287" spans="1:20" x14ac:dyDescent="0.3">
      <c r="A287">
        <v>285</v>
      </c>
      <c r="B287" t="s">
        <v>600</v>
      </c>
      <c r="C287" s="3" t="s">
        <v>601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16"/>
        <v>42622.208333333328</v>
      </c>
      <c r="O287" s="4">
        <f t="shared" si="17"/>
        <v>42660.208333333328</v>
      </c>
      <c r="P287" t="b">
        <v>0</v>
      </c>
      <c r="Q287" t="b">
        <v>0</v>
      </c>
      <c r="R287" t="s">
        <v>2037</v>
      </c>
      <c r="S287" t="s">
        <v>2062</v>
      </c>
      <c r="T287" t="s">
        <v>2063</v>
      </c>
    </row>
    <row r="288" spans="1:20" x14ac:dyDescent="0.3">
      <c r="A288">
        <v>286</v>
      </c>
      <c r="B288" t="s">
        <v>602</v>
      </c>
      <c r="C288" s="3" t="s">
        <v>603</v>
      </c>
      <c r="D288">
        <v>112100</v>
      </c>
      <c r="E288">
        <v>19557</v>
      </c>
      <c r="F288">
        <f t="shared" si="18"/>
        <v>17</v>
      </c>
      <c r="G288" t="s">
        <v>64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16"/>
        <v>42696.25</v>
      </c>
      <c r="O288" s="4">
        <f t="shared" si="17"/>
        <v>42703.25</v>
      </c>
      <c r="P288" t="b">
        <v>0</v>
      </c>
      <c r="Q288" t="b">
        <v>0</v>
      </c>
      <c r="R288" t="s">
        <v>2037</v>
      </c>
      <c r="S288" t="s">
        <v>2062</v>
      </c>
      <c r="T288" t="s">
        <v>2063</v>
      </c>
    </row>
    <row r="289" spans="1:20" x14ac:dyDescent="0.3">
      <c r="A289">
        <v>287</v>
      </c>
      <c r="B289" t="s">
        <v>604</v>
      </c>
      <c r="C289" s="3" t="s">
        <v>605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16"/>
        <v>42121.208333333328</v>
      </c>
      <c r="O289" s="4">
        <f t="shared" si="17"/>
        <v>42121.208333333328</v>
      </c>
      <c r="P289" t="b">
        <v>0</v>
      </c>
      <c r="Q289" t="b">
        <v>0</v>
      </c>
      <c r="R289" t="s">
        <v>2039</v>
      </c>
      <c r="S289" t="s">
        <v>2058</v>
      </c>
      <c r="T289" t="s">
        <v>2066</v>
      </c>
    </row>
    <row r="290" spans="1:20" x14ac:dyDescent="0.3">
      <c r="A290">
        <v>288</v>
      </c>
      <c r="B290" t="s">
        <v>606</v>
      </c>
      <c r="C290" s="3" t="s">
        <v>607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33</v>
      </c>
      <c r="K290" t="s">
        <v>34</v>
      </c>
      <c r="L290">
        <v>1331701200</v>
      </c>
      <c r="M290">
        <v>1331787600</v>
      </c>
      <c r="N290" s="4">
        <f t="shared" si="16"/>
        <v>40981.208333333336</v>
      </c>
      <c r="O290" s="4">
        <f t="shared" si="17"/>
        <v>40982.208333333336</v>
      </c>
      <c r="P290" t="b">
        <v>0</v>
      </c>
      <c r="Q290" t="b">
        <v>1</v>
      </c>
      <c r="R290" t="s">
        <v>2050</v>
      </c>
      <c r="S290" t="s">
        <v>2058</v>
      </c>
      <c r="T290" t="s">
        <v>2080</v>
      </c>
    </row>
    <row r="291" spans="1:20" x14ac:dyDescent="0.3">
      <c r="A291">
        <v>289</v>
      </c>
      <c r="B291" t="s">
        <v>608</v>
      </c>
      <c r="C291" s="3" t="s">
        <v>609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16"/>
        <v>42218.208333333328</v>
      </c>
      <c r="O291" s="4">
        <f t="shared" si="17"/>
        <v>42221.208333333328</v>
      </c>
      <c r="P291" t="b">
        <v>0</v>
      </c>
      <c r="Q291" t="b">
        <v>0</v>
      </c>
      <c r="R291" t="s">
        <v>2037</v>
      </c>
      <c r="S291" t="s">
        <v>2062</v>
      </c>
      <c r="T291" t="s">
        <v>2063</v>
      </c>
    </row>
    <row r="292" spans="1:20" x14ac:dyDescent="0.3">
      <c r="A292">
        <v>290</v>
      </c>
      <c r="B292" t="s">
        <v>610</v>
      </c>
      <c r="C292" s="3" t="s">
        <v>611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16"/>
        <v>41403.208333333336</v>
      </c>
      <c r="O292" s="4">
        <f t="shared" si="17"/>
        <v>41435.208333333336</v>
      </c>
      <c r="P292" t="b">
        <v>0</v>
      </c>
      <c r="Q292" t="b">
        <v>1</v>
      </c>
      <c r="R292" t="s">
        <v>2038</v>
      </c>
      <c r="S292" t="s">
        <v>2064</v>
      </c>
      <c r="T292" t="s">
        <v>2065</v>
      </c>
    </row>
    <row r="293" spans="1:20" x14ac:dyDescent="0.3">
      <c r="A293">
        <v>291</v>
      </c>
      <c r="B293" t="s">
        <v>612</v>
      </c>
      <c r="C293" s="3" t="s">
        <v>613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16"/>
        <v>40830.208333333336</v>
      </c>
      <c r="O293" s="4">
        <f t="shared" si="17"/>
        <v>40834.208333333336</v>
      </c>
      <c r="P293" t="b">
        <v>1</v>
      </c>
      <c r="Q293" t="b">
        <v>0</v>
      </c>
      <c r="R293" t="s">
        <v>2036</v>
      </c>
      <c r="S293" t="s">
        <v>2060</v>
      </c>
      <c r="T293" t="s">
        <v>2061</v>
      </c>
    </row>
    <row r="294" spans="1:20" x14ac:dyDescent="0.3">
      <c r="A294">
        <v>292</v>
      </c>
      <c r="B294" t="s">
        <v>614</v>
      </c>
      <c r="C294" s="3" t="s">
        <v>615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16"/>
        <v>40983.208333333336</v>
      </c>
      <c r="O294" s="4">
        <f t="shared" si="17"/>
        <v>41001.208333333336</v>
      </c>
      <c r="P294" t="b">
        <v>0</v>
      </c>
      <c r="Q294" t="b">
        <v>0</v>
      </c>
      <c r="R294" t="s">
        <v>17</v>
      </c>
      <c r="S294" t="s">
        <v>2006</v>
      </c>
      <c r="T294" t="s">
        <v>2007</v>
      </c>
    </row>
    <row r="295" spans="1:20" x14ac:dyDescent="0.3">
      <c r="A295">
        <v>293</v>
      </c>
      <c r="B295" t="s">
        <v>616</v>
      </c>
      <c r="C295" s="3" t="s">
        <v>617</v>
      </c>
      <c r="D295">
        <v>6500</v>
      </c>
      <c r="E295">
        <v>1065</v>
      </c>
      <c r="F295">
        <f t="shared" si="18"/>
        <v>16</v>
      </c>
      <c r="G295" t="s">
        <v>64</v>
      </c>
      <c r="H295">
        <v>32</v>
      </c>
      <c r="I295">
        <f t="shared" si="19"/>
        <v>33.28</v>
      </c>
      <c r="J295" t="s">
        <v>95</v>
      </c>
      <c r="K295" t="s">
        <v>96</v>
      </c>
      <c r="L295">
        <v>1286254800</v>
      </c>
      <c r="M295">
        <v>1287032400</v>
      </c>
      <c r="N295" s="4">
        <f t="shared" si="16"/>
        <v>40455.208333333336</v>
      </c>
      <c r="O295" s="4">
        <f t="shared" si="17"/>
        <v>40464.208333333336</v>
      </c>
      <c r="P295" t="b">
        <v>0</v>
      </c>
      <c r="Q295" t="b">
        <v>0</v>
      </c>
      <c r="R295" t="s">
        <v>2037</v>
      </c>
      <c r="S295" t="s">
        <v>2062</v>
      </c>
      <c r="T295" t="s">
        <v>2063</v>
      </c>
    </row>
    <row r="296" spans="1:20" x14ac:dyDescent="0.3">
      <c r="A296">
        <v>294</v>
      </c>
      <c r="B296" t="s">
        <v>618</v>
      </c>
      <c r="C296" s="3" t="s">
        <v>619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16"/>
        <v>43398.208333333328</v>
      </c>
      <c r="O296" s="4">
        <f t="shared" si="17"/>
        <v>43410.25</v>
      </c>
      <c r="P296" t="b">
        <v>0</v>
      </c>
      <c r="Q296" t="b">
        <v>0</v>
      </c>
      <c r="R296" t="s">
        <v>2037</v>
      </c>
      <c r="S296" t="s">
        <v>2062</v>
      </c>
      <c r="T296" t="s">
        <v>2063</v>
      </c>
    </row>
    <row r="297" spans="1:20" ht="31.2" x14ac:dyDescent="0.3">
      <c r="A297">
        <v>295</v>
      </c>
      <c r="B297" t="s">
        <v>620</v>
      </c>
      <c r="C297" s="3" t="s">
        <v>621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87</v>
      </c>
      <c r="K297" t="s">
        <v>88</v>
      </c>
      <c r="L297">
        <v>1381813200</v>
      </c>
      <c r="M297">
        <v>1383976800</v>
      </c>
      <c r="N297" s="4">
        <f t="shared" si="16"/>
        <v>41561.208333333336</v>
      </c>
      <c r="O297" s="4">
        <f t="shared" si="17"/>
        <v>41586.25</v>
      </c>
      <c r="P297" t="b">
        <v>0</v>
      </c>
      <c r="Q297" t="b">
        <v>0</v>
      </c>
      <c r="R297" t="s">
        <v>2037</v>
      </c>
      <c r="S297" t="s">
        <v>2062</v>
      </c>
      <c r="T297" t="s">
        <v>2063</v>
      </c>
    </row>
    <row r="298" spans="1:20" ht="31.2" x14ac:dyDescent="0.3">
      <c r="A298">
        <v>296</v>
      </c>
      <c r="B298" t="s">
        <v>622</v>
      </c>
      <c r="C298" s="3" t="s">
        <v>623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25</v>
      </c>
      <c r="K298" t="s">
        <v>26</v>
      </c>
      <c r="L298">
        <v>1548655200</v>
      </c>
      <c r="M298">
        <v>1550556000</v>
      </c>
      <c r="N298" s="4">
        <f t="shared" si="16"/>
        <v>43492.25</v>
      </c>
      <c r="O298" s="4">
        <f t="shared" si="17"/>
        <v>43514.25</v>
      </c>
      <c r="P298" t="b">
        <v>0</v>
      </c>
      <c r="Q298" t="b">
        <v>0</v>
      </c>
      <c r="R298" t="s">
        <v>2037</v>
      </c>
      <c r="S298" t="s">
        <v>2062</v>
      </c>
      <c r="T298" t="s">
        <v>2063</v>
      </c>
    </row>
    <row r="299" spans="1:20" x14ac:dyDescent="0.3">
      <c r="A299">
        <v>297</v>
      </c>
      <c r="B299" t="s">
        <v>624</v>
      </c>
      <c r="C299" s="3" t="s">
        <v>625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25</v>
      </c>
      <c r="K299" t="s">
        <v>26</v>
      </c>
      <c r="L299">
        <v>1389679200</v>
      </c>
      <c r="M299">
        <v>1390456800</v>
      </c>
      <c r="N299" s="4">
        <f t="shared" si="16"/>
        <v>41652.25</v>
      </c>
      <c r="O299" s="4">
        <f t="shared" si="17"/>
        <v>41661.25</v>
      </c>
      <c r="P299" t="b">
        <v>0</v>
      </c>
      <c r="Q299" t="b">
        <v>1</v>
      </c>
      <c r="R299" t="s">
        <v>2037</v>
      </c>
      <c r="S299" t="s">
        <v>2062</v>
      </c>
      <c r="T299" t="s">
        <v>2063</v>
      </c>
    </row>
    <row r="300" spans="1:20" x14ac:dyDescent="0.3">
      <c r="A300">
        <v>298</v>
      </c>
      <c r="B300" t="s">
        <v>626</v>
      </c>
      <c r="C300" s="3" t="s">
        <v>627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16"/>
        <v>42425.25</v>
      </c>
      <c r="O300" s="4">
        <f t="shared" si="17"/>
        <v>42443.208333333328</v>
      </c>
      <c r="P300" t="b">
        <v>0</v>
      </c>
      <c r="Q300" t="b">
        <v>1</v>
      </c>
      <c r="R300" t="s">
        <v>2035</v>
      </c>
      <c r="S300" t="s">
        <v>2058</v>
      </c>
      <c r="T300" t="s">
        <v>2059</v>
      </c>
    </row>
    <row r="301" spans="1:20" ht="31.2" x14ac:dyDescent="0.3">
      <c r="A301">
        <v>299</v>
      </c>
      <c r="B301" t="s">
        <v>628</v>
      </c>
      <c r="C301" s="3" t="s">
        <v>629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16"/>
        <v>42431.25</v>
      </c>
      <c r="O301" s="4">
        <f t="shared" si="17"/>
        <v>42487.208333333328</v>
      </c>
      <c r="P301" t="b">
        <v>0</v>
      </c>
      <c r="Q301" t="b">
        <v>0</v>
      </c>
      <c r="R301" t="s">
        <v>17</v>
      </c>
      <c r="S301" t="s">
        <v>2006</v>
      </c>
      <c r="T301" t="s">
        <v>2007</v>
      </c>
    </row>
    <row r="302" spans="1:20" x14ac:dyDescent="0.3">
      <c r="A302">
        <v>300</v>
      </c>
      <c r="B302" t="s">
        <v>630</v>
      </c>
      <c r="C302" s="3" t="s">
        <v>631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33</v>
      </c>
      <c r="K302" t="s">
        <v>34</v>
      </c>
      <c r="L302">
        <v>1504069200</v>
      </c>
      <c r="M302">
        <v>1504155600</v>
      </c>
      <c r="N302" s="4">
        <f t="shared" si="16"/>
        <v>42976.208333333328</v>
      </c>
      <c r="O302" s="4">
        <f t="shared" si="17"/>
        <v>42977.208333333328</v>
      </c>
      <c r="P302" t="b">
        <v>0</v>
      </c>
      <c r="Q302" t="b">
        <v>1</v>
      </c>
      <c r="R302" t="s">
        <v>2043</v>
      </c>
      <c r="S302" t="s">
        <v>2070</v>
      </c>
      <c r="T302" t="s">
        <v>2071</v>
      </c>
    </row>
    <row r="303" spans="1:20" ht="31.2" x14ac:dyDescent="0.3">
      <c r="A303">
        <v>301</v>
      </c>
      <c r="B303" t="s">
        <v>632</v>
      </c>
      <c r="C303" s="3" t="s">
        <v>633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16"/>
        <v>42060.25</v>
      </c>
      <c r="O303" s="4">
        <f t="shared" si="17"/>
        <v>42077.208333333328</v>
      </c>
      <c r="P303" t="b">
        <v>0</v>
      </c>
      <c r="Q303" t="b">
        <v>0</v>
      </c>
      <c r="R303" t="s">
        <v>2038</v>
      </c>
      <c r="S303" t="s">
        <v>2064</v>
      </c>
      <c r="T303" t="s">
        <v>2065</v>
      </c>
    </row>
    <row r="304" spans="1:20" x14ac:dyDescent="0.3">
      <c r="A304">
        <v>302</v>
      </c>
      <c r="B304" t="s">
        <v>634</v>
      </c>
      <c r="C304" s="3" t="s">
        <v>635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16"/>
        <v>43344.208333333328</v>
      </c>
      <c r="O304" s="4">
        <f t="shared" si="17"/>
        <v>43358.208333333328</v>
      </c>
      <c r="P304" t="b">
        <v>0</v>
      </c>
      <c r="Q304" t="b">
        <v>0</v>
      </c>
      <c r="R304" t="s">
        <v>2037</v>
      </c>
      <c r="S304" t="s">
        <v>2062</v>
      </c>
      <c r="T304" t="s">
        <v>2063</v>
      </c>
    </row>
    <row r="305" spans="1:20" x14ac:dyDescent="0.3">
      <c r="A305">
        <v>303</v>
      </c>
      <c r="B305" t="s">
        <v>636</v>
      </c>
      <c r="C305" s="3" t="s">
        <v>637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16"/>
        <v>42375.25</v>
      </c>
      <c r="O305" s="4">
        <f t="shared" si="17"/>
        <v>42380.25</v>
      </c>
      <c r="P305" t="b">
        <v>0</v>
      </c>
      <c r="Q305" t="b">
        <v>0</v>
      </c>
      <c r="R305" t="s">
        <v>2041</v>
      </c>
      <c r="S305" t="s">
        <v>2058</v>
      </c>
      <c r="T305" t="s">
        <v>2068</v>
      </c>
    </row>
    <row r="306" spans="1:20" x14ac:dyDescent="0.3">
      <c r="A306">
        <v>304</v>
      </c>
      <c r="B306" t="s">
        <v>638</v>
      </c>
      <c r="C306" s="3" t="s">
        <v>639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16"/>
        <v>42588.208333333328</v>
      </c>
      <c r="O306" s="4">
        <f t="shared" si="17"/>
        <v>42629.208333333328</v>
      </c>
      <c r="P306" t="b">
        <v>0</v>
      </c>
      <c r="Q306" t="b">
        <v>0</v>
      </c>
      <c r="R306" t="s">
        <v>2038</v>
      </c>
      <c r="S306" t="s">
        <v>2064</v>
      </c>
      <c r="T306" t="s">
        <v>2065</v>
      </c>
    </row>
    <row r="307" spans="1:20" x14ac:dyDescent="0.3">
      <c r="A307">
        <v>305</v>
      </c>
      <c r="B307" t="s">
        <v>640</v>
      </c>
      <c r="C307" s="3" t="s">
        <v>641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16"/>
        <v>42447.208333333328</v>
      </c>
      <c r="O307" s="4">
        <f t="shared" si="17"/>
        <v>42488.208333333328</v>
      </c>
      <c r="P307" t="b">
        <v>0</v>
      </c>
      <c r="Q307" t="b">
        <v>0</v>
      </c>
      <c r="R307" t="s">
        <v>2037</v>
      </c>
      <c r="S307" t="s">
        <v>2062</v>
      </c>
      <c r="T307" t="s">
        <v>2063</v>
      </c>
    </row>
    <row r="308" spans="1:20" ht="31.2" x14ac:dyDescent="0.3">
      <c r="A308">
        <v>306</v>
      </c>
      <c r="B308" t="s">
        <v>642</v>
      </c>
      <c r="C308" s="3" t="s">
        <v>643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16"/>
        <v>42929.208333333328</v>
      </c>
      <c r="O308" s="4">
        <f t="shared" si="17"/>
        <v>42932.208333333328</v>
      </c>
      <c r="P308" t="b">
        <v>0</v>
      </c>
      <c r="Q308" t="b">
        <v>1</v>
      </c>
      <c r="R308" t="s">
        <v>2037</v>
      </c>
      <c r="S308" t="s">
        <v>2062</v>
      </c>
      <c r="T308" t="s">
        <v>2063</v>
      </c>
    </row>
    <row r="309" spans="1:20" ht="31.2" x14ac:dyDescent="0.3">
      <c r="A309">
        <v>307</v>
      </c>
      <c r="B309" t="s">
        <v>644</v>
      </c>
      <c r="C309" s="3" t="s">
        <v>645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33</v>
      </c>
      <c r="K309" t="s">
        <v>34</v>
      </c>
      <c r="L309">
        <v>1338958800</v>
      </c>
      <c r="M309">
        <v>1340686800</v>
      </c>
      <c r="N309" s="4">
        <f t="shared" si="16"/>
        <v>41065.208333333336</v>
      </c>
      <c r="O309" s="4">
        <f t="shared" si="17"/>
        <v>41085.208333333336</v>
      </c>
      <c r="P309" t="b">
        <v>0</v>
      </c>
      <c r="Q309" t="b">
        <v>1</v>
      </c>
      <c r="R309" t="s">
        <v>2047</v>
      </c>
      <c r="S309" t="s">
        <v>2070</v>
      </c>
      <c r="T309" t="s">
        <v>2076</v>
      </c>
    </row>
    <row r="310" spans="1:20" x14ac:dyDescent="0.3">
      <c r="A310">
        <v>308</v>
      </c>
      <c r="B310" t="s">
        <v>646</v>
      </c>
      <c r="C310" s="3" t="s">
        <v>647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16"/>
        <v>40650.208333333336</v>
      </c>
      <c r="O310" s="4">
        <f t="shared" si="17"/>
        <v>40651.208333333336</v>
      </c>
      <c r="P310" t="b">
        <v>0</v>
      </c>
      <c r="Q310" t="b">
        <v>0</v>
      </c>
      <c r="R310" t="s">
        <v>2037</v>
      </c>
      <c r="S310" t="s">
        <v>2062</v>
      </c>
      <c r="T310" t="s">
        <v>2063</v>
      </c>
    </row>
    <row r="311" spans="1:20" x14ac:dyDescent="0.3">
      <c r="A311">
        <v>309</v>
      </c>
      <c r="B311" t="s">
        <v>648</v>
      </c>
      <c r="C311" s="3" t="s">
        <v>649</v>
      </c>
      <c r="D311">
        <v>4100</v>
      </c>
      <c r="E311">
        <v>3087</v>
      </c>
      <c r="F311">
        <f t="shared" si="18"/>
        <v>75</v>
      </c>
      <c r="G311" t="s">
        <v>64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16"/>
        <v>40806.208333333336</v>
      </c>
      <c r="O311" s="4">
        <f t="shared" si="17"/>
        <v>40826.208333333336</v>
      </c>
      <c r="P311" t="b">
        <v>0</v>
      </c>
      <c r="Q311" t="b">
        <v>1</v>
      </c>
      <c r="R311" t="s">
        <v>2041</v>
      </c>
      <c r="S311" t="s">
        <v>2058</v>
      </c>
      <c r="T311" t="s">
        <v>2068</v>
      </c>
    </row>
    <row r="312" spans="1:20" x14ac:dyDescent="0.3">
      <c r="A312">
        <v>310</v>
      </c>
      <c r="B312" t="s">
        <v>650</v>
      </c>
      <c r="C312" s="3" t="s">
        <v>651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16"/>
        <v>40276.208333333336</v>
      </c>
      <c r="O312" s="4">
        <f t="shared" si="17"/>
        <v>40292.208333333336</v>
      </c>
      <c r="P312" t="b">
        <v>0</v>
      </c>
      <c r="Q312" t="b">
        <v>0</v>
      </c>
      <c r="R312" t="s">
        <v>2045</v>
      </c>
      <c r="S312" t="s">
        <v>2073</v>
      </c>
      <c r="T312" t="s">
        <v>2074</v>
      </c>
    </row>
    <row r="313" spans="1:20" x14ac:dyDescent="0.3">
      <c r="A313">
        <v>311</v>
      </c>
      <c r="B313" t="s">
        <v>652</v>
      </c>
      <c r="C313" s="3" t="s">
        <v>653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16"/>
        <v>40589.25</v>
      </c>
      <c r="O313" s="4">
        <f t="shared" si="17"/>
        <v>40601.25</v>
      </c>
      <c r="P313" t="b">
        <v>0</v>
      </c>
      <c r="Q313" t="b">
        <v>0</v>
      </c>
      <c r="R313" t="s">
        <v>2037</v>
      </c>
      <c r="S313" t="s">
        <v>2062</v>
      </c>
      <c r="T313" t="s">
        <v>2063</v>
      </c>
    </row>
    <row r="314" spans="1:20" x14ac:dyDescent="0.3">
      <c r="A314">
        <v>312</v>
      </c>
      <c r="B314" t="s">
        <v>654</v>
      </c>
      <c r="C314" s="3" t="s">
        <v>655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16"/>
        <v>41571.208333333336</v>
      </c>
      <c r="O314" s="4">
        <f t="shared" si="17"/>
        <v>41578.208333333336</v>
      </c>
      <c r="P314" t="b">
        <v>0</v>
      </c>
      <c r="Q314" t="b">
        <v>0</v>
      </c>
      <c r="R314" t="s">
        <v>2037</v>
      </c>
      <c r="S314" t="s">
        <v>2062</v>
      </c>
      <c r="T314" t="s">
        <v>2063</v>
      </c>
    </row>
    <row r="315" spans="1:20" x14ac:dyDescent="0.3">
      <c r="A315">
        <v>313</v>
      </c>
      <c r="B315" t="s">
        <v>656</v>
      </c>
      <c r="C315" s="3" t="s">
        <v>657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16"/>
        <v>40965.25</v>
      </c>
      <c r="O315" s="4">
        <f t="shared" si="17"/>
        <v>40967.25</v>
      </c>
      <c r="P315" t="b">
        <v>0</v>
      </c>
      <c r="Q315" t="b">
        <v>0</v>
      </c>
      <c r="R315" t="s">
        <v>2035</v>
      </c>
      <c r="S315" t="s">
        <v>2058</v>
      </c>
      <c r="T315" t="s">
        <v>2059</v>
      </c>
    </row>
    <row r="316" spans="1:20" x14ac:dyDescent="0.3">
      <c r="A316">
        <v>314</v>
      </c>
      <c r="B316" t="s">
        <v>658</v>
      </c>
      <c r="C316" s="3" t="s">
        <v>659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16"/>
        <v>43535.208333333328</v>
      </c>
      <c r="O316" s="4">
        <f t="shared" si="17"/>
        <v>43540.208333333328</v>
      </c>
      <c r="P316" t="b">
        <v>0</v>
      </c>
      <c r="Q316" t="b">
        <v>1</v>
      </c>
      <c r="R316" t="s">
        <v>2038</v>
      </c>
      <c r="S316" t="s">
        <v>2064</v>
      </c>
      <c r="T316" t="s">
        <v>2065</v>
      </c>
    </row>
    <row r="317" spans="1:20" ht="31.2" x14ac:dyDescent="0.3">
      <c r="A317">
        <v>315</v>
      </c>
      <c r="B317" t="s">
        <v>660</v>
      </c>
      <c r="C317" s="3" t="s">
        <v>661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16"/>
        <v>41782.208333333336</v>
      </c>
      <c r="O317" s="4">
        <f t="shared" si="17"/>
        <v>41811.208333333336</v>
      </c>
      <c r="P317" t="b">
        <v>0</v>
      </c>
      <c r="Q317" t="b">
        <v>0</v>
      </c>
      <c r="R317" t="s">
        <v>2037</v>
      </c>
      <c r="S317" t="s">
        <v>2062</v>
      </c>
      <c r="T317" t="s">
        <v>2063</v>
      </c>
    </row>
    <row r="318" spans="1:20" x14ac:dyDescent="0.3">
      <c r="A318">
        <v>316</v>
      </c>
      <c r="B318" t="s">
        <v>662</v>
      </c>
      <c r="C318" s="3" t="s">
        <v>663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95</v>
      </c>
      <c r="K318" t="s">
        <v>96</v>
      </c>
      <c r="L318">
        <v>1574143200</v>
      </c>
      <c r="M318">
        <v>1574229600</v>
      </c>
      <c r="N318" s="4">
        <f t="shared" si="16"/>
        <v>43787.25</v>
      </c>
      <c r="O318" s="4">
        <f t="shared" si="17"/>
        <v>43788.25</v>
      </c>
      <c r="P318" t="b">
        <v>0</v>
      </c>
      <c r="Q318" t="b">
        <v>1</v>
      </c>
      <c r="R318" t="s">
        <v>17</v>
      </c>
      <c r="S318" t="s">
        <v>2006</v>
      </c>
      <c r="T318" t="s">
        <v>2007</v>
      </c>
    </row>
    <row r="319" spans="1:20" x14ac:dyDescent="0.3">
      <c r="A319">
        <v>317</v>
      </c>
      <c r="B319" t="s">
        <v>664</v>
      </c>
      <c r="C319" s="3" t="s">
        <v>665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16"/>
        <v>42868.208333333328</v>
      </c>
      <c r="O319" s="4">
        <f t="shared" si="17"/>
        <v>42881.208333333328</v>
      </c>
      <c r="P319" t="b">
        <v>0</v>
      </c>
      <c r="Q319" t="b">
        <v>0</v>
      </c>
      <c r="R319" t="s">
        <v>2037</v>
      </c>
      <c r="S319" t="s">
        <v>2062</v>
      </c>
      <c r="T319" t="s">
        <v>2063</v>
      </c>
    </row>
    <row r="320" spans="1:20" ht="31.2" x14ac:dyDescent="0.3">
      <c r="A320">
        <v>318</v>
      </c>
      <c r="B320" t="s">
        <v>666</v>
      </c>
      <c r="C320" s="3" t="s">
        <v>667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16"/>
        <v>41683.25</v>
      </c>
      <c r="O320" s="4">
        <f t="shared" si="17"/>
        <v>41685.25</v>
      </c>
      <c r="P320" t="b">
        <v>0</v>
      </c>
      <c r="Q320" t="b">
        <v>0</v>
      </c>
      <c r="R320" t="s">
        <v>2035</v>
      </c>
      <c r="S320" t="s">
        <v>2058</v>
      </c>
      <c r="T320" t="s">
        <v>2059</v>
      </c>
    </row>
    <row r="321" spans="1:20" x14ac:dyDescent="0.3">
      <c r="A321">
        <v>319</v>
      </c>
      <c r="B321" t="s">
        <v>668</v>
      </c>
      <c r="C321" s="3" t="s">
        <v>669</v>
      </c>
      <c r="D321">
        <v>8400</v>
      </c>
      <c r="E321">
        <v>3251</v>
      </c>
      <c r="F321">
        <f t="shared" si="18"/>
        <v>39</v>
      </c>
      <c r="G321" t="s">
        <v>64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16"/>
        <v>40401.208333333336</v>
      </c>
      <c r="O321" s="4">
        <f t="shared" si="17"/>
        <v>40425.208333333336</v>
      </c>
      <c r="P321" t="b">
        <v>0</v>
      </c>
      <c r="Q321" t="b">
        <v>0</v>
      </c>
      <c r="R321" t="s">
        <v>2036</v>
      </c>
      <c r="S321" t="s">
        <v>2060</v>
      </c>
      <c r="T321" t="s">
        <v>2061</v>
      </c>
    </row>
    <row r="322" spans="1:20" x14ac:dyDescent="0.3">
      <c r="A322">
        <v>320</v>
      </c>
      <c r="B322" t="s">
        <v>670</v>
      </c>
      <c r="C322" s="3" t="s">
        <v>671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16"/>
        <v>40672.208333333336</v>
      </c>
      <c r="O322" s="4">
        <f t="shared" si="17"/>
        <v>40681.208333333336</v>
      </c>
      <c r="P322" t="b">
        <v>0</v>
      </c>
      <c r="Q322" t="b">
        <v>0</v>
      </c>
      <c r="R322" t="s">
        <v>2047</v>
      </c>
      <c r="S322" t="s">
        <v>2070</v>
      </c>
      <c r="T322" t="s">
        <v>2076</v>
      </c>
    </row>
    <row r="323" spans="1:20" ht="31.2" x14ac:dyDescent="0.3">
      <c r="A323">
        <v>321</v>
      </c>
      <c r="B323" t="s">
        <v>672</v>
      </c>
      <c r="C323" s="3" t="s">
        <v>673</v>
      </c>
      <c r="D323">
        <v>170400</v>
      </c>
      <c r="E323">
        <v>160422</v>
      </c>
      <c r="F323">
        <f t="shared" si="18"/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20">(((L323/60)/60)/24)+DATE(1970,1,0)</f>
        <v>40633.208333333336</v>
      </c>
      <c r="O323" s="4">
        <f t="shared" ref="O323:O386" si="21">(((M323/60)/60)/24)+DATE(1970,1,0)</f>
        <v>40641.208333333336</v>
      </c>
      <c r="P323" t="b">
        <v>0</v>
      </c>
      <c r="Q323" t="b">
        <v>0</v>
      </c>
      <c r="R323" t="s">
        <v>2046</v>
      </c>
      <c r="S323" t="s">
        <v>2064</v>
      </c>
      <c r="T323" t="s">
        <v>2075</v>
      </c>
    </row>
    <row r="324" spans="1:20" ht="31.2" x14ac:dyDescent="0.3">
      <c r="A324">
        <v>322</v>
      </c>
      <c r="B324" t="s">
        <v>674</v>
      </c>
      <c r="C324" s="3" t="s">
        <v>675</v>
      </c>
      <c r="D324">
        <v>117900</v>
      </c>
      <c r="E324">
        <v>196377</v>
      </c>
      <c r="F324">
        <f t="shared" ref="F324:F387" si="22">ROUND(E324/D324*100,0)</f>
        <v>167</v>
      </c>
      <c r="G324" t="s">
        <v>20</v>
      </c>
      <c r="H324">
        <v>5168</v>
      </c>
      <c r="I324">
        <f t="shared" ref="I324:I387" si="23">IF(H324=0,0,ROUND(E324/H324,2))</f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20"/>
        <v>40506.25</v>
      </c>
      <c r="O324" s="4">
        <f t="shared" si="21"/>
        <v>40519.25</v>
      </c>
      <c r="P324" t="b">
        <v>0</v>
      </c>
      <c r="Q324" t="b">
        <v>0</v>
      </c>
      <c r="R324" t="s">
        <v>2037</v>
      </c>
      <c r="S324" t="s">
        <v>2062</v>
      </c>
      <c r="T324" t="s">
        <v>2063</v>
      </c>
    </row>
    <row r="325" spans="1:20" x14ac:dyDescent="0.3">
      <c r="A325">
        <v>323</v>
      </c>
      <c r="B325" t="s">
        <v>676</v>
      </c>
      <c r="C325" s="3" t="s">
        <v>677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si="23"/>
        <v>82.62</v>
      </c>
      <c r="J325" t="s">
        <v>37</v>
      </c>
      <c r="K325" t="s">
        <v>38</v>
      </c>
      <c r="L325">
        <v>1395896400</v>
      </c>
      <c r="M325">
        <v>1396069200</v>
      </c>
      <c r="N325" s="4">
        <f t="shared" si="20"/>
        <v>41724.208333333336</v>
      </c>
      <c r="O325" s="4">
        <f t="shared" si="21"/>
        <v>41726.208333333336</v>
      </c>
      <c r="P325" t="b">
        <v>0</v>
      </c>
      <c r="Q325" t="b">
        <v>0</v>
      </c>
      <c r="R325" t="s">
        <v>2038</v>
      </c>
      <c r="S325" t="s">
        <v>2064</v>
      </c>
      <c r="T325" t="s">
        <v>2065</v>
      </c>
    </row>
    <row r="326" spans="1:20" x14ac:dyDescent="0.3">
      <c r="A326">
        <v>324</v>
      </c>
      <c r="B326" t="s">
        <v>678</v>
      </c>
      <c r="C326" s="3" t="s">
        <v>679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20"/>
        <v>42175.208333333328</v>
      </c>
      <c r="O326" s="4">
        <f t="shared" si="21"/>
        <v>42187.208333333328</v>
      </c>
      <c r="P326" t="b">
        <v>0</v>
      </c>
      <c r="Q326" t="b">
        <v>1</v>
      </c>
      <c r="R326" t="s">
        <v>2037</v>
      </c>
      <c r="S326" t="s">
        <v>2062</v>
      </c>
      <c r="T326" t="s">
        <v>2063</v>
      </c>
    </row>
    <row r="327" spans="1:20" ht="31.2" x14ac:dyDescent="0.3">
      <c r="A327">
        <v>325</v>
      </c>
      <c r="B327" t="s">
        <v>680</v>
      </c>
      <c r="C327" s="3" t="s">
        <v>681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20"/>
        <v>43266.208333333328</v>
      </c>
      <c r="O327" s="4">
        <f t="shared" si="21"/>
        <v>43289.208333333328</v>
      </c>
      <c r="P327" t="b">
        <v>0</v>
      </c>
      <c r="Q327" t="b">
        <v>1</v>
      </c>
      <c r="R327" t="s">
        <v>2037</v>
      </c>
      <c r="S327" t="s">
        <v>2062</v>
      </c>
      <c r="T327" t="s">
        <v>2063</v>
      </c>
    </row>
    <row r="328" spans="1:20" ht="31.2" x14ac:dyDescent="0.3">
      <c r="A328">
        <v>326</v>
      </c>
      <c r="B328" t="s">
        <v>682</v>
      </c>
      <c r="C328" s="3" t="s">
        <v>683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20"/>
        <v>42363.25</v>
      </c>
      <c r="O328" s="4">
        <f t="shared" si="21"/>
        <v>42369.25</v>
      </c>
      <c r="P328" t="b">
        <v>0</v>
      </c>
      <c r="Q328" t="b">
        <v>0</v>
      </c>
      <c r="R328" t="s">
        <v>2044</v>
      </c>
      <c r="S328" t="s">
        <v>2064</v>
      </c>
      <c r="T328" t="s">
        <v>2072</v>
      </c>
    </row>
    <row r="329" spans="1:20" x14ac:dyDescent="0.3">
      <c r="A329">
        <v>327</v>
      </c>
      <c r="B329" t="s">
        <v>684</v>
      </c>
      <c r="C329" s="3" t="s">
        <v>685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20"/>
        <v>43704.208333333328</v>
      </c>
      <c r="O329" s="4">
        <f t="shared" si="21"/>
        <v>43708.208333333328</v>
      </c>
      <c r="P329" t="b">
        <v>0</v>
      </c>
      <c r="Q329" t="b">
        <v>1</v>
      </c>
      <c r="R329" t="s">
        <v>2037</v>
      </c>
      <c r="S329" t="s">
        <v>2062</v>
      </c>
      <c r="T329" t="s">
        <v>2063</v>
      </c>
    </row>
    <row r="330" spans="1:20" ht="31.2" x14ac:dyDescent="0.3">
      <c r="A330">
        <v>328</v>
      </c>
      <c r="B330" t="s">
        <v>686</v>
      </c>
      <c r="C330" s="3" t="s">
        <v>687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20"/>
        <v>43433.25</v>
      </c>
      <c r="O330" s="4">
        <f t="shared" si="21"/>
        <v>43444.25</v>
      </c>
      <c r="P330" t="b">
        <v>0</v>
      </c>
      <c r="Q330" t="b">
        <v>0</v>
      </c>
      <c r="R330" t="s">
        <v>2035</v>
      </c>
      <c r="S330" t="s">
        <v>2058</v>
      </c>
      <c r="T330" t="s">
        <v>2059</v>
      </c>
    </row>
    <row r="331" spans="1:20" x14ac:dyDescent="0.3">
      <c r="A331">
        <v>329</v>
      </c>
      <c r="B331" t="s">
        <v>688</v>
      </c>
      <c r="C331" s="3" t="s">
        <v>689</v>
      </c>
      <c r="D331">
        <v>93800</v>
      </c>
      <c r="E331">
        <v>21477</v>
      </c>
      <c r="F331">
        <f t="shared" si="22"/>
        <v>23</v>
      </c>
      <c r="G331" t="s">
        <v>43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20"/>
        <v>42715.25</v>
      </c>
      <c r="O331" s="4">
        <f t="shared" si="21"/>
        <v>42726.25</v>
      </c>
      <c r="P331" t="b">
        <v>0</v>
      </c>
      <c r="Q331" t="b">
        <v>0</v>
      </c>
      <c r="R331" t="s">
        <v>2045</v>
      </c>
      <c r="S331" t="s">
        <v>2073</v>
      </c>
      <c r="T331" t="s">
        <v>2074</v>
      </c>
    </row>
    <row r="332" spans="1:20" ht="31.2" x14ac:dyDescent="0.3">
      <c r="A332">
        <v>330</v>
      </c>
      <c r="B332" t="s">
        <v>690</v>
      </c>
      <c r="C332" s="3" t="s">
        <v>691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37</v>
      </c>
      <c r="K332" t="s">
        <v>38</v>
      </c>
      <c r="L332">
        <v>1512712800</v>
      </c>
      <c r="M332">
        <v>1512799200</v>
      </c>
      <c r="N332" s="4">
        <f t="shared" si="20"/>
        <v>43076.25</v>
      </c>
      <c r="O332" s="4">
        <f t="shared" si="21"/>
        <v>43077.25</v>
      </c>
      <c r="P332" t="b">
        <v>0</v>
      </c>
      <c r="Q332" t="b">
        <v>0</v>
      </c>
      <c r="R332" t="s">
        <v>2038</v>
      </c>
      <c r="S332" t="s">
        <v>2064</v>
      </c>
      <c r="T332" t="s">
        <v>2065</v>
      </c>
    </row>
    <row r="333" spans="1:20" x14ac:dyDescent="0.3">
      <c r="A333">
        <v>331</v>
      </c>
      <c r="B333" t="s">
        <v>692</v>
      </c>
      <c r="C333" s="3" t="s">
        <v>693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20"/>
        <v>40895.25</v>
      </c>
      <c r="O333" s="4">
        <f t="shared" si="21"/>
        <v>40896.25</v>
      </c>
      <c r="P333" t="b">
        <v>0</v>
      </c>
      <c r="Q333" t="b">
        <v>0</v>
      </c>
      <c r="R333" t="s">
        <v>17</v>
      </c>
      <c r="S333" t="s">
        <v>2006</v>
      </c>
      <c r="T333" t="s">
        <v>2007</v>
      </c>
    </row>
    <row r="334" spans="1:20" ht="31.2" x14ac:dyDescent="0.3">
      <c r="A334">
        <v>332</v>
      </c>
      <c r="B334" t="s">
        <v>694</v>
      </c>
      <c r="C334" s="3" t="s">
        <v>695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20"/>
        <v>41360.208333333336</v>
      </c>
      <c r="O334" s="4">
        <f t="shared" si="21"/>
        <v>41361.208333333336</v>
      </c>
      <c r="P334" t="b">
        <v>0</v>
      </c>
      <c r="Q334" t="b">
        <v>0</v>
      </c>
      <c r="R334" t="s">
        <v>2042</v>
      </c>
      <c r="S334" t="s">
        <v>2060</v>
      </c>
      <c r="T334" t="s">
        <v>2069</v>
      </c>
    </row>
    <row r="335" spans="1:20" x14ac:dyDescent="0.3">
      <c r="A335">
        <v>333</v>
      </c>
      <c r="B335" t="s">
        <v>696</v>
      </c>
      <c r="C335" s="3" t="s">
        <v>697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20"/>
        <v>43423.25</v>
      </c>
      <c r="O335" s="4">
        <f t="shared" si="21"/>
        <v>43451.25</v>
      </c>
      <c r="P335" t="b">
        <v>0</v>
      </c>
      <c r="Q335" t="b">
        <v>0</v>
      </c>
      <c r="R335" t="s">
        <v>2037</v>
      </c>
      <c r="S335" t="s">
        <v>2062</v>
      </c>
      <c r="T335" t="s">
        <v>2063</v>
      </c>
    </row>
    <row r="336" spans="1:20" x14ac:dyDescent="0.3">
      <c r="A336">
        <v>334</v>
      </c>
      <c r="B336" t="s">
        <v>698</v>
      </c>
      <c r="C336" s="3" t="s">
        <v>699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20"/>
        <v>43109.25</v>
      </c>
      <c r="O336" s="4">
        <f t="shared" si="21"/>
        <v>43116.25</v>
      </c>
      <c r="P336" t="b">
        <v>0</v>
      </c>
      <c r="Q336" t="b">
        <v>0</v>
      </c>
      <c r="R336" t="s">
        <v>2035</v>
      </c>
      <c r="S336" t="s">
        <v>2058</v>
      </c>
      <c r="T336" t="s">
        <v>2059</v>
      </c>
    </row>
    <row r="337" spans="1:20" x14ac:dyDescent="0.3">
      <c r="A337">
        <v>335</v>
      </c>
      <c r="B337" t="s">
        <v>700</v>
      </c>
      <c r="C337" s="3" t="s">
        <v>701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20"/>
        <v>43783.25</v>
      </c>
      <c r="O337" s="4">
        <f t="shared" si="21"/>
        <v>43796.25</v>
      </c>
      <c r="P337" t="b">
        <v>0</v>
      </c>
      <c r="Q337" t="b">
        <v>0</v>
      </c>
      <c r="R337" t="s">
        <v>2035</v>
      </c>
      <c r="S337" t="s">
        <v>2058</v>
      </c>
      <c r="T337" t="s">
        <v>2059</v>
      </c>
    </row>
    <row r="338" spans="1:20" x14ac:dyDescent="0.3">
      <c r="A338">
        <v>336</v>
      </c>
      <c r="B338" t="s">
        <v>702</v>
      </c>
      <c r="C338" s="3" t="s">
        <v>703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20"/>
        <v>40526.25</v>
      </c>
      <c r="O338" s="4">
        <f t="shared" si="21"/>
        <v>40527.25</v>
      </c>
      <c r="P338" t="b">
        <v>0</v>
      </c>
      <c r="Q338" t="b">
        <v>1</v>
      </c>
      <c r="R338" t="s">
        <v>2035</v>
      </c>
      <c r="S338" t="s">
        <v>2058</v>
      </c>
      <c r="T338" t="s">
        <v>2059</v>
      </c>
    </row>
    <row r="339" spans="1:20" x14ac:dyDescent="0.3">
      <c r="A339">
        <v>337</v>
      </c>
      <c r="B339" t="s">
        <v>704</v>
      </c>
      <c r="C339" s="3" t="s">
        <v>705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20"/>
        <v>43779.25</v>
      </c>
      <c r="O339" s="4">
        <f t="shared" si="21"/>
        <v>43780.25</v>
      </c>
      <c r="P339" t="b">
        <v>0</v>
      </c>
      <c r="Q339" t="b">
        <v>0</v>
      </c>
      <c r="R339" t="s">
        <v>2037</v>
      </c>
      <c r="S339" t="s">
        <v>2062</v>
      </c>
      <c r="T339" t="s">
        <v>2063</v>
      </c>
    </row>
    <row r="340" spans="1:20" x14ac:dyDescent="0.3">
      <c r="A340">
        <v>338</v>
      </c>
      <c r="B340" t="s">
        <v>706</v>
      </c>
      <c r="C340" s="3" t="s">
        <v>707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20"/>
        <v>40820.208333333336</v>
      </c>
      <c r="O340" s="4">
        <f t="shared" si="21"/>
        <v>40850.208333333336</v>
      </c>
      <c r="P340" t="b">
        <v>0</v>
      </c>
      <c r="Q340" t="b">
        <v>0</v>
      </c>
      <c r="R340" t="s">
        <v>2037</v>
      </c>
      <c r="S340" t="s">
        <v>2062</v>
      </c>
      <c r="T340" t="s">
        <v>2063</v>
      </c>
    </row>
    <row r="341" spans="1:20" x14ac:dyDescent="0.3">
      <c r="A341">
        <v>339</v>
      </c>
      <c r="B341" t="s">
        <v>708</v>
      </c>
      <c r="C341" s="3" t="s">
        <v>709</v>
      </c>
      <c r="D341">
        <v>136300</v>
      </c>
      <c r="E341">
        <v>108974</v>
      </c>
      <c r="F341">
        <f t="shared" si="22"/>
        <v>80</v>
      </c>
      <c r="G341" t="s">
        <v>64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20"/>
        <v>42948.208333333328</v>
      </c>
      <c r="O341" s="4">
        <f t="shared" si="21"/>
        <v>42962.208333333328</v>
      </c>
      <c r="P341" t="b">
        <v>0</v>
      </c>
      <c r="Q341" t="b">
        <v>0</v>
      </c>
      <c r="R341" t="s">
        <v>2037</v>
      </c>
      <c r="S341" t="s">
        <v>2062</v>
      </c>
      <c r="T341" t="s">
        <v>2063</v>
      </c>
    </row>
    <row r="342" spans="1:20" x14ac:dyDescent="0.3">
      <c r="A342">
        <v>340</v>
      </c>
      <c r="B342" t="s">
        <v>710</v>
      </c>
      <c r="C342" s="3" t="s">
        <v>711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20"/>
        <v>40888.25</v>
      </c>
      <c r="O342" s="4">
        <f t="shared" si="21"/>
        <v>40889.25</v>
      </c>
      <c r="P342" t="b">
        <v>0</v>
      </c>
      <c r="Q342" t="b">
        <v>0</v>
      </c>
      <c r="R342" t="s">
        <v>2048</v>
      </c>
      <c r="S342" t="s">
        <v>2077</v>
      </c>
      <c r="T342" t="s">
        <v>2078</v>
      </c>
    </row>
    <row r="343" spans="1:20" ht="31.2" x14ac:dyDescent="0.3">
      <c r="A343">
        <v>341</v>
      </c>
      <c r="B343" t="s">
        <v>712</v>
      </c>
      <c r="C343" s="3" t="s">
        <v>713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20"/>
        <v>42243.208333333328</v>
      </c>
      <c r="O343" s="4">
        <f t="shared" si="21"/>
        <v>42250.208333333328</v>
      </c>
      <c r="P343" t="b">
        <v>0</v>
      </c>
      <c r="Q343" t="b">
        <v>0</v>
      </c>
      <c r="R343" t="s">
        <v>2041</v>
      </c>
      <c r="S343" t="s">
        <v>2058</v>
      </c>
      <c r="T343" t="s">
        <v>2068</v>
      </c>
    </row>
    <row r="344" spans="1:20" x14ac:dyDescent="0.3">
      <c r="A344">
        <v>342</v>
      </c>
      <c r="B344" t="s">
        <v>714</v>
      </c>
      <c r="C344" s="3" t="s">
        <v>715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20"/>
        <v>41474.208333333336</v>
      </c>
      <c r="O344" s="4">
        <f t="shared" si="21"/>
        <v>41486.208333333336</v>
      </c>
      <c r="P344" t="b">
        <v>0</v>
      </c>
      <c r="Q344" t="b">
        <v>0</v>
      </c>
      <c r="R344" t="s">
        <v>2037</v>
      </c>
      <c r="S344" t="s">
        <v>2062</v>
      </c>
      <c r="T344" t="s">
        <v>2063</v>
      </c>
    </row>
    <row r="345" spans="1:20" x14ac:dyDescent="0.3">
      <c r="A345">
        <v>343</v>
      </c>
      <c r="B345" t="s">
        <v>716</v>
      </c>
      <c r="C345" s="3" t="s">
        <v>717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20"/>
        <v>41596.25</v>
      </c>
      <c r="O345" s="4">
        <f t="shared" si="21"/>
        <v>41649.25</v>
      </c>
      <c r="P345" t="b">
        <v>0</v>
      </c>
      <c r="Q345" t="b">
        <v>0</v>
      </c>
      <c r="R345" t="s">
        <v>2037</v>
      </c>
      <c r="S345" t="s">
        <v>2062</v>
      </c>
      <c r="T345" t="s">
        <v>2063</v>
      </c>
    </row>
    <row r="346" spans="1:20" x14ac:dyDescent="0.3">
      <c r="A346">
        <v>344</v>
      </c>
      <c r="B346" t="s">
        <v>718</v>
      </c>
      <c r="C346" s="3" t="s">
        <v>719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20"/>
        <v>43121.25</v>
      </c>
      <c r="O346" s="4">
        <f t="shared" si="21"/>
        <v>43161.25</v>
      </c>
      <c r="P346" t="b">
        <v>0</v>
      </c>
      <c r="Q346" t="b">
        <v>0</v>
      </c>
      <c r="R346" t="s">
        <v>2045</v>
      </c>
      <c r="S346" t="s">
        <v>2073</v>
      </c>
      <c r="T346" t="s">
        <v>2074</v>
      </c>
    </row>
    <row r="347" spans="1:20" x14ac:dyDescent="0.3">
      <c r="A347">
        <v>345</v>
      </c>
      <c r="B347" t="s">
        <v>720</v>
      </c>
      <c r="C347" s="3" t="s">
        <v>721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69.97</v>
      </c>
      <c r="J347" t="s">
        <v>37</v>
      </c>
      <c r="K347" t="s">
        <v>38</v>
      </c>
      <c r="L347">
        <v>1436418000</v>
      </c>
      <c r="M347">
        <v>1436504400</v>
      </c>
      <c r="N347" s="4">
        <f t="shared" si="20"/>
        <v>42193.208333333328</v>
      </c>
      <c r="O347" s="4">
        <f t="shared" si="21"/>
        <v>42194.208333333328</v>
      </c>
      <c r="P347" t="b">
        <v>0</v>
      </c>
      <c r="Q347" t="b">
        <v>0</v>
      </c>
      <c r="R347" t="s">
        <v>2040</v>
      </c>
      <c r="S347" t="s">
        <v>2064</v>
      </c>
      <c r="T347" t="s">
        <v>2067</v>
      </c>
    </row>
    <row r="348" spans="1:20" x14ac:dyDescent="0.3">
      <c r="A348">
        <v>346</v>
      </c>
      <c r="B348" t="s">
        <v>722</v>
      </c>
      <c r="C348" s="3" t="s">
        <v>723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20"/>
        <v>42970.208333333328</v>
      </c>
      <c r="O348" s="4">
        <f t="shared" si="21"/>
        <v>43025.208333333328</v>
      </c>
      <c r="P348" t="b">
        <v>0</v>
      </c>
      <c r="Q348" t="b">
        <v>1</v>
      </c>
      <c r="R348" t="s">
        <v>2041</v>
      </c>
      <c r="S348" t="s">
        <v>2058</v>
      </c>
      <c r="T348" t="s">
        <v>2068</v>
      </c>
    </row>
    <row r="349" spans="1:20" x14ac:dyDescent="0.3">
      <c r="A349">
        <v>347</v>
      </c>
      <c r="B349" t="s">
        <v>724</v>
      </c>
      <c r="C349" s="3" t="s">
        <v>725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20"/>
        <v>42045.25</v>
      </c>
      <c r="O349" s="4">
        <f t="shared" si="21"/>
        <v>42069.25</v>
      </c>
      <c r="P349" t="b">
        <v>0</v>
      </c>
      <c r="Q349" t="b">
        <v>0</v>
      </c>
      <c r="R349" t="s">
        <v>2036</v>
      </c>
      <c r="S349" t="s">
        <v>2060</v>
      </c>
      <c r="T349" t="s">
        <v>2061</v>
      </c>
    </row>
    <row r="350" spans="1:20" x14ac:dyDescent="0.3">
      <c r="A350">
        <v>348</v>
      </c>
      <c r="B350" t="s">
        <v>726</v>
      </c>
      <c r="C350" s="3" t="s">
        <v>727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20"/>
        <v>42781.25</v>
      </c>
      <c r="O350" s="4">
        <f t="shared" si="21"/>
        <v>42794.25</v>
      </c>
      <c r="P350" t="b">
        <v>0</v>
      </c>
      <c r="Q350" t="b">
        <v>0</v>
      </c>
      <c r="R350" t="s">
        <v>17</v>
      </c>
      <c r="S350" t="s">
        <v>2006</v>
      </c>
      <c r="T350" t="s">
        <v>2007</v>
      </c>
    </row>
    <row r="351" spans="1:20" x14ac:dyDescent="0.3">
      <c r="A351">
        <v>349</v>
      </c>
      <c r="B351" t="s">
        <v>728</v>
      </c>
      <c r="C351" s="3" t="s">
        <v>729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20"/>
        <v>42929.208333333328</v>
      </c>
      <c r="O351" s="4">
        <f t="shared" si="21"/>
        <v>42959.208333333328</v>
      </c>
      <c r="P351" t="b">
        <v>0</v>
      </c>
      <c r="Q351" t="b">
        <v>0</v>
      </c>
      <c r="R351" t="s">
        <v>2037</v>
      </c>
      <c r="S351" t="s">
        <v>2062</v>
      </c>
      <c r="T351" t="s">
        <v>2063</v>
      </c>
    </row>
    <row r="352" spans="1:20" x14ac:dyDescent="0.3">
      <c r="A352">
        <v>350</v>
      </c>
      <c r="B352" t="s">
        <v>730</v>
      </c>
      <c r="C352" s="3" t="s">
        <v>731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20"/>
        <v>42143.208333333328</v>
      </c>
      <c r="O352" s="4">
        <f t="shared" si="21"/>
        <v>42161.208333333328</v>
      </c>
      <c r="P352" t="b">
        <v>0</v>
      </c>
      <c r="Q352" t="b">
        <v>1</v>
      </c>
      <c r="R352" t="s">
        <v>2051</v>
      </c>
      <c r="S352" t="s">
        <v>2058</v>
      </c>
      <c r="T352" t="s">
        <v>2081</v>
      </c>
    </row>
    <row r="353" spans="1:20" x14ac:dyDescent="0.3">
      <c r="A353">
        <v>351</v>
      </c>
      <c r="B353" t="s">
        <v>732</v>
      </c>
      <c r="C353" s="3" t="s">
        <v>733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20"/>
        <v>42239.208333333328</v>
      </c>
      <c r="O353" s="4">
        <f t="shared" si="21"/>
        <v>42253.208333333328</v>
      </c>
      <c r="P353" t="b">
        <v>0</v>
      </c>
      <c r="Q353" t="b">
        <v>0</v>
      </c>
      <c r="R353" t="s">
        <v>2035</v>
      </c>
      <c r="S353" t="s">
        <v>2058</v>
      </c>
      <c r="T353" t="s">
        <v>2059</v>
      </c>
    </row>
    <row r="354" spans="1:20" x14ac:dyDescent="0.3">
      <c r="A354">
        <v>352</v>
      </c>
      <c r="B354" t="s">
        <v>734</v>
      </c>
      <c r="C354" s="3" t="s">
        <v>735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20"/>
        <v>42314.25</v>
      </c>
      <c r="O354" s="4">
        <f t="shared" si="21"/>
        <v>42322.25</v>
      </c>
      <c r="P354" t="b">
        <v>0</v>
      </c>
      <c r="Q354" t="b">
        <v>0</v>
      </c>
      <c r="R354" t="s">
        <v>2037</v>
      </c>
      <c r="S354" t="s">
        <v>2062</v>
      </c>
      <c r="T354" t="s">
        <v>2063</v>
      </c>
    </row>
    <row r="355" spans="1:20" x14ac:dyDescent="0.3">
      <c r="A355">
        <v>353</v>
      </c>
      <c r="B355" t="s">
        <v>736</v>
      </c>
      <c r="C355" s="3" t="s">
        <v>737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20"/>
        <v>43650.208333333328</v>
      </c>
      <c r="O355" s="4">
        <f t="shared" si="21"/>
        <v>43651.208333333328</v>
      </c>
      <c r="P355" t="b">
        <v>0</v>
      </c>
      <c r="Q355" t="b">
        <v>0</v>
      </c>
      <c r="R355" t="s">
        <v>2037</v>
      </c>
      <c r="S355" t="s">
        <v>2062</v>
      </c>
      <c r="T355" t="s">
        <v>2063</v>
      </c>
    </row>
    <row r="356" spans="1:20" x14ac:dyDescent="0.3">
      <c r="A356">
        <v>354</v>
      </c>
      <c r="B356" t="s">
        <v>738</v>
      </c>
      <c r="C356" s="3" t="s">
        <v>739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>
        <f t="shared" si="23"/>
        <v>94.35</v>
      </c>
      <c r="J356" t="s">
        <v>33</v>
      </c>
      <c r="K356" t="s">
        <v>34</v>
      </c>
      <c r="L356">
        <v>1378184400</v>
      </c>
      <c r="M356">
        <v>1378789200</v>
      </c>
      <c r="N356" s="4">
        <f t="shared" si="20"/>
        <v>41519.208333333336</v>
      </c>
      <c r="O356" s="4">
        <f t="shared" si="21"/>
        <v>41526.208333333336</v>
      </c>
      <c r="P356" t="b">
        <v>0</v>
      </c>
      <c r="Q356" t="b">
        <v>0</v>
      </c>
      <c r="R356" t="s">
        <v>2038</v>
      </c>
      <c r="S356" t="s">
        <v>2064</v>
      </c>
      <c r="T356" t="s">
        <v>2065</v>
      </c>
    </row>
    <row r="357" spans="1:20" x14ac:dyDescent="0.3">
      <c r="A357">
        <v>355</v>
      </c>
      <c r="B357" t="s">
        <v>740</v>
      </c>
      <c r="C357" s="3" t="s">
        <v>741</v>
      </c>
      <c r="D357">
        <v>3800</v>
      </c>
      <c r="E357">
        <v>2241</v>
      </c>
      <c r="F357">
        <f t="shared" si="22"/>
        <v>59</v>
      </c>
      <c r="G357" t="s">
        <v>43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20"/>
        <v>42756.25</v>
      </c>
      <c r="O357" s="4">
        <f t="shared" si="21"/>
        <v>42796.25</v>
      </c>
      <c r="P357" t="b">
        <v>0</v>
      </c>
      <c r="Q357" t="b">
        <v>0</v>
      </c>
      <c r="R357" t="s">
        <v>2042</v>
      </c>
      <c r="S357" t="s">
        <v>2060</v>
      </c>
      <c r="T357" t="s">
        <v>2069</v>
      </c>
    </row>
    <row r="358" spans="1:20" x14ac:dyDescent="0.3">
      <c r="A358">
        <v>356</v>
      </c>
      <c r="B358" t="s">
        <v>742</v>
      </c>
      <c r="C358" s="3" t="s">
        <v>743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>
        <f t="shared" si="23"/>
        <v>85.78</v>
      </c>
      <c r="J358" t="s">
        <v>95</v>
      </c>
      <c r="K358" t="s">
        <v>96</v>
      </c>
      <c r="L358">
        <v>1326520800</v>
      </c>
      <c r="M358">
        <v>1327298400</v>
      </c>
      <c r="N358" s="4">
        <f t="shared" si="20"/>
        <v>40921.25</v>
      </c>
      <c r="O358" s="4">
        <f t="shared" si="21"/>
        <v>40930.25</v>
      </c>
      <c r="P358" t="b">
        <v>0</v>
      </c>
      <c r="Q358" t="b">
        <v>0</v>
      </c>
      <c r="R358" t="s">
        <v>2037</v>
      </c>
      <c r="S358" t="s">
        <v>2062</v>
      </c>
      <c r="T358" t="s">
        <v>2063</v>
      </c>
    </row>
    <row r="359" spans="1:20" x14ac:dyDescent="0.3">
      <c r="A359">
        <v>357</v>
      </c>
      <c r="B359" t="s">
        <v>744</v>
      </c>
      <c r="C359" s="3" t="s">
        <v>745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20"/>
        <v>42249.208333333328</v>
      </c>
      <c r="O359" s="4">
        <f t="shared" si="21"/>
        <v>42274.208333333328</v>
      </c>
      <c r="P359" t="b">
        <v>0</v>
      </c>
      <c r="Q359" t="b">
        <v>0</v>
      </c>
      <c r="R359" t="s">
        <v>2045</v>
      </c>
      <c r="S359" t="s">
        <v>2073</v>
      </c>
      <c r="T359" t="s">
        <v>2074</v>
      </c>
    </row>
    <row r="360" spans="1:20" x14ac:dyDescent="0.3">
      <c r="A360">
        <v>358</v>
      </c>
      <c r="B360" t="s">
        <v>746</v>
      </c>
      <c r="C360" s="3" t="s">
        <v>747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20"/>
        <v>43321.208333333328</v>
      </c>
      <c r="O360" s="4">
        <f t="shared" si="21"/>
        <v>43324.208333333328</v>
      </c>
      <c r="P360" t="b">
        <v>1</v>
      </c>
      <c r="Q360" t="b">
        <v>0</v>
      </c>
      <c r="R360" t="s">
        <v>2048</v>
      </c>
      <c r="S360" t="s">
        <v>2077</v>
      </c>
      <c r="T360" t="s">
        <v>2078</v>
      </c>
    </row>
    <row r="361" spans="1:20" x14ac:dyDescent="0.3">
      <c r="A361">
        <v>359</v>
      </c>
      <c r="B361" t="s">
        <v>748</v>
      </c>
      <c r="C361" s="3" t="s">
        <v>749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20"/>
        <v>40781.208333333336</v>
      </c>
      <c r="O361" s="4">
        <f t="shared" si="21"/>
        <v>40788.208333333336</v>
      </c>
      <c r="P361" t="b">
        <v>0</v>
      </c>
      <c r="Q361" t="b">
        <v>0</v>
      </c>
      <c r="R361" t="s">
        <v>2044</v>
      </c>
      <c r="S361" t="s">
        <v>2064</v>
      </c>
      <c r="T361" t="s">
        <v>2072</v>
      </c>
    </row>
    <row r="362" spans="1:20" x14ac:dyDescent="0.3">
      <c r="A362">
        <v>360</v>
      </c>
      <c r="B362" t="s">
        <v>750</v>
      </c>
      <c r="C362" s="3" t="s">
        <v>751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>
        <f t="shared" si="23"/>
        <v>47</v>
      </c>
      <c r="J362" t="s">
        <v>37</v>
      </c>
      <c r="K362" t="s">
        <v>38</v>
      </c>
      <c r="L362">
        <v>1293861600</v>
      </c>
      <c r="M362">
        <v>1295071200</v>
      </c>
      <c r="N362" s="4">
        <f t="shared" si="20"/>
        <v>40543.25</v>
      </c>
      <c r="O362" s="4">
        <f t="shared" si="21"/>
        <v>40557.25</v>
      </c>
      <c r="P362" t="b">
        <v>0</v>
      </c>
      <c r="Q362" t="b">
        <v>1</v>
      </c>
      <c r="R362" t="s">
        <v>2037</v>
      </c>
      <c r="S362" t="s">
        <v>2062</v>
      </c>
      <c r="T362" t="s">
        <v>2063</v>
      </c>
    </row>
    <row r="363" spans="1:20" x14ac:dyDescent="0.3">
      <c r="A363">
        <v>361</v>
      </c>
      <c r="B363" t="s">
        <v>752</v>
      </c>
      <c r="C363" s="3" t="s">
        <v>753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20"/>
        <v>43014.208333333328</v>
      </c>
      <c r="O363" s="4">
        <f t="shared" si="21"/>
        <v>43038.208333333328</v>
      </c>
      <c r="P363" t="b">
        <v>0</v>
      </c>
      <c r="Q363" t="b">
        <v>0</v>
      </c>
      <c r="R363" t="s">
        <v>2037</v>
      </c>
      <c r="S363" t="s">
        <v>2062</v>
      </c>
      <c r="T363" t="s">
        <v>2063</v>
      </c>
    </row>
    <row r="364" spans="1:20" x14ac:dyDescent="0.3">
      <c r="A364">
        <v>362</v>
      </c>
      <c r="B364" t="s">
        <v>754</v>
      </c>
      <c r="C364" s="3" t="s">
        <v>755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20"/>
        <v>40569.25</v>
      </c>
      <c r="O364" s="4">
        <f t="shared" si="21"/>
        <v>40607.25</v>
      </c>
      <c r="P364" t="b">
        <v>0</v>
      </c>
      <c r="Q364" t="b">
        <v>0</v>
      </c>
      <c r="R364" t="s">
        <v>2035</v>
      </c>
      <c r="S364" t="s">
        <v>2058</v>
      </c>
      <c r="T364" t="s">
        <v>2059</v>
      </c>
    </row>
    <row r="365" spans="1:20" x14ac:dyDescent="0.3">
      <c r="A365">
        <v>363</v>
      </c>
      <c r="B365" t="s">
        <v>756</v>
      </c>
      <c r="C365" s="3" t="s">
        <v>757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20"/>
        <v>40903.25</v>
      </c>
      <c r="O365" s="4">
        <f t="shared" si="21"/>
        <v>40904.25</v>
      </c>
      <c r="P365" t="b">
        <v>0</v>
      </c>
      <c r="Q365" t="b">
        <v>0</v>
      </c>
      <c r="R365" t="s">
        <v>2035</v>
      </c>
      <c r="S365" t="s">
        <v>2058</v>
      </c>
      <c r="T365" t="s">
        <v>2059</v>
      </c>
    </row>
    <row r="366" spans="1:20" x14ac:dyDescent="0.3">
      <c r="A366">
        <v>364</v>
      </c>
      <c r="B366" t="s">
        <v>758</v>
      </c>
      <c r="C366" s="3" t="s">
        <v>759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20"/>
        <v>43163.25</v>
      </c>
      <c r="O366" s="4">
        <f t="shared" si="21"/>
        <v>43193.208333333328</v>
      </c>
      <c r="P366" t="b">
        <v>0</v>
      </c>
      <c r="Q366" t="b">
        <v>0</v>
      </c>
      <c r="R366" t="s">
        <v>2041</v>
      </c>
      <c r="S366" t="s">
        <v>2058</v>
      </c>
      <c r="T366" t="s">
        <v>2068</v>
      </c>
    </row>
    <row r="367" spans="1:20" x14ac:dyDescent="0.3">
      <c r="A367">
        <v>365</v>
      </c>
      <c r="B367" t="s">
        <v>760</v>
      </c>
      <c r="C367" s="3" t="s">
        <v>761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>
        <f t="shared" si="23"/>
        <v>104.78</v>
      </c>
      <c r="J367" t="s">
        <v>25</v>
      </c>
      <c r="K367" t="s">
        <v>26</v>
      </c>
      <c r="L367">
        <v>1482991200</v>
      </c>
      <c r="M367">
        <v>1485324000</v>
      </c>
      <c r="N367" s="4">
        <f t="shared" si="20"/>
        <v>42732.25</v>
      </c>
      <c r="O367" s="4">
        <f t="shared" si="21"/>
        <v>42759.25</v>
      </c>
      <c r="P367" t="b">
        <v>0</v>
      </c>
      <c r="Q367" t="b">
        <v>0</v>
      </c>
      <c r="R367" t="s">
        <v>2037</v>
      </c>
      <c r="S367" t="s">
        <v>2062</v>
      </c>
      <c r="T367" t="s">
        <v>2063</v>
      </c>
    </row>
    <row r="368" spans="1:20" x14ac:dyDescent="0.3">
      <c r="A368">
        <v>366</v>
      </c>
      <c r="B368" t="s">
        <v>762</v>
      </c>
      <c r="C368" s="3" t="s">
        <v>763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20"/>
        <v>40545.25</v>
      </c>
      <c r="O368" s="4">
        <f t="shared" si="21"/>
        <v>40546.25</v>
      </c>
      <c r="P368" t="b">
        <v>0</v>
      </c>
      <c r="Q368" t="b">
        <v>1</v>
      </c>
      <c r="R368" t="s">
        <v>2037</v>
      </c>
      <c r="S368" t="s">
        <v>2062</v>
      </c>
      <c r="T368" t="s">
        <v>2063</v>
      </c>
    </row>
    <row r="369" spans="1:20" x14ac:dyDescent="0.3">
      <c r="A369">
        <v>367</v>
      </c>
      <c r="B369" t="s">
        <v>764</v>
      </c>
      <c r="C369" s="3" t="s">
        <v>765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20"/>
        <v>41929.208333333336</v>
      </c>
      <c r="O369" s="4">
        <f t="shared" si="21"/>
        <v>41953.25</v>
      </c>
      <c r="P369" t="b">
        <v>0</v>
      </c>
      <c r="Q369" t="b">
        <v>1</v>
      </c>
      <c r="R369" t="s">
        <v>2037</v>
      </c>
      <c r="S369" t="s">
        <v>2062</v>
      </c>
      <c r="T369" t="s">
        <v>2063</v>
      </c>
    </row>
    <row r="370" spans="1:20" x14ac:dyDescent="0.3">
      <c r="A370">
        <v>368</v>
      </c>
      <c r="B370" t="s">
        <v>766</v>
      </c>
      <c r="C370" s="3" t="s">
        <v>767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>
        <f t="shared" si="23"/>
        <v>69.87</v>
      </c>
      <c r="J370" t="s">
        <v>37</v>
      </c>
      <c r="K370" t="s">
        <v>38</v>
      </c>
      <c r="L370">
        <v>1286946000</v>
      </c>
      <c r="M370">
        <v>1288933200</v>
      </c>
      <c r="N370" s="4">
        <f t="shared" si="20"/>
        <v>40463.208333333336</v>
      </c>
      <c r="O370" s="4">
        <f t="shared" si="21"/>
        <v>40486.208333333336</v>
      </c>
      <c r="P370" t="b">
        <v>0</v>
      </c>
      <c r="Q370" t="b">
        <v>1</v>
      </c>
      <c r="R370" t="s">
        <v>2038</v>
      </c>
      <c r="S370" t="s">
        <v>2064</v>
      </c>
      <c r="T370" t="s">
        <v>2065</v>
      </c>
    </row>
    <row r="371" spans="1:20" x14ac:dyDescent="0.3">
      <c r="A371">
        <v>369</v>
      </c>
      <c r="B371" t="s">
        <v>768</v>
      </c>
      <c r="C371" s="3" t="s">
        <v>769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20"/>
        <v>41307.25</v>
      </c>
      <c r="O371" s="4">
        <f t="shared" si="21"/>
        <v>41346.208333333336</v>
      </c>
      <c r="P371" t="b">
        <v>0</v>
      </c>
      <c r="Q371" t="b">
        <v>1</v>
      </c>
      <c r="R371" t="s">
        <v>2053</v>
      </c>
      <c r="S371" t="s">
        <v>2064</v>
      </c>
      <c r="T371" t="s">
        <v>2083</v>
      </c>
    </row>
    <row r="372" spans="1:20" x14ac:dyDescent="0.3">
      <c r="A372">
        <v>370</v>
      </c>
      <c r="B372" t="s">
        <v>770</v>
      </c>
      <c r="C372" s="3" t="s">
        <v>771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20"/>
        <v>43569.208333333328</v>
      </c>
      <c r="O372" s="4">
        <f t="shared" si="21"/>
        <v>43575.208333333328</v>
      </c>
      <c r="P372" t="b">
        <v>0</v>
      </c>
      <c r="Q372" t="b">
        <v>0</v>
      </c>
      <c r="R372" t="s">
        <v>2037</v>
      </c>
      <c r="S372" t="s">
        <v>2062</v>
      </c>
      <c r="T372" t="s">
        <v>2063</v>
      </c>
    </row>
    <row r="373" spans="1:20" x14ac:dyDescent="0.3">
      <c r="A373">
        <v>371</v>
      </c>
      <c r="B373" t="s">
        <v>772</v>
      </c>
      <c r="C373" s="3" t="s">
        <v>773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20"/>
        <v>42042.25</v>
      </c>
      <c r="O373" s="4">
        <f t="shared" si="21"/>
        <v>42093.208333333328</v>
      </c>
      <c r="P373" t="b">
        <v>0</v>
      </c>
      <c r="Q373" t="b">
        <v>0</v>
      </c>
      <c r="R373" t="s">
        <v>2037</v>
      </c>
      <c r="S373" t="s">
        <v>2062</v>
      </c>
      <c r="T373" t="s">
        <v>2063</v>
      </c>
    </row>
    <row r="374" spans="1:20" ht="31.2" x14ac:dyDescent="0.3">
      <c r="A374">
        <v>372</v>
      </c>
      <c r="B374" t="s">
        <v>774</v>
      </c>
      <c r="C374" s="3" t="s">
        <v>775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20"/>
        <v>42011.25</v>
      </c>
      <c r="O374" s="4">
        <f t="shared" si="21"/>
        <v>42031.25</v>
      </c>
      <c r="P374" t="b">
        <v>0</v>
      </c>
      <c r="Q374" t="b">
        <v>1</v>
      </c>
      <c r="R374" t="s">
        <v>2038</v>
      </c>
      <c r="S374" t="s">
        <v>2064</v>
      </c>
      <c r="T374" t="s">
        <v>2065</v>
      </c>
    </row>
    <row r="375" spans="1:20" x14ac:dyDescent="0.3">
      <c r="A375">
        <v>373</v>
      </c>
      <c r="B375" t="s">
        <v>776</v>
      </c>
      <c r="C375" s="3" t="s">
        <v>777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20"/>
        <v>42963.208333333328</v>
      </c>
      <c r="O375" s="4">
        <f t="shared" si="21"/>
        <v>42971.208333333328</v>
      </c>
      <c r="P375" t="b">
        <v>0</v>
      </c>
      <c r="Q375" t="b">
        <v>0</v>
      </c>
      <c r="R375" t="s">
        <v>2037</v>
      </c>
      <c r="S375" t="s">
        <v>2062</v>
      </c>
      <c r="T375" t="s">
        <v>2063</v>
      </c>
    </row>
    <row r="376" spans="1:20" ht="31.2" x14ac:dyDescent="0.3">
      <c r="A376">
        <v>374</v>
      </c>
      <c r="B376" t="s">
        <v>778</v>
      </c>
      <c r="C376" s="3" t="s">
        <v>779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20"/>
        <v>43475.25</v>
      </c>
      <c r="O376" s="4">
        <f t="shared" si="21"/>
        <v>43480.25</v>
      </c>
      <c r="P376" t="b">
        <v>0</v>
      </c>
      <c r="Q376" t="b">
        <v>1</v>
      </c>
      <c r="R376" t="s">
        <v>2038</v>
      </c>
      <c r="S376" t="s">
        <v>2064</v>
      </c>
      <c r="T376" t="s">
        <v>2065</v>
      </c>
    </row>
    <row r="377" spans="1:20" ht="31.2" x14ac:dyDescent="0.3">
      <c r="A377">
        <v>375</v>
      </c>
      <c r="B377" t="s">
        <v>780</v>
      </c>
      <c r="C377" s="3" t="s">
        <v>781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20"/>
        <v>42292.208333333328</v>
      </c>
      <c r="O377" s="4">
        <f t="shared" si="21"/>
        <v>42349.25</v>
      </c>
      <c r="P377" t="b">
        <v>0</v>
      </c>
      <c r="Q377" t="b">
        <v>0</v>
      </c>
      <c r="R377" t="s">
        <v>2041</v>
      </c>
      <c r="S377" t="s">
        <v>2058</v>
      </c>
      <c r="T377" t="s">
        <v>2068</v>
      </c>
    </row>
    <row r="378" spans="1:20" x14ac:dyDescent="0.3">
      <c r="A378">
        <v>376</v>
      </c>
      <c r="B378" t="s">
        <v>782</v>
      </c>
      <c r="C378" s="3" t="s">
        <v>783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20"/>
        <v>41825.208333333336</v>
      </c>
      <c r="O378" s="4">
        <f t="shared" si="21"/>
        <v>41831.208333333336</v>
      </c>
      <c r="P378" t="b">
        <v>0</v>
      </c>
      <c r="Q378" t="b">
        <v>0</v>
      </c>
      <c r="R378" t="s">
        <v>2035</v>
      </c>
      <c r="S378" t="s">
        <v>2058</v>
      </c>
      <c r="T378" t="s">
        <v>2059</v>
      </c>
    </row>
    <row r="379" spans="1:20" x14ac:dyDescent="0.3">
      <c r="A379">
        <v>377</v>
      </c>
      <c r="B379" t="s">
        <v>784</v>
      </c>
      <c r="C379" s="3" t="s">
        <v>785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20"/>
        <v>43759.208333333328</v>
      </c>
      <c r="O379" s="4">
        <f t="shared" si="21"/>
        <v>43773.25</v>
      </c>
      <c r="P379" t="b">
        <v>0</v>
      </c>
      <c r="Q379" t="b">
        <v>0</v>
      </c>
      <c r="R379" t="s">
        <v>2037</v>
      </c>
      <c r="S379" t="s">
        <v>2062</v>
      </c>
      <c r="T379" t="s">
        <v>2063</v>
      </c>
    </row>
    <row r="380" spans="1:20" x14ac:dyDescent="0.3">
      <c r="A380">
        <v>378</v>
      </c>
      <c r="B380" t="s">
        <v>786</v>
      </c>
      <c r="C380" s="3" t="s">
        <v>787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20"/>
        <v>43240.208333333328</v>
      </c>
      <c r="O380" s="4">
        <f t="shared" si="21"/>
        <v>43278.208333333328</v>
      </c>
      <c r="P380" t="b">
        <v>0</v>
      </c>
      <c r="Q380" t="b">
        <v>0</v>
      </c>
      <c r="R380" t="s">
        <v>2038</v>
      </c>
      <c r="S380" t="s">
        <v>2064</v>
      </c>
      <c r="T380" t="s">
        <v>2065</v>
      </c>
    </row>
    <row r="381" spans="1:20" x14ac:dyDescent="0.3">
      <c r="A381">
        <v>379</v>
      </c>
      <c r="B381" t="s">
        <v>788</v>
      </c>
      <c r="C381" s="3" t="s">
        <v>789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>
        <f t="shared" si="23"/>
        <v>66.180000000000007</v>
      </c>
      <c r="J381" t="s">
        <v>37</v>
      </c>
      <c r="K381" t="s">
        <v>38</v>
      </c>
      <c r="L381">
        <v>1319691600</v>
      </c>
      <c r="M381">
        <v>1320904800</v>
      </c>
      <c r="N381" s="4">
        <f t="shared" si="20"/>
        <v>40842.208333333336</v>
      </c>
      <c r="O381" s="4">
        <f t="shared" si="21"/>
        <v>40856.25</v>
      </c>
      <c r="P381" t="b">
        <v>0</v>
      </c>
      <c r="Q381" t="b">
        <v>0</v>
      </c>
      <c r="R381" t="s">
        <v>2037</v>
      </c>
      <c r="S381" t="s">
        <v>2062</v>
      </c>
      <c r="T381" t="s">
        <v>2063</v>
      </c>
    </row>
    <row r="382" spans="1:20" ht="31.2" x14ac:dyDescent="0.3">
      <c r="A382">
        <v>380</v>
      </c>
      <c r="B382" t="s">
        <v>790</v>
      </c>
      <c r="C382" s="3" t="s">
        <v>791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20"/>
        <v>41447.208333333336</v>
      </c>
      <c r="O382" s="4">
        <f t="shared" si="21"/>
        <v>41452.208333333336</v>
      </c>
      <c r="P382" t="b">
        <v>0</v>
      </c>
      <c r="Q382" t="b">
        <v>0</v>
      </c>
      <c r="R382" t="s">
        <v>2037</v>
      </c>
      <c r="S382" t="s">
        <v>2062</v>
      </c>
      <c r="T382" t="s">
        <v>2063</v>
      </c>
    </row>
    <row r="383" spans="1:20" x14ac:dyDescent="0.3">
      <c r="A383">
        <v>381</v>
      </c>
      <c r="B383" t="s">
        <v>792</v>
      </c>
      <c r="C383" s="3" t="s">
        <v>793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20"/>
        <v>42162.208333333328</v>
      </c>
      <c r="O383" s="4">
        <f t="shared" si="21"/>
        <v>42208.208333333328</v>
      </c>
      <c r="P383" t="b">
        <v>0</v>
      </c>
      <c r="Q383" t="b">
        <v>0</v>
      </c>
      <c r="R383" t="s">
        <v>2037</v>
      </c>
      <c r="S383" t="s">
        <v>2062</v>
      </c>
      <c r="T383" t="s">
        <v>2063</v>
      </c>
    </row>
    <row r="384" spans="1:20" ht="31.2" x14ac:dyDescent="0.3">
      <c r="A384">
        <v>382</v>
      </c>
      <c r="B384" t="s">
        <v>794</v>
      </c>
      <c r="C384" s="3" t="s">
        <v>795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20"/>
        <v>43023.208333333328</v>
      </c>
      <c r="O384" s="4">
        <f t="shared" si="21"/>
        <v>43042.208333333328</v>
      </c>
      <c r="P384" t="b">
        <v>0</v>
      </c>
      <c r="Q384" t="b">
        <v>0</v>
      </c>
      <c r="R384" t="s">
        <v>2048</v>
      </c>
      <c r="S384" t="s">
        <v>2077</v>
      </c>
      <c r="T384" t="s">
        <v>2078</v>
      </c>
    </row>
    <row r="385" spans="1:20" x14ac:dyDescent="0.3">
      <c r="A385">
        <v>383</v>
      </c>
      <c r="B385" t="s">
        <v>796</v>
      </c>
      <c r="C385" s="3" t="s">
        <v>797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20"/>
        <v>43508.25</v>
      </c>
      <c r="O385" s="4">
        <f t="shared" si="21"/>
        <v>43514.25</v>
      </c>
      <c r="P385" t="b">
        <v>0</v>
      </c>
      <c r="Q385" t="b">
        <v>1</v>
      </c>
      <c r="R385" t="s">
        <v>17</v>
      </c>
      <c r="S385" t="s">
        <v>2006</v>
      </c>
      <c r="T385" t="s">
        <v>2007</v>
      </c>
    </row>
    <row r="386" spans="1:20" x14ac:dyDescent="0.3">
      <c r="A386">
        <v>384</v>
      </c>
      <c r="B386" t="s">
        <v>798</v>
      </c>
      <c r="C386" s="3" t="s">
        <v>799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20"/>
        <v>42775.25</v>
      </c>
      <c r="O386" s="4">
        <f t="shared" si="21"/>
        <v>42802.25</v>
      </c>
      <c r="P386" t="b">
        <v>1</v>
      </c>
      <c r="Q386" t="b">
        <v>1</v>
      </c>
      <c r="R386" t="s">
        <v>2038</v>
      </c>
      <c r="S386" t="s">
        <v>2064</v>
      </c>
      <c r="T386" t="s">
        <v>2065</v>
      </c>
    </row>
    <row r="387" spans="1:20" ht="31.2" x14ac:dyDescent="0.3">
      <c r="A387">
        <v>385</v>
      </c>
      <c r="B387" t="s">
        <v>800</v>
      </c>
      <c r="C387" s="3" t="s">
        <v>801</v>
      </c>
      <c r="D387">
        <v>38900</v>
      </c>
      <c r="E387">
        <v>56859</v>
      </c>
      <c r="F387">
        <f t="shared" si="22"/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24">(((L387/60)/60)/24)+DATE(1970,1,0)</f>
        <v>43552.208333333328</v>
      </c>
      <c r="O387" s="4">
        <f t="shared" ref="O387:O450" si="25">(((M387/60)/60)/24)+DATE(1970,1,0)</f>
        <v>43584.208333333328</v>
      </c>
      <c r="P387" t="b">
        <v>0</v>
      </c>
      <c r="Q387" t="b">
        <v>0</v>
      </c>
      <c r="R387" t="s">
        <v>2043</v>
      </c>
      <c r="S387" t="s">
        <v>2070</v>
      </c>
      <c r="T387" t="s">
        <v>2071</v>
      </c>
    </row>
    <row r="388" spans="1:20" ht="31.2" x14ac:dyDescent="0.3">
      <c r="A388">
        <v>386</v>
      </c>
      <c r="B388" t="s">
        <v>802</v>
      </c>
      <c r="C388" s="3" t="s">
        <v>803</v>
      </c>
      <c r="D388">
        <v>135500</v>
      </c>
      <c r="E388">
        <v>103554</v>
      </c>
      <c r="F388">
        <f t="shared" ref="F388:F451" si="26">ROUND(E388/D388*100,0)</f>
        <v>76</v>
      </c>
      <c r="G388" t="s">
        <v>14</v>
      </c>
      <c r="H388">
        <v>1068</v>
      </c>
      <c r="I388">
        <f t="shared" ref="I388:I451" si="27">IF(H388=0,0,ROUND(E388/H388,2))</f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24"/>
        <v>40354.208333333336</v>
      </c>
      <c r="O388" s="4">
        <f t="shared" si="25"/>
        <v>40366.208333333336</v>
      </c>
      <c r="P388" t="b">
        <v>0</v>
      </c>
      <c r="Q388" t="b">
        <v>0</v>
      </c>
      <c r="R388" t="s">
        <v>2037</v>
      </c>
      <c r="S388" t="s">
        <v>2062</v>
      </c>
      <c r="T388" t="s">
        <v>2063</v>
      </c>
    </row>
    <row r="389" spans="1:20" x14ac:dyDescent="0.3">
      <c r="A389">
        <v>387</v>
      </c>
      <c r="B389" t="s">
        <v>804</v>
      </c>
      <c r="C389" s="3" t="s">
        <v>805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24"/>
        <v>41071.208333333336</v>
      </c>
      <c r="O389" s="4">
        <f t="shared" si="25"/>
        <v>41076.208333333336</v>
      </c>
      <c r="P389" t="b">
        <v>0</v>
      </c>
      <c r="Q389" t="b">
        <v>0</v>
      </c>
      <c r="R389" t="s">
        <v>2042</v>
      </c>
      <c r="S389" t="s">
        <v>2060</v>
      </c>
      <c r="T389" t="s">
        <v>2069</v>
      </c>
    </row>
    <row r="390" spans="1:20" x14ac:dyDescent="0.3">
      <c r="A390">
        <v>388</v>
      </c>
      <c r="B390" t="s">
        <v>806</v>
      </c>
      <c r="C390" s="3" t="s">
        <v>807</v>
      </c>
      <c r="D390">
        <v>114800</v>
      </c>
      <c r="E390">
        <v>12938</v>
      </c>
      <c r="F390">
        <f t="shared" si="26"/>
        <v>11</v>
      </c>
      <c r="G390" t="s">
        <v>64</v>
      </c>
      <c r="H390">
        <v>145</v>
      </c>
      <c r="I390">
        <f t="shared" si="27"/>
        <v>89.23</v>
      </c>
      <c r="J390" t="s">
        <v>87</v>
      </c>
      <c r="K390" t="s">
        <v>88</v>
      </c>
      <c r="L390">
        <v>1325656800</v>
      </c>
      <c r="M390">
        <v>1325829600</v>
      </c>
      <c r="N390" s="4">
        <f t="shared" si="24"/>
        <v>40911.25</v>
      </c>
      <c r="O390" s="4">
        <f t="shared" si="25"/>
        <v>40913.25</v>
      </c>
      <c r="P390" t="b">
        <v>0</v>
      </c>
      <c r="Q390" t="b">
        <v>0</v>
      </c>
      <c r="R390" t="s">
        <v>2041</v>
      </c>
      <c r="S390" t="s">
        <v>2058</v>
      </c>
      <c r="T390" t="s">
        <v>2068</v>
      </c>
    </row>
    <row r="391" spans="1:20" x14ac:dyDescent="0.3">
      <c r="A391">
        <v>389</v>
      </c>
      <c r="B391" t="s">
        <v>808</v>
      </c>
      <c r="C391" s="3" t="s">
        <v>809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24"/>
        <v>40478.208333333336</v>
      </c>
      <c r="O391" s="4">
        <f t="shared" si="25"/>
        <v>40505.25</v>
      </c>
      <c r="P391" t="b">
        <v>0</v>
      </c>
      <c r="Q391" t="b">
        <v>0</v>
      </c>
      <c r="R391" t="s">
        <v>2037</v>
      </c>
      <c r="S391" t="s">
        <v>2062</v>
      </c>
      <c r="T391" t="s">
        <v>2063</v>
      </c>
    </row>
    <row r="392" spans="1:20" x14ac:dyDescent="0.3">
      <c r="A392">
        <v>390</v>
      </c>
      <c r="B392" t="s">
        <v>810</v>
      </c>
      <c r="C392" s="3" t="s">
        <v>811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24"/>
        <v>41529.208333333336</v>
      </c>
      <c r="O392" s="4">
        <f t="shared" si="25"/>
        <v>41544.208333333336</v>
      </c>
      <c r="P392" t="b">
        <v>0</v>
      </c>
      <c r="Q392" t="b">
        <v>0</v>
      </c>
      <c r="R392" t="s">
        <v>2048</v>
      </c>
      <c r="S392" t="s">
        <v>2077</v>
      </c>
      <c r="T392" t="s">
        <v>2078</v>
      </c>
    </row>
    <row r="393" spans="1:20" x14ac:dyDescent="0.3">
      <c r="A393">
        <v>391</v>
      </c>
      <c r="B393" t="s">
        <v>812</v>
      </c>
      <c r="C393" s="3" t="s">
        <v>813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24"/>
        <v>41652.25</v>
      </c>
      <c r="O393" s="4">
        <f t="shared" si="25"/>
        <v>41654.25</v>
      </c>
      <c r="P393" t="b">
        <v>0</v>
      </c>
      <c r="Q393" t="b">
        <v>0</v>
      </c>
      <c r="R393" t="s">
        <v>2043</v>
      </c>
      <c r="S393" t="s">
        <v>2070</v>
      </c>
      <c r="T393" t="s">
        <v>2071</v>
      </c>
    </row>
    <row r="394" spans="1:20" ht="31.2" x14ac:dyDescent="0.3">
      <c r="A394">
        <v>392</v>
      </c>
      <c r="B394" t="s">
        <v>814</v>
      </c>
      <c r="C394" s="3" t="s">
        <v>815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24"/>
        <v>40548.25</v>
      </c>
      <c r="O394" s="4">
        <f t="shared" si="25"/>
        <v>40550.25</v>
      </c>
      <c r="P394" t="b">
        <v>0</v>
      </c>
      <c r="Q394" t="b">
        <v>0</v>
      </c>
      <c r="R394" t="s">
        <v>2042</v>
      </c>
      <c r="S394" t="s">
        <v>2060</v>
      </c>
      <c r="T394" t="s">
        <v>2069</v>
      </c>
    </row>
    <row r="395" spans="1:20" x14ac:dyDescent="0.3">
      <c r="A395">
        <v>393</v>
      </c>
      <c r="B395" t="s">
        <v>816</v>
      </c>
      <c r="C395" s="3" t="s">
        <v>817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24"/>
        <v>42932.208333333328</v>
      </c>
      <c r="O395" s="4">
        <f t="shared" si="25"/>
        <v>42933.208333333328</v>
      </c>
      <c r="P395" t="b">
        <v>0</v>
      </c>
      <c r="Q395" t="b">
        <v>0</v>
      </c>
      <c r="R395" t="s">
        <v>2051</v>
      </c>
      <c r="S395" t="s">
        <v>2058</v>
      </c>
      <c r="T395" t="s">
        <v>2081</v>
      </c>
    </row>
    <row r="396" spans="1:20" x14ac:dyDescent="0.3">
      <c r="A396">
        <v>394</v>
      </c>
      <c r="B396" t="s">
        <v>818</v>
      </c>
      <c r="C396" s="3" t="s">
        <v>819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24"/>
        <v>41483.208333333336</v>
      </c>
      <c r="O396" s="4">
        <f t="shared" si="25"/>
        <v>41493.208333333336</v>
      </c>
      <c r="P396" t="b">
        <v>0</v>
      </c>
      <c r="Q396" t="b">
        <v>1</v>
      </c>
      <c r="R396" t="s">
        <v>2038</v>
      </c>
      <c r="S396" t="s">
        <v>2064</v>
      </c>
      <c r="T396" t="s">
        <v>2065</v>
      </c>
    </row>
    <row r="397" spans="1:20" ht="31.2" x14ac:dyDescent="0.3">
      <c r="A397">
        <v>395</v>
      </c>
      <c r="B397" t="s">
        <v>275</v>
      </c>
      <c r="C397" s="3" t="s">
        <v>820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24"/>
        <v>40884.25</v>
      </c>
      <c r="O397" s="4">
        <f t="shared" si="25"/>
        <v>40885.25</v>
      </c>
      <c r="P397" t="b">
        <v>1</v>
      </c>
      <c r="Q397" t="b">
        <v>0</v>
      </c>
      <c r="R397" t="s">
        <v>2037</v>
      </c>
      <c r="S397" t="s">
        <v>2062</v>
      </c>
      <c r="T397" t="s">
        <v>2063</v>
      </c>
    </row>
    <row r="398" spans="1:20" x14ac:dyDescent="0.3">
      <c r="A398">
        <v>396</v>
      </c>
      <c r="B398" t="s">
        <v>821</v>
      </c>
      <c r="C398" s="3" t="s">
        <v>822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48.01</v>
      </c>
      <c r="J398" t="s">
        <v>25</v>
      </c>
      <c r="K398" t="s">
        <v>26</v>
      </c>
      <c r="L398">
        <v>1538715600</v>
      </c>
      <c r="M398">
        <v>1539406800</v>
      </c>
      <c r="N398" s="4">
        <f t="shared" si="24"/>
        <v>43377.208333333328</v>
      </c>
      <c r="O398" s="4">
        <f t="shared" si="25"/>
        <v>43385.208333333328</v>
      </c>
      <c r="P398" t="b">
        <v>0</v>
      </c>
      <c r="Q398" t="b">
        <v>0</v>
      </c>
      <c r="R398" t="s">
        <v>2040</v>
      </c>
      <c r="S398" t="s">
        <v>2064</v>
      </c>
      <c r="T398" t="s">
        <v>2067</v>
      </c>
    </row>
    <row r="399" spans="1:20" x14ac:dyDescent="0.3">
      <c r="A399">
        <v>397</v>
      </c>
      <c r="B399" t="s">
        <v>823</v>
      </c>
      <c r="C399" s="3" t="s">
        <v>824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24"/>
        <v>41416.208333333336</v>
      </c>
      <c r="O399" s="4">
        <f t="shared" si="25"/>
        <v>41422.208333333336</v>
      </c>
      <c r="P399" t="b">
        <v>0</v>
      </c>
      <c r="Q399" t="b">
        <v>0</v>
      </c>
      <c r="R399" t="s">
        <v>2035</v>
      </c>
      <c r="S399" t="s">
        <v>2058</v>
      </c>
      <c r="T399" t="s">
        <v>2059</v>
      </c>
    </row>
    <row r="400" spans="1:20" ht="31.2" x14ac:dyDescent="0.3">
      <c r="A400">
        <v>398</v>
      </c>
      <c r="B400" t="s">
        <v>825</v>
      </c>
      <c r="C400" s="3" t="s">
        <v>826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99.2</v>
      </c>
      <c r="J400" t="s">
        <v>95</v>
      </c>
      <c r="K400" t="s">
        <v>96</v>
      </c>
      <c r="L400">
        <v>1525755600</v>
      </c>
      <c r="M400">
        <v>1525928400</v>
      </c>
      <c r="N400" s="4">
        <f t="shared" si="24"/>
        <v>43227.208333333328</v>
      </c>
      <c r="O400" s="4">
        <f t="shared" si="25"/>
        <v>43229.208333333328</v>
      </c>
      <c r="P400" t="b">
        <v>0</v>
      </c>
      <c r="Q400" t="b">
        <v>1</v>
      </c>
      <c r="R400" t="s">
        <v>2044</v>
      </c>
      <c r="S400" t="s">
        <v>2064</v>
      </c>
      <c r="T400" t="s">
        <v>2072</v>
      </c>
    </row>
    <row r="401" spans="1:20" x14ac:dyDescent="0.3">
      <c r="A401">
        <v>399</v>
      </c>
      <c r="B401" t="s">
        <v>827</v>
      </c>
      <c r="C401" s="3" t="s">
        <v>828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24"/>
        <v>40575.25</v>
      </c>
      <c r="O401" s="4">
        <f t="shared" si="25"/>
        <v>40582.25</v>
      </c>
      <c r="P401" t="b">
        <v>0</v>
      </c>
      <c r="Q401" t="b">
        <v>0</v>
      </c>
      <c r="R401" t="s">
        <v>2041</v>
      </c>
      <c r="S401" t="s">
        <v>2058</v>
      </c>
      <c r="T401" t="s">
        <v>2068</v>
      </c>
    </row>
    <row r="402" spans="1:20" ht="31.2" x14ac:dyDescent="0.3">
      <c r="A402">
        <v>400</v>
      </c>
      <c r="B402" t="s">
        <v>829</v>
      </c>
      <c r="C402" s="3" t="s">
        <v>830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24"/>
        <v>41501.208333333336</v>
      </c>
      <c r="O402" s="4">
        <f t="shared" si="25"/>
        <v>41523.208333333336</v>
      </c>
      <c r="P402" t="b">
        <v>0</v>
      </c>
      <c r="Q402" t="b">
        <v>1</v>
      </c>
      <c r="R402" t="s">
        <v>2048</v>
      </c>
      <c r="S402" t="s">
        <v>2077</v>
      </c>
      <c r="T402" t="s">
        <v>2078</v>
      </c>
    </row>
    <row r="403" spans="1:20" x14ac:dyDescent="0.3">
      <c r="A403">
        <v>401</v>
      </c>
      <c r="B403" t="s">
        <v>831</v>
      </c>
      <c r="C403" s="3" t="s">
        <v>832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24"/>
        <v>43764.208333333328</v>
      </c>
      <c r="O403" s="4">
        <f t="shared" si="25"/>
        <v>43764.208333333328</v>
      </c>
      <c r="P403" t="b">
        <v>0</v>
      </c>
      <c r="Q403" t="b">
        <v>0</v>
      </c>
      <c r="R403" t="s">
        <v>2037</v>
      </c>
      <c r="S403" t="s">
        <v>2062</v>
      </c>
      <c r="T403" t="s">
        <v>2063</v>
      </c>
    </row>
    <row r="404" spans="1:20" x14ac:dyDescent="0.3">
      <c r="A404">
        <v>402</v>
      </c>
      <c r="B404" t="s">
        <v>833</v>
      </c>
      <c r="C404" s="3" t="s">
        <v>834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24"/>
        <v>40913.25</v>
      </c>
      <c r="O404" s="4">
        <f t="shared" si="25"/>
        <v>40960.25</v>
      </c>
      <c r="P404" t="b">
        <v>0</v>
      </c>
      <c r="Q404" t="b">
        <v>1</v>
      </c>
      <c r="R404" t="s">
        <v>2046</v>
      </c>
      <c r="S404" t="s">
        <v>2064</v>
      </c>
      <c r="T404" t="s">
        <v>2075</v>
      </c>
    </row>
    <row r="405" spans="1:20" x14ac:dyDescent="0.3">
      <c r="A405">
        <v>403</v>
      </c>
      <c r="B405" t="s">
        <v>835</v>
      </c>
      <c r="C405" s="3" t="s">
        <v>836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24"/>
        <v>40309.208333333336</v>
      </c>
      <c r="O405" s="4">
        <f t="shared" si="25"/>
        <v>40345.208333333336</v>
      </c>
      <c r="P405" t="b">
        <v>0</v>
      </c>
      <c r="Q405" t="b">
        <v>1</v>
      </c>
      <c r="R405" t="s">
        <v>2037</v>
      </c>
      <c r="S405" t="s">
        <v>2062</v>
      </c>
      <c r="T405" t="s">
        <v>2063</v>
      </c>
    </row>
    <row r="406" spans="1:20" x14ac:dyDescent="0.3">
      <c r="A406">
        <v>404</v>
      </c>
      <c r="B406" t="s">
        <v>837</v>
      </c>
      <c r="C406" s="3" t="s">
        <v>838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24"/>
        <v>43052.25</v>
      </c>
      <c r="O406" s="4">
        <f t="shared" si="25"/>
        <v>43055.25</v>
      </c>
      <c r="P406" t="b">
        <v>0</v>
      </c>
      <c r="Q406" t="b">
        <v>0</v>
      </c>
      <c r="R406" t="s">
        <v>2037</v>
      </c>
      <c r="S406" t="s">
        <v>2062</v>
      </c>
      <c r="T406" t="s">
        <v>2063</v>
      </c>
    </row>
    <row r="407" spans="1:20" x14ac:dyDescent="0.3">
      <c r="A407">
        <v>405</v>
      </c>
      <c r="B407" t="s">
        <v>839</v>
      </c>
      <c r="C407" s="3" t="s">
        <v>840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24"/>
        <v>43254.208333333328</v>
      </c>
      <c r="O407" s="4">
        <f t="shared" si="25"/>
        <v>43304.208333333328</v>
      </c>
      <c r="P407" t="b">
        <v>0</v>
      </c>
      <c r="Q407" t="b">
        <v>0</v>
      </c>
      <c r="R407" t="s">
        <v>2037</v>
      </c>
      <c r="S407" t="s">
        <v>2062</v>
      </c>
      <c r="T407" t="s">
        <v>2063</v>
      </c>
    </row>
    <row r="408" spans="1:20" ht="31.2" x14ac:dyDescent="0.3">
      <c r="A408">
        <v>406</v>
      </c>
      <c r="B408" t="s">
        <v>841</v>
      </c>
      <c r="C408" s="3" t="s">
        <v>842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24"/>
        <v>41303.25</v>
      </c>
      <c r="O408" s="4">
        <f t="shared" si="25"/>
        <v>41315.25</v>
      </c>
      <c r="P408" t="b">
        <v>1</v>
      </c>
      <c r="Q408" t="b">
        <v>0</v>
      </c>
      <c r="R408" t="s">
        <v>2038</v>
      </c>
      <c r="S408" t="s">
        <v>2064</v>
      </c>
      <c r="T408" t="s">
        <v>2065</v>
      </c>
    </row>
    <row r="409" spans="1:20" x14ac:dyDescent="0.3">
      <c r="A409">
        <v>407</v>
      </c>
      <c r="B409" t="s">
        <v>843</v>
      </c>
      <c r="C409" s="3" t="s">
        <v>844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33</v>
      </c>
      <c r="K409" t="s">
        <v>34</v>
      </c>
      <c r="L409">
        <v>1570942800</v>
      </c>
      <c r="M409">
        <v>1571547600</v>
      </c>
      <c r="N409" s="4">
        <f t="shared" si="24"/>
        <v>43750.208333333328</v>
      </c>
      <c r="O409" s="4">
        <f t="shared" si="25"/>
        <v>43757.208333333328</v>
      </c>
      <c r="P409" t="b">
        <v>0</v>
      </c>
      <c r="Q409" t="b">
        <v>0</v>
      </c>
      <c r="R409" t="s">
        <v>2037</v>
      </c>
      <c r="S409" t="s">
        <v>2062</v>
      </c>
      <c r="T409" t="s">
        <v>2063</v>
      </c>
    </row>
    <row r="410" spans="1:20" x14ac:dyDescent="0.3">
      <c r="A410">
        <v>408</v>
      </c>
      <c r="B410" t="s">
        <v>845</v>
      </c>
      <c r="C410" s="3" t="s">
        <v>846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24"/>
        <v>42540.208333333328</v>
      </c>
      <c r="O410" s="4">
        <f t="shared" si="25"/>
        <v>42560.208333333328</v>
      </c>
      <c r="P410" t="b">
        <v>0</v>
      </c>
      <c r="Q410" t="b">
        <v>0</v>
      </c>
      <c r="R410" t="s">
        <v>2038</v>
      </c>
      <c r="S410" t="s">
        <v>2064</v>
      </c>
      <c r="T410" t="s">
        <v>2065</v>
      </c>
    </row>
    <row r="411" spans="1:20" x14ac:dyDescent="0.3">
      <c r="A411">
        <v>409</v>
      </c>
      <c r="B411" t="s">
        <v>225</v>
      </c>
      <c r="C411" s="3" t="s">
        <v>847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24"/>
        <v>42842.208333333328</v>
      </c>
      <c r="O411" s="4">
        <f t="shared" si="25"/>
        <v>42846.208333333328</v>
      </c>
      <c r="P411" t="b">
        <v>0</v>
      </c>
      <c r="Q411" t="b">
        <v>0</v>
      </c>
      <c r="R411" t="s">
        <v>2035</v>
      </c>
      <c r="S411" t="s">
        <v>2058</v>
      </c>
      <c r="T411" t="s">
        <v>2059</v>
      </c>
    </row>
    <row r="412" spans="1:20" x14ac:dyDescent="0.3">
      <c r="A412">
        <v>410</v>
      </c>
      <c r="B412" t="s">
        <v>848</v>
      </c>
      <c r="C412" s="3" t="s">
        <v>849</v>
      </c>
      <c r="D412">
        <v>153700</v>
      </c>
      <c r="E412">
        <v>55536</v>
      </c>
      <c r="F412">
        <f t="shared" si="26"/>
        <v>36</v>
      </c>
      <c r="G412" t="s">
        <v>43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24"/>
        <v>42121.208333333328</v>
      </c>
      <c r="O412" s="4">
        <f t="shared" si="25"/>
        <v>42121.208333333328</v>
      </c>
      <c r="P412" t="b">
        <v>0</v>
      </c>
      <c r="Q412" t="b">
        <v>0</v>
      </c>
      <c r="R412" t="s">
        <v>2054</v>
      </c>
      <c r="S412" t="s">
        <v>2073</v>
      </c>
      <c r="T412" t="s">
        <v>2084</v>
      </c>
    </row>
    <row r="413" spans="1:20" x14ac:dyDescent="0.3">
      <c r="A413">
        <v>411</v>
      </c>
      <c r="B413" t="s">
        <v>850</v>
      </c>
      <c r="C413" s="3" t="s">
        <v>851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24"/>
        <v>42883.208333333328</v>
      </c>
      <c r="O413" s="4">
        <f t="shared" si="25"/>
        <v>42885.208333333328</v>
      </c>
      <c r="P413" t="b">
        <v>0</v>
      </c>
      <c r="Q413" t="b">
        <v>0</v>
      </c>
      <c r="R413" t="s">
        <v>2037</v>
      </c>
      <c r="S413" t="s">
        <v>2062</v>
      </c>
      <c r="T413" t="s">
        <v>2063</v>
      </c>
    </row>
    <row r="414" spans="1:20" x14ac:dyDescent="0.3">
      <c r="A414">
        <v>412</v>
      </c>
      <c r="B414" t="s">
        <v>852</v>
      </c>
      <c r="C414" s="3" t="s">
        <v>853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24"/>
        <v>41641.25</v>
      </c>
      <c r="O414" s="4">
        <f t="shared" si="25"/>
        <v>41651.25</v>
      </c>
      <c r="P414" t="b">
        <v>0</v>
      </c>
      <c r="Q414" t="b">
        <v>0</v>
      </c>
      <c r="R414" t="s">
        <v>2047</v>
      </c>
      <c r="S414" t="s">
        <v>2070</v>
      </c>
      <c r="T414" t="s">
        <v>2076</v>
      </c>
    </row>
    <row r="415" spans="1:20" x14ac:dyDescent="0.3">
      <c r="A415">
        <v>413</v>
      </c>
      <c r="B415" t="s">
        <v>854</v>
      </c>
      <c r="C415" s="3" t="s">
        <v>855</v>
      </c>
      <c r="D415">
        <v>189500</v>
      </c>
      <c r="E415">
        <v>117628</v>
      </c>
      <c r="F415">
        <f t="shared" si="26"/>
        <v>62</v>
      </c>
      <c r="G415" t="s">
        <v>43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24"/>
        <v>43430.25</v>
      </c>
      <c r="O415" s="4">
        <f t="shared" si="25"/>
        <v>43457.25</v>
      </c>
      <c r="P415" t="b">
        <v>0</v>
      </c>
      <c r="Q415" t="b">
        <v>0</v>
      </c>
      <c r="R415" t="s">
        <v>2044</v>
      </c>
      <c r="S415" t="s">
        <v>2064</v>
      </c>
      <c r="T415" t="s">
        <v>2072</v>
      </c>
    </row>
    <row r="416" spans="1:20" x14ac:dyDescent="0.3">
      <c r="A416">
        <v>414</v>
      </c>
      <c r="B416" t="s">
        <v>856</v>
      </c>
      <c r="C416" s="3" t="s">
        <v>857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24"/>
        <v>40287.208333333336</v>
      </c>
      <c r="O416" s="4">
        <f t="shared" si="25"/>
        <v>40295.208333333336</v>
      </c>
      <c r="P416" t="b">
        <v>0</v>
      </c>
      <c r="Q416" t="b">
        <v>1</v>
      </c>
      <c r="R416" t="s">
        <v>17</v>
      </c>
      <c r="S416" t="s">
        <v>2006</v>
      </c>
      <c r="T416" t="s">
        <v>2007</v>
      </c>
    </row>
    <row r="417" spans="1:20" x14ac:dyDescent="0.3">
      <c r="A417">
        <v>415</v>
      </c>
      <c r="B417" t="s">
        <v>858</v>
      </c>
      <c r="C417" s="3" t="s">
        <v>859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24"/>
        <v>40920.25</v>
      </c>
      <c r="O417" s="4">
        <f t="shared" si="25"/>
        <v>40937.25</v>
      </c>
      <c r="P417" t="b">
        <v>0</v>
      </c>
      <c r="Q417" t="b">
        <v>0</v>
      </c>
      <c r="R417" t="s">
        <v>2037</v>
      </c>
      <c r="S417" t="s">
        <v>2062</v>
      </c>
      <c r="T417" t="s">
        <v>2063</v>
      </c>
    </row>
    <row r="418" spans="1:20" ht="31.2" x14ac:dyDescent="0.3">
      <c r="A418">
        <v>416</v>
      </c>
      <c r="B418" t="s">
        <v>860</v>
      </c>
      <c r="C418" s="3" t="s">
        <v>861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24"/>
        <v>40559.25</v>
      </c>
      <c r="O418" s="4">
        <f t="shared" si="25"/>
        <v>40568.25</v>
      </c>
      <c r="P418" t="b">
        <v>0</v>
      </c>
      <c r="Q418" t="b">
        <v>1</v>
      </c>
      <c r="R418" t="s">
        <v>2038</v>
      </c>
      <c r="S418" t="s">
        <v>2064</v>
      </c>
      <c r="T418" t="s">
        <v>2065</v>
      </c>
    </row>
    <row r="419" spans="1:20" x14ac:dyDescent="0.3">
      <c r="A419">
        <v>417</v>
      </c>
      <c r="B419" t="s">
        <v>862</v>
      </c>
      <c r="C419" s="3" t="s">
        <v>863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24"/>
        <v>43406.208333333328</v>
      </c>
      <c r="O419" s="4">
        <f t="shared" si="25"/>
        <v>43430.25</v>
      </c>
      <c r="P419" t="b">
        <v>0</v>
      </c>
      <c r="Q419" t="b">
        <v>0</v>
      </c>
      <c r="R419" t="s">
        <v>2037</v>
      </c>
      <c r="S419" t="s">
        <v>2062</v>
      </c>
      <c r="T419" t="s">
        <v>2063</v>
      </c>
    </row>
    <row r="420" spans="1:20" x14ac:dyDescent="0.3">
      <c r="A420">
        <v>418</v>
      </c>
      <c r="B420" t="s">
        <v>93</v>
      </c>
      <c r="C420" s="3" t="s">
        <v>864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24"/>
        <v>41034.208333333336</v>
      </c>
      <c r="O420" s="4">
        <f t="shared" si="25"/>
        <v>41035.208333333336</v>
      </c>
      <c r="P420" t="b">
        <v>0</v>
      </c>
      <c r="Q420" t="b">
        <v>0</v>
      </c>
      <c r="R420" t="s">
        <v>2038</v>
      </c>
      <c r="S420" t="s">
        <v>2064</v>
      </c>
      <c r="T420" t="s">
        <v>2065</v>
      </c>
    </row>
    <row r="421" spans="1:20" x14ac:dyDescent="0.3">
      <c r="A421">
        <v>419</v>
      </c>
      <c r="B421" t="s">
        <v>865</v>
      </c>
      <c r="C421" s="3" t="s">
        <v>866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24"/>
        <v>40898.25</v>
      </c>
      <c r="O421" s="4">
        <f t="shared" si="25"/>
        <v>40904.25</v>
      </c>
      <c r="P421" t="b">
        <v>0</v>
      </c>
      <c r="Q421" t="b">
        <v>0</v>
      </c>
      <c r="R421" t="s">
        <v>2036</v>
      </c>
      <c r="S421" t="s">
        <v>2060</v>
      </c>
      <c r="T421" t="s">
        <v>2061</v>
      </c>
    </row>
    <row r="422" spans="1:20" x14ac:dyDescent="0.3">
      <c r="A422">
        <v>420</v>
      </c>
      <c r="B422" t="s">
        <v>867</v>
      </c>
      <c r="C422" s="3" t="s">
        <v>868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24"/>
        <v>42910.208333333328</v>
      </c>
      <c r="O422" s="4">
        <f t="shared" si="25"/>
        <v>42924.208333333328</v>
      </c>
      <c r="P422" t="b">
        <v>0</v>
      </c>
      <c r="Q422" t="b">
        <v>0</v>
      </c>
      <c r="R422" t="s">
        <v>2037</v>
      </c>
      <c r="S422" t="s">
        <v>2062</v>
      </c>
      <c r="T422" t="s">
        <v>2063</v>
      </c>
    </row>
    <row r="423" spans="1:20" x14ac:dyDescent="0.3">
      <c r="A423">
        <v>421</v>
      </c>
      <c r="B423" t="s">
        <v>869</v>
      </c>
      <c r="C423" s="3" t="s">
        <v>870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24"/>
        <v>42914.208333333328</v>
      </c>
      <c r="O423" s="4">
        <f t="shared" si="25"/>
        <v>42944.208333333328</v>
      </c>
      <c r="P423" t="b">
        <v>0</v>
      </c>
      <c r="Q423" t="b">
        <v>1</v>
      </c>
      <c r="R423" t="s">
        <v>2042</v>
      </c>
      <c r="S423" t="s">
        <v>2060</v>
      </c>
      <c r="T423" t="s">
        <v>2069</v>
      </c>
    </row>
    <row r="424" spans="1:20" ht="31.2" x14ac:dyDescent="0.3">
      <c r="A424">
        <v>422</v>
      </c>
      <c r="B424" t="s">
        <v>871</v>
      </c>
      <c r="C424" s="3" t="s">
        <v>872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24"/>
        <v>40284.208333333336</v>
      </c>
      <c r="O424" s="4">
        <f t="shared" si="25"/>
        <v>40304.208333333336</v>
      </c>
      <c r="P424" t="b">
        <v>0</v>
      </c>
      <c r="Q424" t="b">
        <v>1</v>
      </c>
      <c r="R424" t="s">
        <v>2037</v>
      </c>
      <c r="S424" t="s">
        <v>2062</v>
      </c>
      <c r="T424" t="s">
        <v>2063</v>
      </c>
    </row>
    <row r="425" spans="1:20" x14ac:dyDescent="0.3">
      <c r="A425">
        <v>423</v>
      </c>
      <c r="B425" t="s">
        <v>873</v>
      </c>
      <c r="C425" s="3" t="s">
        <v>874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24"/>
        <v>40807.208333333336</v>
      </c>
      <c r="O425" s="4">
        <f t="shared" si="25"/>
        <v>40809.208333333336</v>
      </c>
      <c r="P425" t="b">
        <v>0</v>
      </c>
      <c r="Q425" t="b">
        <v>1</v>
      </c>
      <c r="R425" t="s">
        <v>17</v>
      </c>
      <c r="S425" t="s">
        <v>2006</v>
      </c>
      <c r="T425" t="s">
        <v>2007</v>
      </c>
    </row>
    <row r="426" spans="1:20" x14ac:dyDescent="0.3">
      <c r="A426">
        <v>424</v>
      </c>
      <c r="B426" t="s">
        <v>875</v>
      </c>
      <c r="C426" s="3" t="s">
        <v>876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24"/>
        <v>43207.208333333328</v>
      </c>
      <c r="O426" s="4">
        <f t="shared" si="25"/>
        <v>43213.208333333328</v>
      </c>
      <c r="P426" t="b">
        <v>0</v>
      </c>
      <c r="Q426" t="b">
        <v>0</v>
      </c>
      <c r="R426" t="s">
        <v>2041</v>
      </c>
      <c r="S426" t="s">
        <v>2058</v>
      </c>
      <c r="T426" t="s">
        <v>2068</v>
      </c>
    </row>
    <row r="427" spans="1:20" x14ac:dyDescent="0.3">
      <c r="A427">
        <v>425</v>
      </c>
      <c r="B427" t="s">
        <v>877</v>
      </c>
      <c r="C427" s="3" t="s">
        <v>878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24"/>
        <v>42212.208333333328</v>
      </c>
      <c r="O427" s="4">
        <f t="shared" si="25"/>
        <v>42218.208333333328</v>
      </c>
      <c r="P427" t="b">
        <v>0</v>
      </c>
      <c r="Q427" t="b">
        <v>0</v>
      </c>
      <c r="R427" t="s">
        <v>2048</v>
      </c>
      <c r="S427" t="s">
        <v>2077</v>
      </c>
      <c r="T427" t="s">
        <v>2078</v>
      </c>
    </row>
    <row r="428" spans="1:20" x14ac:dyDescent="0.3">
      <c r="A428">
        <v>426</v>
      </c>
      <c r="B428" t="s">
        <v>879</v>
      </c>
      <c r="C428" s="3" t="s">
        <v>880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24"/>
        <v>41331.25</v>
      </c>
      <c r="O428" s="4">
        <f t="shared" si="25"/>
        <v>41338.25</v>
      </c>
      <c r="P428" t="b">
        <v>0</v>
      </c>
      <c r="Q428" t="b">
        <v>0</v>
      </c>
      <c r="R428" t="s">
        <v>2037</v>
      </c>
      <c r="S428" t="s">
        <v>2062</v>
      </c>
      <c r="T428" t="s">
        <v>2063</v>
      </c>
    </row>
    <row r="429" spans="1:20" x14ac:dyDescent="0.3">
      <c r="A429">
        <v>427</v>
      </c>
      <c r="B429" t="s">
        <v>881</v>
      </c>
      <c r="C429" s="3" t="s">
        <v>882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24"/>
        <v>41894.208333333336</v>
      </c>
      <c r="O429" s="4">
        <f t="shared" si="25"/>
        <v>41926.208333333336</v>
      </c>
      <c r="P429" t="b">
        <v>0</v>
      </c>
      <c r="Q429" t="b">
        <v>1</v>
      </c>
      <c r="R429" t="s">
        <v>2037</v>
      </c>
      <c r="S429" t="s">
        <v>2062</v>
      </c>
      <c r="T429" t="s">
        <v>2063</v>
      </c>
    </row>
    <row r="430" spans="1:20" x14ac:dyDescent="0.3">
      <c r="A430">
        <v>428</v>
      </c>
      <c r="B430" t="s">
        <v>883</v>
      </c>
      <c r="C430" s="3" t="s">
        <v>884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24"/>
        <v>40584.25</v>
      </c>
      <c r="O430" s="4">
        <f t="shared" si="25"/>
        <v>40591.25</v>
      </c>
      <c r="P430" t="b">
        <v>0</v>
      </c>
      <c r="Q430" t="b">
        <v>0</v>
      </c>
      <c r="R430" t="s">
        <v>2044</v>
      </c>
      <c r="S430" t="s">
        <v>2064</v>
      </c>
      <c r="T430" t="s">
        <v>2072</v>
      </c>
    </row>
    <row r="431" spans="1:20" x14ac:dyDescent="0.3">
      <c r="A431">
        <v>429</v>
      </c>
      <c r="B431" t="s">
        <v>885</v>
      </c>
      <c r="C431" s="3" t="s">
        <v>886</v>
      </c>
      <c r="D431">
        <v>191000</v>
      </c>
      <c r="E431">
        <v>173191</v>
      </c>
      <c r="F431">
        <f t="shared" si="26"/>
        <v>91</v>
      </c>
      <c r="G431" t="s">
        <v>64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24"/>
        <v>41679.25</v>
      </c>
      <c r="O431" s="4">
        <f t="shared" si="25"/>
        <v>41707.208333333336</v>
      </c>
      <c r="P431" t="b">
        <v>0</v>
      </c>
      <c r="Q431" t="b">
        <v>1</v>
      </c>
      <c r="R431" t="s">
        <v>2048</v>
      </c>
      <c r="S431" t="s">
        <v>2077</v>
      </c>
      <c r="T431" t="s">
        <v>2078</v>
      </c>
    </row>
    <row r="432" spans="1:20" ht="31.2" x14ac:dyDescent="0.3">
      <c r="A432">
        <v>430</v>
      </c>
      <c r="B432" t="s">
        <v>887</v>
      </c>
      <c r="C432" s="3" t="s">
        <v>888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24"/>
        <v>43736.208333333328</v>
      </c>
      <c r="O432" s="4">
        <f t="shared" si="25"/>
        <v>43770.208333333328</v>
      </c>
      <c r="P432" t="b">
        <v>0</v>
      </c>
      <c r="Q432" t="b">
        <v>0</v>
      </c>
      <c r="R432" t="s">
        <v>2037</v>
      </c>
      <c r="S432" t="s">
        <v>2062</v>
      </c>
      <c r="T432" t="s">
        <v>2063</v>
      </c>
    </row>
    <row r="433" spans="1:20" x14ac:dyDescent="0.3">
      <c r="A433">
        <v>431</v>
      </c>
      <c r="B433" t="s">
        <v>889</v>
      </c>
      <c r="C433" s="3" t="s">
        <v>890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24"/>
        <v>43272.208333333328</v>
      </c>
      <c r="O433" s="4">
        <f t="shared" si="25"/>
        <v>43289.208333333328</v>
      </c>
      <c r="P433" t="b">
        <v>1</v>
      </c>
      <c r="Q433" t="b">
        <v>0</v>
      </c>
      <c r="R433" t="s">
        <v>2037</v>
      </c>
      <c r="S433" t="s">
        <v>2062</v>
      </c>
      <c r="T433" t="s">
        <v>2063</v>
      </c>
    </row>
    <row r="434" spans="1:20" ht="31.2" x14ac:dyDescent="0.3">
      <c r="A434">
        <v>432</v>
      </c>
      <c r="B434" t="s">
        <v>891</v>
      </c>
      <c r="C434" s="3" t="s">
        <v>892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24"/>
        <v>41760.208333333336</v>
      </c>
      <c r="O434" s="4">
        <f t="shared" si="25"/>
        <v>41780.208333333336</v>
      </c>
      <c r="P434" t="b">
        <v>0</v>
      </c>
      <c r="Q434" t="b">
        <v>0</v>
      </c>
      <c r="R434" t="s">
        <v>2037</v>
      </c>
      <c r="S434" t="s">
        <v>2062</v>
      </c>
      <c r="T434" t="s">
        <v>2063</v>
      </c>
    </row>
    <row r="435" spans="1:20" x14ac:dyDescent="0.3">
      <c r="A435">
        <v>433</v>
      </c>
      <c r="B435" t="s">
        <v>893</v>
      </c>
      <c r="C435" s="3" t="s">
        <v>894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24"/>
        <v>41602.25</v>
      </c>
      <c r="O435" s="4">
        <f t="shared" si="25"/>
        <v>41618.25</v>
      </c>
      <c r="P435" t="b">
        <v>0</v>
      </c>
      <c r="Q435" t="b">
        <v>1</v>
      </c>
      <c r="R435" t="s">
        <v>2038</v>
      </c>
      <c r="S435" t="s">
        <v>2064</v>
      </c>
      <c r="T435" t="s">
        <v>2065</v>
      </c>
    </row>
    <row r="436" spans="1:20" x14ac:dyDescent="0.3">
      <c r="A436">
        <v>434</v>
      </c>
      <c r="B436" t="s">
        <v>895</v>
      </c>
      <c r="C436" s="3" t="s">
        <v>896</v>
      </c>
      <c r="D436">
        <v>5400</v>
      </c>
      <c r="E436">
        <v>903</v>
      </c>
      <c r="F436">
        <f t="shared" si="26"/>
        <v>17</v>
      </c>
      <c r="G436" t="s">
        <v>64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24"/>
        <v>42704.25</v>
      </c>
      <c r="O436" s="4">
        <f t="shared" si="25"/>
        <v>42718.25</v>
      </c>
      <c r="P436" t="b">
        <v>1</v>
      </c>
      <c r="Q436" t="b">
        <v>0</v>
      </c>
      <c r="R436" t="s">
        <v>2037</v>
      </c>
      <c r="S436" t="s">
        <v>2062</v>
      </c>
      <c r="T436" t="s">
        <v>2063</v>
      </c>
    </row>
    <row r="437" spans="1:20" x14ac:dyDescent="0.3">
      <c r="A437">
        <v>435</v>
      </c>
      <c r="B437" t="s">
        <v>897</v>
      </c>
      <c r="C437" s="3" t="s">
        <v>898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>
        <f t="shared" si="27"/>
        <v>103.98</v>
      </c>
      <c r="J437" t="s">
        <v>95</v>
      </c>
      <c r="K437" t="s">
        <v>96</v>
      </c>
      <c r="L437">
        <v>1418623200</v>
      </c>
      <c r="M437">
        <v>1419660000</v>
      </c>
      <c r="N437" s="4">
        <f t="shared" si="24"/>
        <v>41987.25</v>
      </c>
      <c r="O437" s="4">
        <f t="shared" si="25"/>
        <v>41999.25</v>
      </c>
      <c r="P437" t="b">
        <v>0</v>
      </c>
      <c r="Q437" t="b">
        <v>1</v>
      </c>
      <c r="R437" t="s">
        <v>2037</v>
      </c>
      <c r="S437" t="s">
        <v>2062</v>
      </c>
      <c r="T437" t="s">
        <v>2063</v>
      </c>
    </row>
    <row r="438" spans="1:20" x14ac:dyDescent="0.3">
      <c r="A438">
        <v>436</v>
      </c>
      <c r="B438" t="s">
        <v>899</v>
      </c>
      <c r="C438" s="3" t="s">
        <v>900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24"/>
        <v>43574.208333333328</v>
      </c>
      <c r="O438" s="4">
        <f t="shared" si="25"/>
        <v>43575.208333333328</v>
      </c>
      <c r="P438" t="b">
        <v>0</v>
      </c>
      <c r="Q438" t="b">
        <v>0</v>
      </c>
      <c r="R438" t="s">
        <v>2051</v>
      </c>
      <c r="S438" t="s">
        <v>2058</v>
      </c>
      <c r="T438" t="s">
        <v>2081</v>
      </c>
    </row>
    <row r="439" spans="1:20" x14ac:dyDescent="0.3">
      <c r="A439">
        <v>437</v>
      </c>
      <c r="B439" t="s">
        <v>901</v>
      </c>
      <c r="C439" s="3" t="s">
        <v>902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24"/>
        <v>42259.208333333328</v>
      </c>
      <c r="O439" s="4">
        <f t="shared" si="25"/>
        <v>42262.208333333328</v>
      </c>
      <c r="P439" t="b">
        <v>0</v>
      </c>
      <c r="Q439" t="b">
        <v>1</v>
      </c>
      <c r="R439" t="s">
        <v>2044</v>
      </c>
      <c r="S439" t="s">
        <v>2064</v>
      </c>
      <c r="T439" t="s">
        <v>2072</v>
      </c>
    </row>
    <row r="440" spans="1:20" ht="31.2" x14ac:dyDescent="0.3">
      <c r="A440">
        <v>438</v>
      </c>
      <c r="B440" t="s">
        <v>903</v>
      </c>
      <c r="C440" s="3" t="s">
        <v>904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24"/>
        <v>41336.25</v>
      </c>
      <c r="O440" s="4">
        <f t="shared" si="25"/>
        <v>41366.208333333336</v>
      </c>
      <c r="P440" t="b">
        <v>0</v>
      </c>
      <c r="Q440" t="b">
        <v>0</v>
      </c>
      <c r="R440" t="s">
        <v>2037</v>
      </c>
      <c r="S440" t="s">
        <v>2062</v>
      </c>
      <c r="T440" t="s">
        <v>2063</v>
      </c>
    </row>
    <row r="441" spans="1:20" x14ac:dyDescent="0.3">
      <c r="A441">
        <v>439</v>
      </c>
      <c r="B441" t="s">
        <v>905</v>
      </c>
      <c r="C441" s="3" t="s">
        <v>906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24"/>
        <v>42679.208333333328</v>
      </c>
      <c r="O441" s="4">
        <f t="shared" si="25"/>
        <v>42686.25</v>
      </c>
      <c r="P441" t="b">
        <v>0</v>
      </c>
      <c r="Q441" t="b">
        <v>0</v>
      </c>
      <c r="R441" t="s">
        <v>2056</v>
      </c>
      <c r="S441" t="s">
        <v>2064</v>
      </c>
      <c r="T441" t="s">
        <v>2086</v>
      </c>
    </row>
    <row r="442" spans="1:20" x14ac:dyDescent="0.3">
      <c r="A442">
        <v>440</v>
      </c>
      <c r="B442" t="s">
        <v>907</v>
      </c>
      <c r="C442" s="3" t="s">
        <v>908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24"/>
        <v>42915.208333333328</v>
      </c>
      <c r="O442" s="4">
        <f t="shared" si="25"/>
        <v>42925.208333333328</v>
      </c>
      <c r="P442" t="b">
        <v>0</v>
      </c>
      <c r="Q442" t="b">
        <v>0</v>
      </c>
      <c r="R442" t="s">
        <v>2053</v>
      </c>
      <c r="S442" t="s">
        <v>2064</v>
      </c>
      <c r="T442" t="s">
        <v>2083</v>
      </c>
    </row>
    <row r="443" spans="1:20" x14ac:dyDescent="0.3">
      <c r="A443">
        <v>441</v>
      </c>
      <c r="B443" t="s">
        <v>909</v>
      </c>
      <c r="C443" s="3" t="s">
        <v>910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24"/>
        <v>41024.208333333336</v>
      </c>
      <c r="O443" s="4">
        <f t="shared" si="25"/>
        <v>41052.208333333336</v>
      </c>
      <c r="P443" t="b">
        <v>0</v>
      </c>
      <c r="Q443" t="b">
        <v>0</v>
      </c>
      <c r="R443" t="s">
        <v>2042</v>
      </c>
      <c r="S443" t="s">
        <v>2060</v>
      </c>
      <c r="T443" t="s">
        <v>2069</v>
      </c>
    </row>
    <row r="444" spans="1:20" x14ac:dyDescent="0.3">
      <c r="A444">
        <v>442</v>
      </c>
      <c r="B444" t="s">
        <v>911</v>
      </c>
      <c r="C444" s="3" t="s">
        <v>912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>
        <f t="shared" si="27"/>
        <v>75.040000000000006</v>
      </c>
      <c r="J444" t="s">
        <v>95</v>
      </c>
      <c r="K444" t="s">
        <v>96</v>
      </c>
      <c r="L444">
        <v>1504328400</v>
      </c>
      <c r="M444">
        <v>1505710800</v>
      </c>
      <c r="N444" s="4">
        <f t="shared" si="24"/>
        <v>42979.208333333328</v>
      </c>
      <c r="O444" s="4">
        <f t="shared" si="25"/>
        <v>42995.208333333328</v>
      </c>
      <c r="P444" t="b">
        <v>0</v>
      </c>
      <c r="Q444" t="b">
        <v>0</v>
      </c>
      <c r="R444" t="s">
        <v>2037</v>
      </c>
      <c r="S444" t="s">
        <v>2062</v>
      </c>
      <c r="T444" t="s">
        <v>2063</v>
      </c>
    </row>
    <row r="445" spans="1:20" x14ac:dyDescent="0.3">
      <c r="A445">
        <v>443</v>
      </c>
      <c r="B445" t="s">
        <v>913</v>
      </c>
      <c r="C445" s="3" t="s">
        <v>914</v>
      </c>
      <c r="D445">
        <v>9300</v>
      </c>
      <c r="E445">
        <v>3232</v>
      </c>
      <c r="F445">
        <f t="shared" si="26"/>
        <v>35</v>
      </c>
      <c r="G445" t="s">
        <v>64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24"/>
        <v>40450.208333333336</v>
      </c>
      <c r="O445" s="4">
        <f t="shared" si="25"/>
        <v>40469.208333333336</v>
      </c>
      <c r="P445" t="b">
        <v>0</v>
      </c>
      <c r="Q445" t="b">
        <v>0</v>
      </c>
      <c r="R445" t="s">
        <v>2037</v>
      </c>
      <c r="S445" t="s">
        <v>2062</v>
      </c>
      <c r="T445" t="s">
        <v>2063</v>
      </c>
    </row>
    <row r="446" spans="1:20" x14ac:dyDescent="0.3">
      <c r="A446">
        <v>444</v>
      </c>
      <c r="B446" t="s">
        <v>726</v>
      </c>
      <c r="C446" s="3" t="s">
        <v>915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24"/>
        <v>40747.208333333336</v>
      </c>
      <c r="O446" s="4">
        <f t="shared" si="25"/>
        <v>40749.208333333336</v>
      </c>
      <c r="P446" t="b">
        <v>0</v>
      </c>
      <c r="Q446" t="b">
        <v>1</v>
      </c>
      <c r="R446" t="s">
        <v>2041</v>
      </c>
      <c r="S446" t="s">
        <v>2058</v>
      </c>
      <c r="T446" t="s">
        <v>2068</v>
      </c>
    </row>
    <row r="447" spans="1:20" ht="31.2" x14ac:dyDescent="0.3">
      <c r="A447">
        <v>445</v>
      </c>
      <c r="B447" t="s">
        <v>916</v>
      </c>
      <c r="C447" s="3" t="s">
        <v>917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24"/>
        <v>40514.25</v>
      </c>
      <c r="O447" s="4">
        <f t="shared" si="25"/>
        <v>40535.25</v>
      </c>
      <c r="P447" t="b">
        <v>0</v>
      </c>
      <c r="Q447" t="b">
        <v>1</v>
      </c>
      <c r="R447" t="s">
        <v>2037</v>
      </c>
      <c r="S447" t="s">
        <v>2062</v>
      </c>
      <c r="T447" t="s">
        <v>2063</v>
      </c>
    </row>
    <row r="448" spans="1:20" x14ac:dyDescent="0.3">
      <c r="A448">
        <v>446</v>
      </c>
      <c r="B448" t="s">
        <v>918</v>
      </c>
      <c r="C448" s="3" t="s">
        <v>919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24"/>
        <v>41260.25</v>
      </c>
      <c r="O448" s="4">
        <f t="shared" si="25"/>
        <v>41262.25</v>
      </c>
      <c r="P448" t="b">
        <v>0</v>
      </c>
      <c r="Q448" t="b">
        <v>0</v>
      </c>
      <c r="R448" t="s">
        <v>2042</v>
      </c>
      <c r="S448" t="s">
        <v>2060</v>
      </c>
      <c r="T448" t="s">
        <v>2069</v>
      </c>
    </row>
    <row r="449" spans="1:20" ht="31.2" x14ac:dyDescent="0.3">
      <c r="A449">
        <v>447</v>
      </c>
      <c r="B449" t="s">
        <v>920</v>
      </c>
      <c r="C449" s="3" t="s">
        <v>921</v>
      </c>
      <c r="D449">
        <v>155200</v>
      </c>
      <c r="E449">
        <v>37754</v>
      </c>
      <c r="F449">
        <f t="shared" si="26"/>
        <v>24</v>
      </c>
      <c r="G449" t="s">
        <v>64</v>
      </c>
      <c r="H449">
        <v>439</v>
      </c>
      <c r="I449">
        <f t="shared" si="27"/>
        <v>86</v>
      </c>
      <c r="J449" t="s">
        <v>37</v>
      </c>
      <c r="K449" t="s">
        <v>38</v>
      </c>
      <c r="L449">
        <v>1513663200</v>
      </c>
      <c r="M449">
        <v>1515045600</v>
      </c>
      <c r="N449" s="4">
        <f t="shared" si="24"/>
        <v>43087.25</v>
      </c>
      <c r="O449" s="4">
        <f t="shared" si="25"/>
        <v>43103.25</v>
      </c>
      <c r="P449" t="b">
        <v>0</v>
      </c>
      <c r="Q449" t="b">
        <v>0</v>
      </c>
      <c r="R449" t="s">
        <v>2053</v>
      </c>
      <c r="S449" t="s">
        <v>2064</v>
      </c>
      <c r="T449" t="s">
        <v>2083</v>
      </c>
    </row>
    <row r="450" spans="1:20" x14ac:dyDescent="0.3">
      <c r="A450">
        <v>448</v>
      </c>
      <c r="B450" t="s">
        <v>922</v>
      </c>
      <c r="C450" s="3" t="s">
        <v>923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24"/>
        <v>41377.208333333336</v>
      </c>
      <c r="O450" s="4">
        <f t="shared" si="25"/>
        <v>41379.208333333336</v>
      </c>
      <c r="P450" t="b">
        <v>0</v>
      </c>
      <c r="Q450" t="b">
        <v>1</v>
      </c>
      <c r="R450" t="s">
        <v>2045</v>
      </c>
      <c r="S450" t="s">
        <v>2073</v>
      </c>
      <c r="T450" t="s">
        <v>2074</v>
      </c>
    </row>
    <row r="451" spans="1:20" x14ac:dyDescent="0.3">
      <c r="A451">
        <v>449</v>
      </c>
      <c r="B451" t="s">
        <v>924</v>
      </c>
      <c r="C451" s="3" t="s">
        <v>925</v>
      </c>
      <c r="D451">
        <v>900</v>
      </c>
      <c r="E451">
        <v>8703</v>
      </c>
      <c r="F451">
        <f t="shared" si="26"/>
        <v>967</v>
      </c>
      <c r="G451" t="s">
        <v>20</v>
      </c>
      <c r="H451">
        <v>86</v>
      </c>
      <c r="I451">
        <f t="shared" si="27"/>
        <v>101.2</v>
      </c>
      <c r="J451" t="s">
        <v>33</v>
      </c>
      <c r="K451" t="s">
        <v>34</v>
      </c>
      <c r="L451">
        <v>1551852000</v>
      </c>
      <c r="M451">
        <v>1553317200</v>
      </c>
      <c r="N451" s="4">
        <f t="shared" ref="N451:N514" si="28">(((L451/60)/60)/24)+DATE(1970,1,0)</f>
        <v>43529.25</v>
      </c>
      <c r="O451" s="4">
        <f t="shared" ref="O451:O514" si="29">(((M451/60)/60)/24)+DATE(1970,1,0)</f>
        <v>43546.208333333328</v>
      </c>
      <c r="P451" t="b">
        <v>0</v>
      </c>
      <c r="Q451" t="b">
        <v>0</v>
      </c>
      <c r="R451" t="s">
        <v>2045</v>
      </c>
      <c r="S451" t="s">
        <v>2073</v>
      </c>
      <c r="T451" t="s">
        <v>2074</v>
      </c>
    </row>
    <row r="452" spans="1:20" x14ac:dyDescent="0.3">
      <c r="A452">
        <v>450</v>
      </c>
      <c r="B452" t="s">
        <v>926</v>
      </c>
      <c r="C452" s="3" t="s">
        <v>927</v>
      </c>
      <c r="D452">
        <v>100</v>
      </c>
      <c r="E452">
        <v>4</v>
      </c>
      <c r="F452">
        <f t="shared" ref="F452:F515" si="30">ROUND(E452/D452*100,0)</f>
        <v>4</v>
      </c>
      <c r="G452" t="s">
        <v>14</v>
      </c>
      <c r="H452">
        <v>1</v>
      </c>
      <c r="I452">
        <f t="shared" ref="I452:I515" si="31">IF(H452=0,0,ROUND(E452/H452,2))</f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28"/>
        <v>43393.208333333328</v>
      </c>
      <c r="O452" s="4">
        <f t="shared" si="29"/>
        <v>43416.25</v>
      </c>
      <c r="P452" t="b">
        <v>0</v>
      </c>
      <c r="Q452" t="b">
        <v>0</v>
      </c>
      <c r="R452" t="s">
        <v>2044</v>
      </c>
      <c r="S452" t="s">
        <v>2064</v>
      </c>
      <c r="T452" t="s">
        <v>2072</v>
      </c>
    </row>
    <row r="453" spans="1:20" x14ac:dyDescent="0.3">
      <c r="A453">
        <v>451</v>
      </c>
      <c r="B453" t="s">
        <v>928</v>
      </c>
      <c r="C453" s="3" t="s">
        <v>929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28"/>
        <v>42934.208333333328</v>
      </c>
      <c r="O453" s="4">
        <f t="shared" si="29"/>
        <v>42965.208333333328</v>
      </c>
      <c r="P453" t="b">
        <v>0</v>
      </c>
      <c r="Q453" t="b">
        <v>0</v>
      </c>
      <c r="R453" t="s">
        <v>2035</v>
      </c>
      <c r="S453" t="s">
        <v>2058</v>
      </c>
      <c r="T453" t="s">
        <v>2059</v>
      </c>
    </row>
    <row r="454" spans="1:20" ht="31.2" x14ac:dyDescent="0.3">
      <c r="A454">
        <v>452</v>
      </c>
      <c r="B454" t="s">
        <v>930</v>
      </c>
      <c r="C454" s="3" t="s">
        <v>931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28"/>
        <v>40364.208333333336</v>
      </c>
      <c r="O454" s="4">
        <f t="shared" si="29"/>
        <v>40365.208333333336</v>
      </c>
      <c r="P454" t="b">
        <v>0</v>
      </c>
      <c r="Q454" t="b">
        <v>0</v>
      </c>
      <c r="R454" t="s">
        <v>2040</v>
      </c>
      <c r="S454" t="s">
        <v>2064</v>
      </c>
      <c r="T454" t="s">
        <v>2067</v>
      </c>
    </row>
    <row r="455" spans="1:20" ht="31.2" x14ac:dyDescent="0.3">
      <c r="A455">
        <v>453</v>
      </c>
      <c r="B455" t="s">
        <v>932</v>
      </c>
      <c r="C455" s="3" t="s">
        <v>933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28"/>
        <v>42704.25</v>
      </c>
      <c r="O455" s="4">
        <f t="shared" si="29"/>
        <v>42745.25</v>
      </c>
      <c r="P455" t="b">
        <v>0</v>
      </c>
      <c r="Q455" t="b">
        <v>0</v>
      </c>
      <c r="R455" t="s">
        <v>2056</v>
      </c>
      <c r="S455" t="s">
        <v>2064</v>
      </c>
      <c r="T455" t="s">
        <v>2086</v>
      </c>
    </row>
    <row r="456" spans="1:20" x14ac:dyDescent="0.3">
      <c r="A456">
        <v>454</v>
      </c>
      <c r="B456" t="s">
        <v>934</v>
      </c>
      <c r="C456" s="3" t="s">
        <v>935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28"/>
        <v>41567.208333333336</v>
      </c>
      <c r="O456" s="4">
        <f t="shared" si="29"/>
        <v>41603.25</v>
      </c>
      <c r="P456" t="b">
        <v>0</v>
      </c>
      <c r="Q456" t="b">
        <v>1</v>
      </c>
      <c r="R456" t="s">
        <v>2040</v>
      </c>
      <c r="S456" t="s">
        <v>2064</v>
      </c>
      <c r="T456" t="s">
        <v>2067</v>
      </c>
    </row>
    <row r="457" spans="1:20" x14ac:dyDescent="0.3">
      <c r="A457">
        <v>455</v>
      </c>
      <c r="B457" t="s">
        <v>936</v>
      </c>
      <c r="C457" s="3" t="s">
        <v>937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28"/>
        <v>40808.208333333336</v>
      </c>
      <c r="O457" s="4">
        <f t="shared" si="29"/>
        <v>40831.208333333336</v>
      </c>
      <c r="P457" t="b">
        <v>0</v>
      </c>
      <c r="Q457" t="b">
        <v>0</v>
      </c>
      <c r="R457" t="s">
        <v>2037</v>
      </c>
      <c r="S457" t="s">
        <v>2062</v>
      </c>
      <c r="T457" t="s">
        <v>2063</v>
      </c>
    </row>
    <row r="458" spans="1:20" ht="31.2" x14ac:dyDescent="0.3">
      <c r="A458">
        <v>456</v>
      </c>
      <c r="B458" t="s">
        <v>938</v>
      </c>
      <c r="C458" s="3" t="s">
        <v>939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28"/>
        <v>43140.25</v>
      </c>
      <c r="O458" s="4">
        <f t="shared" si="29"/>
        <v>43140.25</v>
      </c>
      <c r="P458" t="b">
        <v>0</v>
      </c>
      <c r="Q458" t="b">
        <v>1</v>
      </c>
      <c r="R458" t="s">
        <v>2041</v>
      </c>
      <c r="S458" t="s">
        <v>2058</v>
      </c>
      <c r="T458" t="s">
        <v>2068</v>
      </c>
    </row>
    <row r="459" spans="1:20" x14ac:dyDescent="0.3">
      <c r="A459">
        <v>457</v>
      </c>
      <c r="B459" t="s">
        <v>940</v>
      </c>
      <c r="C459" s="3" t="s">
        <v>941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28"/>
        <v>42656.208333333328</v>
      </c>
      <c r="O459" s="4">
        <f t="shared" si="29"/>
        <v>42658.208333333328</v>
      </c>
      <c r="P459" t="b">
        <v>0</v>
      </c>
      <c r="Q459" t="b">
        <v>0</v>
      </c>
      <c r="R459" t="s">
        <v>2037</v>
      </c>
      <c r="S459" t="s">
        <v>2062</v>
      </c>
      <c r="T459" t="s">
        <v>2063</v>
      </c>
    </row>
    <row r="460" spans="1:20" x14ac:dyDescent="0.3">
      <c r="A460">
        <v>458</v>
      </c>
      <c r="B460" t="s">
        <v>942</v>
      </c>
      <c r="C460" s="3" t="s">
        <v>943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28"/>
        <v>40264.208333333336</v>
      </c>
      <c r="O460" s="4">
        <f t="shared" si="29"/>
        <v>40308.208333333336</v>
      </c>
      <c r="P460" t="b">
        <v>0</v>
      </c>
      <c r="Q460" t="b">
        <v>0</v>
      </c>
      <c r="R460" t="s">
        <v>2037</v>
      </c>
      <c r="S460" t="s">
        <v>2062</v>
      </c>
      <c r="T460" t="s">
        <v>2063</v>
      </c>
    </row>
    <row r="461" spans="1:20" x14ac:dyDescent="0.3">
      <c r="A461">
        <v>459</v>
      </c>
      <c r="B461" t="s">
        <v>944</v>
      </c>
      <c r="C461" s="3" t="s">
        <v>945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28"/>
        <v>42000.25</v>
      </c>
      <c r="O461" s="4">
        <f t="shared" si="29"/>
        <v>42025.25</v>
      </c>
      <c r="P461" t="b">
        <v>0</v>
      </c>
      <c r="Q461" t="b">
        <v>0</v>
      </c>
      <c r="R461" t="s">
        <v>2038</v>
      </c>
      <c r="S461" t="s">
        <v>2064</v>
      </c>
      <c r="T461" t="s">
        <v>2065</v>
      </c>
    </row>
    <row r="462" spans="1:20" x14ac:dyDescent="0.3">
      <c r="A462">
        <v>460</v>
      </c>
      <c r="B462" t="s">
        <v>946</v>
      </c>
      <c r="C462" s="3" t="s">
        <v>947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28"/>
        <v>40398.208333333336</v>
      </c>
      <c r="O462" s="4">
        <f t="shared" si="29"/>
        <v>40401.208333333336</v>
      </c>
      <c r="P462" t="b">
        <v>0</v>
      </c>
      <c r="Q462" t="b">
        <v>0</v>
      </c>
      <c r="R462" t="s">
        <v>2037</v>
      </c>
      <c r="S462" t="s">
        <v>2062</v>
      </c>
      <c r="T462" t="s">
        <v>2063</v>
      </c>
    </row>
    <row r="463" spans="1:20" x14ac:dyDescent="0.3">
      <c r="A463">
        <v>461</v>
      </c>
      <c r="B463" t="s">
        <v>948</v>
      </c>
      <c r="C463" s="3" t="s">
        <v>949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28"/>
        <v>41756.208333333336</v>
      </c>
      <c r="O463" s="4">
        <f t="shared" si="29"/>
        <v>41776.208333333336</v>
      </c>
      <c r="P463" t="b">
        <v>0</v>
      </c>
      <c r="Q463" t="b">
        <v>0</v>
      </c>
      <c r="R463" t="s">
        <v>2040</v>
      </c>
      <c r="S463" t="s">
        <v>2064</v>
      </c>
      <c r="T463" t="s">
        <v>2067</v>
      </c>
    </row>
    <row r="464" spans="1:20" x14ac:dyDescent="0.3">
      <c r="A464">
        <v>462</v>
      </c>
      <c r="B464" t="s">
        <v>950</v>
      </c>
      <c r="C464" s="3" t="s">
        <v>951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28"/>
        <v>41303.25</v>
      </c>
      <c r="O464" s="4">
        <f t="shared" si="29"/>
        <v>41341.25</v>
      </c>
      <c r="P464" t="b">
        <v>0</v>
      </c>
      <c r="Q464" t="b">
        <v>0</v>
      </c>
      <c r="R464" t="s">
        <v>2054</v>
      </c>
      <c r="S464" t="s">
        <v>2073</v>
      </c>
      <c r="T464" t="s">
        <v>2084</v>
      </c>
    </row>
    <row r="465" spans="1:20" ht="31.2" x14ac:dyDescent="0.3">
      <c r="A465">
        <v>463</v>
      </c>
      <c r="B465" t="s">
        <v>952</v>
      </c>
      <c r="C465" s="3" t="s">
        <v>953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28"/>
        <v>41638.25</v>
      </c>
      <c r="O465" s="4">
        <f t="shared" si="29"/>
        <v>41642.25</v>
      </c>
      <c r="P465" t="b">
        <v>0</v>
      </c>
      <c r="Q465" t="b">
        <v>0</v>
      </c>
      <c r="R465" t="s">
        <v>2044</v>
      </c>
      <c r="S465" t="s">
        <v>2064</v>
      </c>
      <c r="T465" t="s">
        <v>2072</v>
      </c>
    </row>
    <row r="466" spans="1:20" x14ac:dyDescent="0.3">
      <c r="A466">
        <v>464</v>
      </c>
      <c r="B466" t="s">
        <v>954</v>
      </c>
      <c r="C466" s="3" t="s">
        <v>955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28"/>
        <v>43141.25</v>
      </c>
      <c r="O466" s="4">
        <f t="shared" si="29"/>
        <v>43155.25</v>
      </c>
      <c r="P466" t="b">
        <v>0</v>
      </c>
      <c r="Q466" t="b">
        <v>0</v>
      </c>
      <c r="R466" t="s">
        <v>2037</v>
      </c>
      <c r="S466" t="s">
        <v>2062</v>
      </c>
      <c r="T466" t="s">
        <v>2063</v>
      </c>
    </row>
    <row r="467" spans="1:20" x14ac:dyDescent="0.3">
      <c r="A467">
        <v>465</v>
      </c>
      <c r="B467" t="s">
        <v>956</v>
      </c>
      <c r="C467" s="3" t="s">
        <v>957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28"/>
        <v>43126.25</v>
      </c>
      <c r="O467" s="4">
        <f t="shared" si="29"/>
        <v>43135.25</v>
      </c>
      <c r="P467" t="b">
        <v>0</v>
      </c>
      <c r="Q467" t="b">
        <v>0</v>
      </c>
      <c r="R467" t="s">
        <v>2052</v>
      </c>
      <c r="S467" t="s">
        <v>2070</v>
      </c>
      <c r="T467" t="s">
        <v>2082</v>
      </c>
    </row>
    <row r="468" spans="1:20" x14ac:dyDescent="0.3">
      <c r="A468">
        <v>466</v>
      </c>
      <c r="B468" t="s">
        <v>958</v>
      </c>
      <c r="C468" s="3" t="s">
        <v>959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28"/>
        <v>41408.208333333336</v>
      </c>
      <c r="O468" s="4">
        <f t="shared" si="29"/>
        <v>41431.208333333336</v>
      </c>
      <c r="P468" t="b">
        <v>0</v>
      </c>
      <c r="Q468" t="b">
        <v>1</v>
      </c>
      <c r="R468" t="s">
        <v>2042</v>
      </c>
      <c r="S468" t="s">
        <v>2060</v>
      </c>
      <c r="T468" t="s">
        <v>2069</v>
      </c>
    </row>
    <row r="469" spans="1:20" ht="31.2" x14ac:dyDescent="0.3">
      <c r="A469">
        <v>467</v>
      </c>
      <c r="B469" t="s">
        <v>960</v>
      </c>
      <c r="C469" s="3" t="s">
        <v>961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28"/>
        <v>42330.25</v>
      </c>
      <c r="O469" s="4">
        <f t="shared" si="29"/>
        <v>42337.25</v>
      </c>
      <c r="P469" t="b">
        <v>0</v>
      </c>
      <c r="Q469" t="b">
        <v>1</v>
      </c>
      <c r="R469" t="s">
        <v>2036</v>
      </c>
      <c r="S469" t="s">
        <v>2060</v>
      </c>
      <c r="T469" t="s">
        <v>2061</v>
      </c>
    </row>
    <row r="470" spans="1:20" x14ac:dyDescent="0.3">
      <c r="A470">
        <v>468</v>
      </c>
      <c r="B470" t="s">
        <v>962</v>
      </c>
      <c r="C470" s="3" t="s">
        <v>963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28"/>
        <v>43568.208333333328</v>
      </c>
      <c r="O470" s="4">
        <f t="shared" si="29"/>
        <v>43584.208333333328</v>
      </c>
      <c r="P470" t="b">
        <v>0</v>
      </c>
      <c r="Q470" t="b">
        <v>0</v>
      </c>
      <c r="R470" t="s">
        <v>2037</v>
      </c>
      <c r="S470" t="s">
        <v>2062</v>
      </c>
      <c r="T470" t="s">
        <v>2063</v>
      </c>
    </row>
    <row r="471" spans="1:20" x14ac:dyDescent="0.3">
      <c r="A471">
        <v>469</v>
      </c>
      <c r="B471" t="s">
        <v>964</v>
      </c>
      <c r="C471" s="3" t="s">
        <v>965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28"/>
        <v>42141.208333333328</v>
      </c>
      <c r="O471" s="4">
        <f t="shared" si="29"/>
        <v>42143.208333333328</v>
      </c>
      <c r="P471" t="b">
        <v>0</v>
      </c>
      <c r="Q471" t="b">
        <v>0</v>
      </c>
      <c r="R471" t="s">
        <v>2040</v>
      </c>
      <c r="S471" t="s">
        <v>2064</v>
      </c>
      <c r="T471" t="s">
        <v>2067</v>
      </c>
    </row>
    <row r="472" spans="1:20" x14ac:dyDescent="0.3">
      <c r="A472">
        <v>470</v>
      </c>
      <c r="B472" t="s">
        <v>966</v>
      </c>
      <c r="C472" s="3" t="s">
        <v>967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28"/>
        <v>42715.25</v>
      </c>
      <c r="O472" s="4">
        <f t="shared" si="29"/>
        <v>42722.25</v>
      </c>
      <c r="P472" t="b">
        <v>0</v>
      </c>
      <c r="Q472" t="b">
        <v>0</v>
      </c>
      <c r="R472" t="s">
        <v>2042</v>
      </c>
      <c r="S472" t="s">
        <v>2060</v>
      </c>
      <c r="T472" t="s">
        <v>2069</v>
      </c>
    </row>
    <row r="473" spans="1:20" x14ac:dyDescent="0.3">
      <c r="A473">
        <v>471</v>
      </c>
      <c r="B473" t="s">
        <v>425</v>
      </c>
      <c r="C473" s="3" t="s">
        <v>968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</v>
      </c>
      <c r="J473" t="s">
        <v>37</v>
      </c>
      <c r="K473" t="s">
        <v>38</v>
      </c>
      <c r="L473">
        <v>1335934800</v>
      </c>
      <c r="M473">
        <v>1335934800</v>
      </c>
      <c r="N473" s="4">
        <f t="shared" si="28"/>
        <v>41030.208333333336</v>
      </c>
      <c r="O473" s="4">
        <f t="shared" si="29"/>
        <v>41030.208333333336</v>
      </c>
      <c r="P473" t="b">
        <v>0</v>
      </c>
      <c r="Q473" t="b">
        <v>1</v>
      </c>
      <c r="R473" t="s">
        <v>17</v>
      </c>
      <c r="S473" t="s">
        <v>2006</v>
      </c>
      <c r="T473" t="s">
        <v>2007</v>
      </c>
    </row>
    <row r="474" spans="1:20" ht="31.2" x14ac:dyDescent="0.3">
      <c r="A474">
        <v>472</v>
      </c>
      <c r="B474" t="s">
        <v>969</v>
      </c>
      <c r="C474" s="3" t="s">
        <v>970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28"/>
        <v>43534.208333333328</v>
      </c>
      <c r="O474" s="4">
        <f t="shared" si="29"/>
        <v>43588.208333333328</v>
      </c>
      <c r="P474" t="b">
        <v>0</v>
      </c>
      <c r="Q474" t="b">
        <v>0</v>
      </c>
      <c r="R474" t="s">
        <v>2035</v>
      </c>
      <c r="S474" t="s">
        <v>2058</v>
      </c>
      <c r="T474" t="s">
        <v>2059</v>
      </c>
    </row>
    <row r="475" spans="1:20" x14ac:dyDescent="0.3">
      <c r="A475">
        <v>473</v>
      </c>
      <c r="B475" t="s">
        <v>971</v>
      </c>
      <c r="C475" s="3" t="s">
        <v>972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28"/>
        <v>43276.208333333328</v>
      </c>
      <c r="O475" s="4">
        <f t="shared" si="29"/>
        <v>43277.208333333328</v>
      </c>
      <c r="P475" t="b">
        <v>0</v>
      </c>
      <c r="Q475" t="b">
        <v>0</v>
      </c>
      <c r="R475" t="s">
        <v>2039</v>
      </c>
      <c r="S475" t="s">
        <v>2058</v>
      </c>
      <c r="T475" t="s">
        <v>2066</v>
      </c>
    </row>
    <row r="476" spans="1:20" x14ac:dyDescent="0.3">
      <c r="A476">
        <v>474</v>
      </c>
      <c r="B476" t="s">
        <v>973</v>
      </c>
      <c r="C476" s="3" t="s">
        <v>974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28"/>
        <v>41988.25</v>
      </c>
      <c r="O476" s="4">
        <f t="shared" si="29"/>
        <v>41989.25</v>
      </c>
      <c r="P476" t="b">
        <v>0</v>
      </c>
      <c r="Q476" t="b">
        <v>0</v>
      </c>
      <c r="R476" t="s">
        <v>2053</v>
      </c>
      <c r="S476" t="s">
        <v>2064</v>
      </c>
      <c r="T476" t="s">
        <v>2083</v>
      </c>
    </row>
    <row r="477" spans="1:20" ht="31.2" x14ac:dyDescent="0.3">
      <c r="A477">
        <v>475</v>
      </c>
      <c r="B477" t="s">
        <v>975</v>
      </c>
      <c r="C477" s="3" t="s">
        <v>976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28"/>
        <v>41449.208333333336</v>
      </c>
      <c r="O477" s="4">
        <f t="shared" si="29"/>
        <v>41453.208333333336</v>
      </c>
      <c r="P477" t="b">
        <v>0</v>
      </c>
      <c r="Q477" t="b">
        <v>1</v>
      </c>
      <c r="R477" t="s">
        <v>2052</v>
      </c>
      <c r="S477" t="s">
        <v>2070</v>
      </c>
      <c r="T477" t="s">
        <v>2082</v>
      </c>
    </row>
    <row r="478" spans="1:20" ht="31.2" x14ac:dyDescent="0.3">
      <c r="A478">
        <v>476</v>
      </c>
      <c r="B478" t="s">
        <v>977</v>
      </c>
      <c r="C478" s="3" t="s">
        <v>978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28"/>
        <v>43321.208333333328</v>
      </c>
      <c r="O478" s="4">
        <f t="shared" si="29"/>
        <v>43327.208333333328</v>
      </c>
      <c r="P478" t="b">
        <v>0</v>
      </c>
      <c r="Q478" t="b">
        <v>0</v>
      </c>
      <c r="R478" t="s">
        <v>2047</v>
      </c>
      <c r="S478" t="s">
        <v>2070</v>
      </c>
      <c r="T478" t="s">
        <v>2076</v>
      </c>
    </row>
    <row r="479" spans="1:20" x14ac:dyDescent="0.3">
      <c r="A479">
        <v>477</v>
      </c>
      <c r="B479" t="s">
        <v>979</v>
      </c>
      <c r="C479" s="3" t="s">
        <v>980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28"/>
        <v>40719.208333333336</v>
      </c>
      <c r="O479" s="4">
        <f t="shared" si="29"/>
        <v>40746.208333333336</v>
      </c>
      <c r="P479" t="b">
        <v>0</v>
      </c>
      <c r="Q479" t="b">
        <v>0</v>
      </c>
      <c r="R479" t="s">
        <v>2056</v>
      </c>
      <c r="S479" t="s">
        <v>2064</v>
      </c>
      <c r="T479" t="s">
        <v>2086</v>
      </c>
    </row>
    <row r="480" spans="1:20" x14ac:dyDescent="0.3">
      <c r="A480">
        <v>478</v>
      </c>
      <c r="B480" t="s">
        <v>981</v>
      </c>
      <c r="C480" s="3" t="s">
        <v>982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28"/>
        <v>42071.208333333328</v>
      </c>
      <c r="O480" s="4">
        <f t="shared" si="29"/>
        <v>42083.208333333328</v>
      </c>
      <c r="P480" t="b">
        <v>0</v>
      </c>
      <c r="Q480" t="b">
        <v>0</v>
      </c>
      <c r="R480" t="s">
        <v>2042</v>
      </c>
      <c r="S480" t="s">
        <v>2060</v>
      </c>
      <c r="T480" t="s">
        <v>2069</v>
      </c>
    </row>
    <row r="481" spans="1:20" x14ac:dyDescent="0.3">
      <c r="A481">
        <v>479</v>
      </c>
      <c r="B481" t="s">
        <v>983</v>
      </c>
      <c r="C481" s="3" t="s">
        <v>984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>
        <f t="shared" si="31"/>
        <v>71.16</v>
      </c>
      <c r="J481" t="s">
        <v>37</v>
      </c>
      <c r="K481" t="s">
        <v>38</v>
      </c>
      <c r="L481">
        <v>1501304400</v>
      </c>
      <c r="M481">
        <v>1501477200</v>
      </c>
      <c r="N481" s="4">
        <f t="shared" si="28"/>
        <v>42944.208333333328</v>
      </c>
      <c r="O481" s="4">
        <f t="shared" si="29"/>
        <v>42946.208333333328</v>
      </c>
      <c r="P481" t="b">
        <v>0</v>
      </c>
      <c r="Q481" t="b">
        <v>0</v>
      </c>
      <c r="R481" t="s">
        <v>17</v>
      </c>
      <c r="S481" t="s">
        <v>2006</v>
      </c>
      <c r="T481" t="s">
        <v>2007</v>
      </c>
    </row>
    <row r="482" spans="1:20" x14ac:dyDescent="0.3">
      <c r="A482">
        <v>480</v>
      </c>
      <c r="B482" t="s">
        <v>985</v>
      </c>
      <c r="C482" s="3" t="s">
        <v>986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28"/>
        <v>40247.25</v>
      </c>
      <c r="O482" s="4">
        <f t="shared" si="29"/>
        <v>40256.208333333336</v>
      </c>
      <c r="P482" t="b">
        <v>0</v>
      </c>
      <c r="Q482" t="b">
        <v>1</v>
      </c>
      <c r="R482" t="s">
        <v>2048</v>
      </c>
      <c r="S482" t="s">
        <v>2077</v>
      </c>
      <c r="T482" t="s">
        <v>2078</v>
      </c>
    </row>
    <row r="483" spans="1:20" ht="31.2" x14ac:dyDescent="0.3">
      <c r="A483">
        <v>481</v>
      </c>
      <c r="B483" t="s">
        <v>987</v>
      </c>
      <c r="C483" s="3" t="s">
        <v>988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28"/>
        <v>41912.208333333336</v>
      </c>
      <c r="O483" s="4">
        <f t="shared" si="29"/>
        <v>41954.25</v>
      </c>
      <c r="P483" t="b">
        <v>0</v>
      </c>
      <c r="Q483" t="b">
        <v>1</v>
      </c>
      <c r="R483" t="s">
        <v>2037</v>
      </c>
      <c r="S483" t="s">
        <v>2062</v>
      </c>
      <c r="T483" t="s">
        <v>2063</v>
      </c>
    </row>
    <row r="484" spans="1:20" ht="31.2" x14ac:dyDescent="0.3">
      <c r="A484">
        <v>482</v>
      </c>
      <c r="B484" t="s">
        <v>989</v>
      </c>
      <c r="C484" s="3" t="s">
        <v>990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28"/>
        <v>40962.25</v>
      </c>
      <c r="O484" s="4">
        <f t="shared" si="29"/>
        <v>40973.25</v>
      </c>
      <c r="P484" t="b">
        <v>0</v>
      </c>
      <c r="Q484" t="b">
        <v>1</v>
      </c>
      <c r="R484" t="s">
        <v>2047</v>
      </c>
      <c r="S484" t="s">
        <v>2070</v>
      </c>
      <c r="T484" t="s">
        <v>2076</v>
      </c>
    </row>
    <row r="485" spans="1:20" x14ac:dyDescent="0.3">
      <c r="A485">
        <v>483</v>
      </c>
      <c r="B485" t="s">
        <v>991</v>
      </c>
      <c r="C485" s="3" t="s">
        <v>992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28"/>
        <v>43810.25</v>
      </c>
      <c r="O485" s="4">
        <f t="shared" si="29"/>
        <v>43817.25</v>
      </c>
      <c r="P485" t="b">
        <v>0</v>
      </c>
      <c r="Q485" t="b">
        <v>0</v>
      </c>
      <c r="R485" t="s">
        <v>2037</v>
      </c>
      <c r="S485" t="s">
        <v>2062</v>
      </c>
      <c r="T485" t="s">
        <v>2063</v>
      </c>
    </row>
    <row r="486" spans="1:20" x14ac:dyDescent="0.3">
      <c r="A486">
        <v>484</v>
      </c>
      <c r="B486" t="s">
        <v>993</v>
      </c>
      <c r="C486" s="3" t="s">
        <v>994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>
        <f t="shared" si="31"/>
        <v>49</v>
      </c>
      <c r="J486" t="s">
        <v>37</v>
      </c>
      <c r="K486" t="s">
        <v>38</v>
      </c>
      <c r="L486">
        <v>1407128400</v>
      </c>
      <c r="M486">
        <v>1411362000</v>
      </c>
      <c r="N486" s="4">
        <f t="shared" si="28"/>
        <v>41854.208333333336</v>
      </c>
      <c r="O486" s="4">
        <f t="shared" si="29"/>
        <v>41903.208333333336</v>
      </c>
      <c r="P486" t="b">
        <v>0</v>
      </c>
      <c r="Q486" t="b">
        <v>1</v>
      </c>
      <c r="R486" t="s">
        <v>17</v>
      </c>
      <c r="S486" t="s">
        <v>2006</v>
      </c>
      <c r="T486" t="s">
        <v>2007</v>
      </c>
    </row>
    <row r="487" spans="1:20" ht="31.2" x14ac:dyDescent="0.3">
      <c r="A487">
        <v>485</v>
      </c>
      <c r="B487" t="s">
        <v>995</v>
      </c>
      <c r="C487" s="3" t="s">
        <v>996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>
        <f t="shared" si="31"/>
        <v>42.97</v>
      </c>
      <c r="J487" t="s">
        <v>37</v>
      </c>
      <c r="K487" t="s">
        <v>38</v>
      </c>
      <c r="L487">
        <v>1560142800</v>
      </c>
      <c r="M487">
        <v>1563685200</v>
      </c>
      <c r="N487" s="4">
        <f t="shared" si="28"/>
        <v>43625.208333333328</v>
      </c>
      <c r="O487" s="4">
        <f t="shared" si="29"/>
        <v>43666.208333333328</v>
      </c>
      <c r="P487" t="b">
        <v>0</v>
      </c>
      <c r="Q487" t="b">
        <v>0</v>
      </c>
      <c r="R487" t="s">
        <v>2037</v>
      </c>
      <c r="S487" t="s">
        <v>2062</v>
      </c>
      <c r="T487" t="s">
        <v>2063</v>
      </c>
    </row>
    <row r="488" spans="1:20" ht="31.2" x14ac:dyDescent="0.3">
      <c r="A488">
        <v>486</v>
      </c>
      <c r="B488" t="s">
        <v>997</v>
      </c>
      <c r="C488" s="3" t="s">
        <v>998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>
        <f t="shared" si="31"/>
        <v>33.43</v>
      </c>
      <c r="J488" t="s">
        <v>37</v>
      </c>
      <c r="K488" t="s">
        <v>38</v>
      </c>
      <c r="L488">
        <v>1520575200</v>
      </c>
      <c r="M488">
        <v>1521867600</v>
      </c>
      <c r="N488" s="4">
        <f t="shared" si="28"/>
        <v>43167.25</v>
      </c>
      <c r="O488" s="4">
        <f t="shared" si="29"/>
        <v>43182.208333333328</v>
      </c>
      <c r="P488" t="b">
        <v>0</v>
      </c>
      <c r="Q488" t="b">
        <v>1</v>
      </c>
      <c r="R488" t="s">
        <v>2052</v>
      </c>
      <c r="S488" t="s">
        <v>2070</v>
      </c>
      <c r="T488" t="s">
        <v>2082</v>
      </c>
    </row>
    <row r="489" spans="1:20" x14ac:dyDescent="0.3">
      <c r="A489">
        <v>487</v>
      </c>
      <c r="B489" t="s">
        <v>999</v>
      </c>
      <c r="C489" s="3" t="s">
        <v>1000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28"/>
        <v>42844.208333333328</v>
      </c>
      <c r="O489" s="4">
        <f t="shared" si="29"/>
        <v>42877.208333333328</v>
      </c>
      <c r="P489" t="b">
        <v>0</v>
      </c>
      <c r="Q489" t="b">
        <v>0</v>
      </c>
      <c r="R489" t="s">
        <v>2037</v>
      </c>
      <c r="S489" t="s">
        <v>2062</v>
      </c>
      <c r="T489" t="s">
        <v>2063</v>
      </c>
    </row>
    <row r="490" spans="1:20" x14ac:dyDescent="0.3">
      <c r="A490">
        <v>488</v>
      </c>
      <c r="B490" t="s">
        <v>1001</v>
      </c>
      <c r="C490" s="3" t="s">
        <v>1002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28"/>
        <v>42402.25</v>
      </c>
      <c r="O490" s="4">
        <f t="shared" si="29"/>
        <v>42419.25</v>
      </c>
      <c r="P490" t="b">
        <v>0</v>
      </c>
      <c r="Q490" t="b">
        <v>0</v>
      </c>
      <c r="R490" t="s">
        <v>2037</v>
      </c>
      <c r="S490" t="s">
        <v>2062</v>
      </c>
      <c r="T490" t="s">
        <v>2063</v>
      </c>
    </row>
    <row r="491" spans="1:20" x14ac:dyDescent="0.3">
      <c r="A491">
        <v>489</v>
      </c>
      <c r="B491" t="s">
        <v>1003</v>
      </c>
      <c r="C491" s="3" t="s">
        <v>1004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>
        <f t="shared" si="31"/>
        <v>109.87</v>
      </c>
      <c r="J491" t="s">
        <v>95</v>
      </c>
      <c r="K491" t="s">
        <v>96</v>
      </c>
      <c r="L491">
        <v>1281934800</v>
      </c>
      <c r="M491">
        <v>1282366800</v>
      </c>
      <c r="N491" s="4">
        <f t="shared" si="28"/>
        <v>40405.208333333336</v>
      </c>
      <c r="O491" s="4">
        <f t="shared" si="29"/>
        <v>40410.208333333336</v>
      </c>
      <c r="P491" t="b">
        <v>0</v>
      </c>
      <c r="Q491" t="b">
        <v>0</v>
      </c>
      <c r="R491" t="s">
        <v>2042</v>
      </c>
      <c r="S491" t="s">
        <v>2060</v>
      </c>
      <c r="T491" t="s">
        <v>2069</v>
      </c>
    </row>
    <row r="492" spans="1:20" ht="31.2" x14ac:dyDescent="0.3">
      <c r="A492">
        <v>490</v>
      </c>
      <c r="B492" t="s">
        <v>1005</v>
      </c>
      <c r="C492" s="3" t="s">
        <v>1006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28"/>
        <v>43785.25</v>
      </c>
      <c r="O492" s="4">
        <f t="shared" si="29"/>
        <v>43792.25</v>
      </c>
      <c r="P492" t="b">
        <v>0</v>
      </c>
      <c r="Q492" t="b">
        <v>0</v>
      </c>
      <c r="R492" t="s">
        <v>2057</v>
      </c>
      <c r="S492" t="s">
        <v>2087</v>
      </c>
      <c r="T492" t="s">
        <v>2088</v>
      </c>
    </row>
    <row r="493" spans="1:20" ht="31.2" x14ac:dyDescent="0.3">
      <c r="A493">
        <v>491</v>
      </c>
      <c r="B493" t="s">
        <v>1007</v>
      </c>
      <c r="C493" s="3" t="s">
        <v>1008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28"/>
        <v>41455.208333333336</v>
      </c>
      <c r="O493" s="4">
        <f t="shared" si="29"/>
        <v>41481.208333333336</v>
      </c>
      <c r="P493" t="b">
        <v>0</v>
      </c>
      <c r="Q493" t="b">
        <v>1</v>
      </c>
      <c r="R493" t="s">
        <v>17</v>
      </c>
      <c r="S493" t="s">
        <v>2006</v>
      </c>
      <c r="T493" t="s">
        <v>2007</v>
      </c>
    </row>
    <row r="494" spans="1:20" x14ac:dyDescent="0.3">
      <c r="A494">
        <v>492</v>
      </c>
      <c r="B494" t="s">
        <v>1009</v>
      </c>
      <c r="C494" s="3" t="s">
        <v>1010</v>
      </c>
      <c r="D494">
        <v>191000</v>
      </c>
      <c r="E494">
        <v>45831</v>
      </c>
      <c r="F494">
        <f t="shared" si="30"/>
        <v>24</v>
      </c>
      <c r="G494" t="s">
        <v>64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28"/>
        <v>40335.208333333336</v>
      </c>
      <c r="O494" s="4">
        <f t="shared" si="29"/>
        <v>40370.208333333336</v>
      </c>
      <c r="P494" t="b">
        <v>1</v>
      </c>
      <c r="Q494" t="b">
        <v>1</v>
      </c>
      <c r="R494" t="s">
        <v>2046</v>
      </c>
      <c r="S494" t="s">
        <v>2064</v>
      </c>
      <c r="T494" t="s">
        <v>2075</v>
      </c>
    </row>
    <row r="495" spans="1:20" x14ac:dyDescent="0.3">
      <c r="A495">
        <v>493</v>
      </c>
      <c r="B495" t="s">
        <v>1011</v>
      </c>
      <c r="C495" s="3" t="s">
        <v>1012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28"/>
        <v>43644.208333333328</v>
      </c>
      <c r="O495" s="4">
        <f t="shared" si="29"/>
        <v>43657.208333333328</v>
      </c>
      <c r="P495" t="b">
        <v>0</v>
      </c>
      <c r="Q495" t="b">
        <v>0</v>
      </c>
      <c r="R495" t="s">
        <v>2048</v>
      </c>
      <c r="S495" t="s">
        <v>2077</v>
      </c>
      <c r="T495" t="s">
        <v>2078</v>
      </c>
    </row>
    <row r="496" spans="1:20" ht="31.2" x14ac:dyDescent="0.3">
      <c r="A496">
        <v>494</v>
      </c>
      <c r="B496" t="s">
        <v>1013</v>
      </c>
      <c r="C496" s="3" t="s">
        <v>1014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28"/>
        <v>40989.208333333336</v>
      </c>
      <c r="O496" s="4">
        <f t="shared" si="29"/>
        <v>40990.208333333336</v>
      </c>
      <c r="P496" t="b">
        <v>0</v>
      </c>
      <c r="Q496" t="b">
        <v>0</v>
      </c>
      <c r="R496" t="s">
        <v>2042</v>
      </c>
      <c r="S496" t="s">
        <v>2060</v>
      </c>
      <c r="T496" t="s">
        <v>2069</v>
      </c>
    </row>
    <row r="497" spans="1:20" x14ac:dyDescent="0.3">
      <c r="A497">
        <v>495</v>
      </c>
      <c r="B497" t="s">
        <v>1015</v>
      </c>
      <c r="C497" s="3" t="s">
        <v>1016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>
        <f t="shared" si="31"/>
        <v>68.02</v>
      </c>
      <c r="J497" t="s">
        <v>33</v>
      </c>
      <c r="K497" t="s">
        <v>34</v>
      </c>
      <c r="L497">
        <v>1402376400</v>
      </c>
      <c r="M497">
        <v>1402722000</v>
      </c>
      <c r="N497" s="4">
        <f t="shared" si="28"/>
        <v>41799.208333333336</v>
      </c>
      <c r="O497" s="4">
        <f t="shared" si="29"/>
        <v>41803.208333333336</v>
      </c>
      <c r="P497" t="b">
        <v>0</v>
      </c>
      <c r="Q497" t="b">
        <v>0</v>
      </c>
      <c r="R497" t="s">
        <v>2037</v>
      </c>
      <c r="S497" t="s">
        <v>2062</v>
      </c>
      <c r="T497" t="s">
        <v>2063</v>
      </c>
    </row>
    <row r="498" spans="1:20" x14ac:dyDescent="0.3">
      <c r="A498">
        <v>496</v>
      </c>
      <c r="B498" t="s">
        <v>1017</v>
      </c>
      <c r="C498" s="3" t="s">
        <v>1018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28"/>
        <v>42875.208333333328</v>
      </c>
      <c r="O498" s="4">
        <f t="shared" si="29"/>
        <v>42892.208333333328</v>
      </c>
      <c r="P498" t="b">
        <v>0</v>
      </c>
      <c r="Q498" t="b">
        <v>0</v>
      </c>
      <c r="R498" t="s">
        <v>2044</v>
      </c>
      <c r="S498" t="s">
        <v>2064</v>
      </c>
      <c r="T498" t="s">
        <v>2072</v>
      </c>
    </row>
    <row r="499" spans="1:20" x14ac:dyDescent="0.3">
      <c r="A499">
        <v>497</v>
      </c>
      <c r="B499" t="s">
        <v>1019</v>
      </c>
      <c r="C499" s="3" t="s">
        <v>1020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28"/>
        <v>42723.25</v>
      </c>
      <c r="O499" s="4">
        <f t="shared" si="29"/>
        <v>42723.25</v>
      </c>
      <c r="P499" t="b">
        <v>0</v>
      </c>
      <c r="Q499" t="b">
        <v>1</v>
      </c>
      <c r="R499" t="s">
        <v>2042</v>
      </c>
      <c r="S499" t="s">
        <v>2060</v>
      </c>
      <c r="T499" t="s">
        <v>2069</v>
      </c>
    </row>
    <row r="500" spans="1:20" x14ac:dyDescent="0.3">
      <c r="A500">
        <v>498</v>
      </c>
      <c r="B500" t="s">
        <v>1021</v>
      </c>
      <c r="C500" s="3" t="s">
        <v>1022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>
        <f t="shared" si="31"/>
        <v>79.989999999999995</v>
      </c>
      <c r="J500" t="s">
        <v>33</v>
      </c>
      <c r="K500" t="s">
        <v>34</v>
      </c>
      <c r="L500">
        <v>1420092000</v>
      </c>
      <c r="M500">
        <v>1420264800</v>
      </c>
      <c r="N500" s="4">
        <f t="shared" si="28"/>
        <v>42004.25</v>
      </c>
      <c r="O500" s="4">
        <f t="shared" si="29"/>
        <v>42006.25</v>
      </c>
      <c r="P500" t="b">
        <v>0</v>
      </c>
      <c r="Q500" t="b">
        <v>0</v>
      </c>
      <c r="R500" t="s">
        <v>2036</v>
      </c>
      <c r="S500" t="s">
        <v>2060</v>
      </c>
      <c r="T500" t="s">
        <v>2061</v>
      </c>
    </row>
    <row r="501" spans="1:20" ht="31.2" x14ac:dyDescent="0.3">
      <c r="A501">
        <v>499</v>
      </c>
      <c r="B501" t="s">
        <v>1023</v>
      </c>
      <c r="C501" s="3" t="s">
        <v>1024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28"/>
        <v>42443.208333333328</v>
      </c>
      <c r="O501" s="4">
        <f t="shared" si="29"/>
        <v>42448.208333333328</v>
      </c>
      <c r="P501" t="b">
        <v>0</v>
      </c>
      <c r="Q501" t="b">
        <v>1</v>
      </c>
      <c r="R501" t="s">
        <v>2038</v>
      </c>
      <c r="S501" t="s">
        <v>2064</v>
      </c>
      <c r="T501" t="s">
        <v>2065</v>
      </c>
    </row>
    <row r="502" spans="1:20" x14ac:dyDescent="0.3">
      <c r="A502">
        <v>500</v>
      </c>
      <c r="B502" t="s">
        <v>1025</v>
      </c>
      <c r="C502" s="3" t="s">
        <v>1026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28"/>
        <v>41394.208333333336</v>
      </c>
      <c r="O502" s="4">
        <f t="shared" si="29"/>
        <v>41422.208333333336</v>
      </c>
      <c r="P502" t="b">
        <v>0</v>
      </c>
      <c r="Q502" t="b">
        <v>1</v>
      </c>
      <c r="R502" t="s">
        <v>2037</v>
      </c>
      <c r="S502" t="s">
        <v>2062</v>
      </c>
      <c r="T502" t="s">
        <v>2063</v>
      </c>
    </row>
    <row r="503" spans="1:20" x14ac:dyDescent="0.3">
      <c r="A503">
        <v>501</v>
      </c>
      <c r="B503" t="s">
        <v>1027</v>
      </c>
      <c r="C503" s="3" t="s">
        <v>1028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28"/>
        <v>41344.208333333336</v>
      </c>
      <c r="O503" s="4">
        <f t="shared" si="29"/>
        <v>41346.208333333336</v>
      </c>
      <c r="P503" t="b">
        <v>0</v>
      </c>
      <c r="Q503" t="b">
        <v>0</v>
      </c>
      <c r="R503" t="s">
        <v>2038</v>
      </c>
      <c r="S503" t="s">
        <v>2064</v>
      </c>
      <c r="T503" t="s">
        <v>2065</v>
      </c>
    </row>
    <row r="504" spans="1:20" x14ac:dyDescent="0.3">
      <c r="A504">
        <v>502</v>
      </c>
      <c r="B504" t="s">
        <v>455</v>
      </c>
      <c r="C504" s="3" t="s">
        <v>1029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>
        <f t="shared" si="31"/>
        <v>37.04</v>
      </c>
      <c r="J504" t="s">
        <v>25</v>
      </c>
      <c r="K504" t="s">
        <v>26</v>
      </c>
      <c r="L504">
        <v>1343365200</v>
      </c>
      <c r="M504">
        <v>1345870800</v>
      </c>
      <c r="N504" s="4">
        <f t="shared" si="28"/>
        <v>41116.208333333336</v>
      </c>
      <c r="O504" s="4">
        <f t="shared" si="29"/>
        <v>41145.208333333336</v>
      </c>
      <c r="P504" t="b">
        <v>0</v>
      </c>
      <c r="Q504" t="b">
        <v>1</v>
      </c>
      <c r="R504" t="s">
        <v>2045</v>
      </c>
      <c r="S504" t="s">
        <v>2073</v>
      </c>
      <c r="T504" t="s">
        <v>2074</v>
      </c>
    </row>
    <row r="505" spans="1:20" ht="31.2" x14ac:dyDescent="0.3">
      <c r="A505">
        <v>503</v>
      </c>
      <c r="B505" t="s">
        <v>1030</v>
      </c>
      <c r="C505" s="3" t="s">
        <v>1031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28"/>
        <v>42185.208333333328</v>
      </c>
      <c r="O505" s="4">
        <f t="shared" si="29"/>
        <v>42205.208333333328</v>
      </c>
      <c r="P505" t="b">
        <v>0</v>
      </c>
      <c r="Q505" t="b">
        <v>0</v>
      </c>
      <c r="R505" t="s">
        <v>2040</v>
      </c>
      <c r="S505" t="s">
        <v>2064</v>
      </c>
      <c r="T505" t="s">
        <v>2067</v>
      </c>
    </row>
    <row r="506" spans="1:20" x14ac:dyDescent="0.3">
      <c r="A506">
        <v>504</v>
      </c>
      <c r="B506" t="s">
        <v>1032</v>
      </c>
      <c r="C506" s="3" t="s">
        <v>1033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>
        <f t="shared" si="31"/>
        <v>111.68</v>
      </c>
      <c r="J506" t="s">
        <v>95</v>
      </c>
      <c r="K506" t="s">
        <v>96</v>
      </c>
      <c r="L506">
        <v>1431925200</v>
      </c>
      <c r="M506">
        <v>1432011600</v>
      </c>
      <c r="N506" s="4">
        <f t="shared" si="28"/>
        <v>42141.208333333328</v>
      </c>
      <c r="O506" s="4">
        <f t="shared" si="29"/>
        <v>42142.208333333328</v>
      </c>
      <c r="P506" t="b">
        <v>0</v>
      </c>
      <c r="Q506" t="b">
        <v>0</v>
      </c>
      <c r="R506" t="s">
        <v>2035</v>
      </c>
      <c r="S506" t="s">
        <v>2058</v>
      </c>
      <c r="T506" t="s">
        <v>2059</v>
      </c>
    </row>
    <row r="507" spans="1:20" x14ac:dyDescent="0.3">
      <c r="A507">
        <v>505</v>
      </c>
      <c r="B507" t="s">
        <v>1034</v>
      </c>
      <c r="C507" s="3" t="s">
        <v>1035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28"/>
        <v>41340.25</v>
      </c>
      <c r="O507" s="4">
        <f t="shared" si="29"/>
        <v>41382.208333333336</v>
      </c>
      <c r="P507" t="b">
        <v>0</v>
      </c>
      <c r="Q507" t="b">
        <v>1</v>
      </c>
      <c r="R507" t="s">
        <v>2049</v>
      </c>
      <c r="S507" t="s">
        <v>2070</v>
      </c>
      <c r="T507" t="s">
        <v>2079</v>
      </c>
    </row>
    <row r="508" spans="1:20" x14ac:dyDescent="0.3">
      <c r="A508">
        <v>506</v>
      </c>
      <c r="B508" t="s">
        <v>1036</v>
      </c>
      <c r="C508" s="3" t="s">
        <v>1037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28"/>
        <v>43061.25</v>
      </c>
      <c r="O508" s="4">
        <f t="shared" si="29"/>
        <v>43078.25</v>
      </c>
      <c r="P508" t="b">
        <v>0</v>
      </c>
      <c r="Q508" t="b">
        <v>1</v>
      </c>
      <c r="R508" t="s">
        <v>2037</v>
      </c>
      <c r="S508" t="s">
        <v>2062</v>
      </c>
      <c r="T508" t="s">
        <v>2063</v>
      </c>
    </row>
    <row r="509" spans="1:20" ht="31.2" x14ac:dyDescent="0.3">
      <c r="A509">
        <v>507</v>
      </c>
      <c r="B509" t="s">
        <v>1038</v>
      </c>
      <c r="C509" s="3" t="s">
        <v>1039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28"/>
        <v>41372.208333333336</v>
      </c>
      <c r="O509" s="4">
        <f t="shared" si="29"/>
        <v>41421.208333333336</v>
      </c>
      <c r="P509" t="b">
        <v>0</v>
      </c>
      <c r="Q509" t="b">
        <v>1</v>
      </c>
      <c r="R509" t="s">
        <v>2036</v>
      </c>
      <c r="S509" t="s">
        <v>2060</v>
      </c>
      <c r="T509" t="s">
        <v>2061</v>
      </c>
    </row>
    <row r="510" spans="1:20" x14ac:dyDescent="0.3">
      <c r="A510">
        <v>508</v>
      </c>
      <c r="B510" t="s">
        <v>1040</v>
      </c>
      <c r="C510" s="3" t="s">
        <v>1041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28"/>
        <v>43309.208333333328</v>
      </c>
      <c r="O510" s="4">
        <f t="shared" si="29"/>
        <v>43330.208333333328</v>
      </c>
      <c r="P510" t="b">
        <v>0</v>
      </c>
      <c r="Q510" t="b">
        <v>0</v>
      </c>
      <c r="R510" t="s">
        <v>2037</v>
      </c>
      <c r="S510" t="s">
        <v>2062</v>
      </c>
      <c r="T510" t="s">
        <v>2063</v>
      </c>
    </row>
    <row r="511" spans="1:20" x14ac:dyDescent="0.3">
      <c r="A511">
        <v>509</v>
      </c>
      <c r="B511" t="s">
        <v>377</v>
      </c>
      <c r="C511" s="3" t="s">
        <v>1042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28"/>
        <v>41033.208333333336</v>
      </c>
      <c r="O511" s="4">
        <f t="shared" si="29"/>
        <v>41043.208333333336</v>
      </c>
      <c r="P511" t="b">
        <v>0</v>
      </c>
      <c r="Q511" t="b">
        <v>0</v>
      </c>
      <c r="R511" t="s">
        <v>2037</v>
      </c>
      <c r="S511" t="s">
        <v>2062</v>
      </c>
      <c r="T511" t="s">
        <v>2063</v>
      </c>
    </row>
    <row r="512" spans="1:20" x14ac:dyDescent="0.3">
      <c r="A512">
        <v>510</v>
      </c>
      <c r="B512" t="s">
        <v>1043</v>
      </c>
      <c r="C512" s="3" t="s">
        <v>1044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>
        <f t="shared" si="31"/>
        <v>70.91</v>
      </c>
      <c r="J512" t="s">
        <v>25</v>
      </c>
      <c r="K512" t="s">
        <v>26</v>
      </c>
      <c r="L512">
        <v>1527742800</v>
      </c>
      <c r="M512">
        <v>1529816400</v>
      </c>
      <c r="N512" s="4">
        <f t="shared" si="28"/>
        <v>43250.208333333328</v>
      </c>
      <c r="O512" s="4">
        <f t="shared" si="29"/>
        <v>43274.208333333328</v>
      </c>
      <c r="P512" t="b">
        <v>0</v>
      </c>
      <c r="Q512" t="b">
        <v>0</v>
      </c>
      <c r="R512" t="s">
        <v>2040</v>
      </c>
      <c r="S512" t="s">
        <v>2064</v>
      </c>
      <c r="T512" t="s">
        <v>2067</v>
      </c>
    </row>
    <row r="513" spans="1:20" x14ac:dyDescent="0.3">
      <c r="A513">
        <v>511</v>
      </c>
      <c r="B513" t="s">
        <v>1045</v>
      </c>
      <c r="C513" s="3" t="s">
        <v>1046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28"/>
        <v>43670.208333333328</v>
      </c>
      <c r="O513" s="4">
        <f t="shared" si="29"/>
        <v>43680.208333333328</v>
      </c>
      <c r="P513" t="b">
        <v>0</v>
      </c>
      <c r="Q513" t="b">
        <v>0</v>
      </c>
      <c r="R513" t="s">
        <v>2037</v>
      </c>
      <c r="S513" t="s">
        <v>2062</v>
      </c>
      <c r="T513" t="s">
        <v>2063</v>
      </c>
    </row>
    <row r="514" spans="1:20" x14ac:dyDescent="0.3">
      <c r="A514">
        <v>512</v>
      </c>
      <c r="B514" t="s">
        <v>1047</v>
      </c>
      <c r="C514" s="3" t="s">
        <v>1048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28"/>
        <v>41824.208333333336</v>
      </c>
      <c r="O514" s="4">
        <f t="shared" si="29"/>
        <v>41825.208333333336</v>
      </c>
      <c r="P514" t="b">
        <v>0</v>
      </c>
      <c r="Q514" t="b">
        <v>1</v>
      </c>
      <c r="R514" t="s">
        <v>2045</v>
      </c>
      <c r="S514" t="s">
        <v>2073</v>
      </c>
      <c r="T514" t="s">
        <v>2074</v>
      </c>
    </row>
    <row r="515" spans="1:20" x14ac:dyDescent="0.3">
      <c r="A515">
        <v>513</v>
      </c>
      <c r="B515" t="s">
        <v>1049</v>
      </c>
      <c r="C515" s="3" t="s">
        <v>1050</v>
      </c>
      <c r="D515">
        <v>8300</v>
      </c>
      <c r="E515">
        <v>3260</v>
      </c>
      <c r="F515">
        <f t="shared" si="30"/>
        <v>39</v>
      </c>
      <c r="G515" t="s">
        <v>64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32">(((L515/60)/60)/24)+DATE(1970,1,0)</f>
        <v>40429.208333333336</v>
      </c>
      <c r="O515" s="4">
        <f t="shared" ref="O515:O578" si="33">(((M515/60)/60)/24)+DATE(1970,1,0)</f>
        <v>40431.208333333336</v>
      </c>
      <c r="P515" t="b">
        <v>0</v>
      </c>
      <c r="Q515" t="b">
        <v>0</v>
      </c>
      <c r="R515" t="s">
        <v>2053</v>
      </c>
      <c r="S515" t="s">
        <v>2064</v>
      </c>
      <c r="T515" t="s">
        <v>2083</v>
      </c>
    </row>
    <row r="516" spans="1:20" x14ac:dyDescent="0.3">
      <c r="A516">
        <v>514</v>
      </c>
      <c r="B516" t="s">
        <v>1051</v>
      </c>
      <c r="C516" s="3" t="s">
        <v>1052</v>
      </c>
      <c r="D516">
        <v>138700</v>
      </c>
      <c r="E516">
        <v>31123</v>
      </c>
      <c r="F516">
        <f t="shared" ref="F516:F579" si="34">ROUND(E516/D516*100,0)</f>
        <v>22</v>
      </c>
      <c r="G516" t="s">
        <v>64</v>
      </c>
      <c r="H516">
        <v>528</v>
      </c>
      <c r="I516">
        <f t="shared" ref="I516:I579" si="35">IF(H516=0,0,ROUND(E516/H516,2))</f>
        <v>58.95</v>
      </c>
      <c r="J516" t="s">
        <v>87</v>
      </c>
      <c r="K516" t="s">
        <v>88</v>
      </c>
      <c r="L516">
        <v>1386309600</v>
      </c>
      <c r="M516">
        <v>1386741600</v>
      </c>
      <c r="N516" s="4">
        <f t="shared" si="32"/>
        <v>41613.25</v>
      </c>
      <c r="O516" s="4">
        <f t="shared" si="33"/>
        <v>41618.25</v>
      </c>
      <c r="P516" t="b">
        <v>0</v>
      </c>
      <c r="Q516" t="b">
        <v>1</v>
      </c>
      <c r="R516" t="s">
        <v>2035</v>
      </c>
      <c r="S516" t="s">
        <v>2058</v>
      </c>
      <c r="T516" t="s">
        <v>2059</v>
      </c>
    </row>
    <row r="517" spans="1:20" x14ac:dyDescent="0.3">
      <c r="A517">
        <v>515</v>
      </c>
      <c r="B517" t="s">
        <v>1053</v>
      </c>
      <c r="C517" s="3" t="s">
        <v>1054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32"/>
        <v>40899.25</v>
      </c>
      <c r="O517" s="4">
        <f t="shared" si="33"/>
        <v>40901.25</v>
      </c>
      <c r="P517" t="b">
        <v>0</v>
      </c>
      <c r="Q517" t="b">
        <v>1</v>
      </c>
      <c r="R517" t="s">
        <v>2037</v>
      </c>
      <c r="S517" t="s">
        <v>2062</v>
      </c>
      <c r="T517" t="s">
        <v>2063</v>
      </c>
    </row>
    <row r="518" spans="1:20" x14ac:dyDescent="0.3">
      <c r="A518">
        <v>516</v>
      </c>
      <c r="B518" t="s">
        <v>1055</v>
      </c>
      <c r="C518" s="3" t="s">
        <v>1056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32"/>
        <v>40395.208333333336</v>
      </c>
      <c r="O518" s="4">
        <f t="shared" si="33"/>
        <v>40433.208333333336</v>
      </c>
      <c r="P518" t="b">
        <v>0</v>
      </c>
      <c r="Q518" t="b">
        <v>0</v>
      </c>
      <c r="R518" t="s">
        <v>2043</v>
      </c>
      <c r="S518" t="s">
        <v>2070</v>
      </c>
      <c r="T518" t="s">
        <v>2071</v>
      </c>
    </row>
    <row r="519" spans="1:20" x14ac:dyDescent="0.3">
      <c r="A519">
        <v>517</v>
      </c>
      <c r="B519" t="s">
        <v>1057</v>
      </c>
      <c r="C519" s="3" t="s">
        <v>1058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32"/>
        <v>42859.208333333328</v>
      </c>
      <c r="O519" s="4">
        <f t="shared" si="33"/>
        <v>42864.208333333328</v>
      </c>
      <c r="P519" t="b">
        <v>0</v>
      </c>
      <c r="Q519" t="b">
        <v>0</v>
      </c>
      <c r="R519" t="s">
        <v>17</v>
      </c>
      <c r="S519" t="s">
        <v>2006</v>
      </c>
      <c r="T519" t="s">
        <v>2007</v>
      </c>
    </row>
    <row r="520" spans="1:20" ht="31.2" x14ac:dyDescent="0.3">
      <c r="A520">
        <v>518</v>
      </c>
      <c r="B520" t="s">
        <v>1059</v>
      </c>
      <c r="C520" s="3" t="s">
        <v>1060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32"/>
        <v>43153.25</v>
      </c>
      <c r="O520" s="4">
        <f t="shared" si="33"/>
        <v>43155.25</v>
      </c>
      <c r="P520" t="b">
        <v>0</v>
      </c>
      <c r="Q520" t="b">
        <v>1</v>
      </c>
      <c r="R520" t="s">
        <v>2044</v>
      </c>
      <c r="S520" t="s">
        <v>2064</v>
      </c>
      <c r="T520" t="s">
        <v>2072</v>
      </c>
    </row>
    <row r="521" spans="1:20" x14ac:dyDescent="0.3">
      <c r="A521">
        <v>519</v>
      </c>
      <c r="B521" t="s">
        <v>1061</v>
      </c>
      <c r="C521" s="3" t="s">
        <v>1062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32"/>
        <v>42011.25</v>
      </c>
      <c r="O521" s="4">
        <f t="shared" si="33"/>
        <v>42025.25</v>
      </c>
      <c r="P521" t="b">
        <v>0</v>
      </c>
      <c r="Q521" t="b">
        <v>1</v>
      </c>
      <c r="R521" t="s">
        <v>2035</v>
      </c>
      <c r="S521" t="s">
        <v>2058</v>
      </c>
      <c r="T521" t="s">
        <v>2059</v>
      </c>
    </row>
    <row r="522" spans="1:20" x14ac:dyDescent="0.3">
      <c r="A522">
        <v>520</v>
      </c>
      <c r="B522" t="s">
        <v>1063</v>
      </c>
      <c r="C522" s="3" t="s">
        <v>1064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32"/>
        <v>43573.208333333328</v>
      </c>
      <c r="O522" s="4">
        <f t="shared" si="33"/>
        <v>43576.208333333328</v>
      </c>
      <c r="P522" t="b">
        <v>0</v>
      </c>
      <c r="Q522" t="b">
        <v>0</v>
      </c>
      <c r="R522" t="s">
        <v>2037</v>
      </c>
      <c r="S522" t="s">
        <v>2062</v>
      </c>
      <c r="T522" t="s">
        <v>2063</v>
      </c>
    </row>
    <row r="523" spans="1:20" x14ac:dyDescent="0.3">
      <c r="A523">
        <v>521</v>
      </c>
      <c r="B523" t="s">
        <v>1065</v>
      </c>
      <c r="C523" s="3" t="s">
        <v>126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32"/>
        <v>42604.208333333328</v>
      </c>
      <c r="O523" s="4">
        <f t="shared" si="33"/>
        <v>42610.208333333328</v>
      </c>
      <c r="P523" t="b">
        <v>0</v>
      </c>
      <c r="Q523" t="b">
        <v>1</v>
      </c>
      <c r="R523" t="s">
        <v>2040</v>
      </c>
      <c r="S523" t="s">
        <v>2064</v>
      </c>
      <c r="T523" t="s">
        <v>2067</v>
      </c>
    </row>
    <row r="524" spans="1:20" ht="31.2" x14ac:dyDescent="0.3">
      <c r="A524">
        <v>522</v>
      </c>
      <c r="B524" t="s">
        <v>1066</v>
      </c>
      <c r="C524" s="3" t="s">
        <v>1067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32"/>
        <v>41092.208333333336</v>
      </c>
      <c r="O524" s="4">
        <f t="shared" si="33"/>
        <v>41104.208333333336</v>
      </c>
      <c r="P524" t="b">
        <v>0</v>
      </c>
      <c r="Q524" t="b">
        <v>0</v>
      </c>
      <c r="R524" t="s">
        <v>2046</v>
      </c>
      <c r="S524" t="s">
        <v>2064</v>
      </c>
      <c r="T524" t="s">
        <v>2075</v>
      </c>
    </row>
    <row r="525" spans="1:20" x14ac:dyDescent="0.3">
      <c r="A525">
        <v>523</v>
      </c>
      <c r="B525" t="s">
        <v>1068</v>
      </c>
      <c r="C525" s="3" t="s">
        <v>1069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32"/>
        <v>40240.25</v>
      </c>
      <c r="O525" s="4">
        <f t="shared" si="33"/>
        <v>40245.25</v>
      </c>
      <c r="P525" t="b">
        <v>0</v>
      </c>
      <c r="Q525" t="b">
        <v>0</v>
      </c>
      <c r="R525" t="s">
        <v>2046</v>
      </c>
      <c r="S525" t="s">
        <v>2064</v>
      </c>
      <c r="T525" t="s">
        <v>2075</v>
      </c>
    </row>
    <row r="526" spans="1:20" x14ac:dyDescent="0.3">
      <c r="A526">
        <v>524</v>
      </c>
      <c r="B526" t="s">
        <v>1070</v>
      </c>
      <c r="C526" s="3" t="s">
        <v>1071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32"/>
        <v>40293.208333333336</v>
      </c>
      <c r="O526" s="4">
        <f t="shared" si="33"/>
        <v>40306.208333333336</v>
      </c>
      <c r="P526" t="b">
        <v>0</v>
      </c>
      <c r="Q526" t="b">
        <v>0</v>
      </c>
      <c r="R526" t="s">
        <v>2037</v>
      </c>
      <c r="S526" t="s">
        <v>2062</v>
      </c>
      <c r="T526" t="s">
        <v>2063</v>
      </c>
    </row>
    <row r="527" spans="1:20" ht="31.2" x14ac:dyDescent="0.3">
      <c r="A527">
        <v>525</v>
      </c>
      <c r="B527" t="s">
        <v>1072</v>
      </c>
      <c r="C527" s="3" t="s">
        <v>1073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32"/>
        <v>40504.25</v>
      </c>
      <c r="O527" s="4">
        <f t="shared" si="33"/>
        <v>40508.25</v>
      </c>
      <c r="P527" t="b">
        <v>0</v>
      </c>
      <c r="Q527" t="b">
        <v>0</v>
      </c>
      <c r="R527" t="s">
        <v>2042</v>
      </c>
      <c r="S527" t="s">
        <v>2060</v>
      </c>
      <c r="T527" t="s">
        <v>2069</v>
      </c>
    </row>
    <row r="528" spans="1:20" ht="31.2" x14ac:dyDescent="0.3">
      <c r="A528">
        <v>526</v>
      </c>
      <c r="B528" t="s">
        <v>1074</v>
      </c>
      <c r="C528" s="3" t="s">
        <v>1075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32"/>
        <v>42363.25</v>
      </c>
      <c r="O528" s="4">
        <f t="shared" si="33"/>
        <v>42400.25</v>
      </c>
      <c r="P528" t="b">
        <v>0</v>
      </c>
      <c r="Q528" t="b">
        <v>1</v>
      </c>
      <c r="R528" t="s">
        <v>2037</v>
      </c>
      <c r="S528" t="s">
        <v>2062</v>
      </c>
      <c r="T528" t="s">
        <v>2063</v>
      </c>
    </row>
    <row r="529" spans="1:20" x14ac:dyDescent="0.3">
      <c r="A529">
        <v>527</v>
      </c>
      <c r="B529" t="s">
        <v>1076</v>
      </c>
      <c r="C529" s="3" t="s">
        <v>1077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32"/>
        <v>42404.25</v>
      </c>
      <c r="O529" s="4">
        <f t="shared" si="33"/>
        <v>42440.25</v>
      </c>
      <c r="P529" t="b">
        <v>0</v>
      </c>
      <c r="Q529" t="b">
        <v>0</v>
      </c>
      <c r="R529" t="s">
        <v>2044</v>
      </c>
      <c r="S529" t="s">
        <v>2064</v>
      </c>
      <c r="T529" t="s">
        <v>2072</v>
      </c>
    </row>
    <row r="530" spans="1:20" x14ac:dyDescent="0.3">
      <c r="A530">
        <v>528</v>
      </c>
      <c r="B530" t="s">
        <v>1078</v>
      </c>
      <c r="C530" s="3" t="s">
        <v>1079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>
        <f t="shared" si="35"/>
        <v>90.34</v>
      </c>
      <c r="J530" t="s">
        <v>37</v>
      </c>
      <c r="K530" t="s">
        <v>38</v>
      </c>
      <c r="L530">
        <v>1385186400</v>
      </c>
      <c r="M530">
        <v>1389074400</v>
      </c>
      <c r="N530" s="4">
        <f t="shared" si="32"/>
        <v>41600.25</v>
      </c>
      <c r="O530" s="4">
        <f t="shared" si="33"/>
        <v>41645.25</v>
      </c>
      <c r="P530" t="b">
        <v>0</v>
      </c>
      <c r="Q530" t="b">
        <v>0</v>
      </c>
      <c r="R530" t="s">
        <v>2041</v>
      </c>
      <c r="S530" t="s">
        <v>2058</v>
      </c>
      <c r="T530" t="s">
        <v>2068</v>
      </c>
    </row>
    <row r="531" spans="1:20" x14ac:dyDescent="0.3">
      <c r="A531">
        <v>529</v>
      </c>
      <c r="B531" t="s">
        <v>1080</v>
      </c>
      <c r="C531" s="3" t="s">
        <v>1081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32"/>
        <v>41768.208333333336</v>
      </c>
      <c r="O531" s="4">
        <f t="shared" si="33"/>
        <v>41796.208333333336</v>
      </c>
      <c r="P531" t="b">
        <v>0</v>
      </c>
      <c r="Q531" t="b">
        <v>0</v>
      </c>
      <c r="R531" t="s">
        <v>2045</v>
      </c>
      <c r="S531" t="s">
        <v>2073</v>
      </c>
      <c r="T531" t="s">
        <v>2074</v>
      </c>
    </row>
    <row r="532" spans="1:20" ht="31.2" x14ac:dyDescent="0.3">
      <c r="A532">
        <v>530</v>
      </c>
      <c r="B532" t="s">
        <v>1082</v>
      </c>
      <c r="C532" s="3" t="s">
        <v>1083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32"/>
        <v>40420.208333333336</v>
      </c>
      <c r="O532" s="4">
        <f t="shared" si="33"/>
        <v>40434.208333333336</v>
      </c>
      <c r="P532" t="b">
        <v>0</v>
      </c>
      <c r="Q532" t="b">
        <v>1</v>
      </c>
      <c r="R532" t="s">
        <v>2047</v>
      </c>
      <c r="S532" t="s">
        <v>2070</v>
      </c>
      <c r="T532" t="s">
        <v>2076</v>
      </c>
    </row>
    <row r="533" spans="1:20" ht="31.2" x14ac:dyDescent="0.3">
      <c r="A533">
        <v>531</v>
      </c>
      <c r="B533" t="s">
        <v>1084</v>
      </c>
      <c r="C533" s="3" t="s">
        <v>1085</v>
      </c>
      <c r="D533">
        <v>186700</v>
      </c>
      <c r="E533">
        <v>178338</v>
      </c>
      <c r="F533">
        <f t="shared" si="34"/>
        <v>96</v>
      </c>
      <c r="G533" t="s">
        <v>43</v>
      </c>
      <c r="H533">
        <v>3640</v>
      </c>
      <c r="I533">
        <f t="shared" si="35"/>
        <v>48.99</v>
      </c>
      <c r="J533" t="s">
        <v>87</v>
      </c>
      <c r="K533" t="s">
        <v>88</v>
      </c>
      <c r="L533">
        <v>1384149600</v>
      </c>
      <c r="M533">
        <v>1388988000</v>
      </c>
      <c r="N533" s="4">
        <f t="shared" si="32"/>
        <v>41588.25</v>
      </c>
      <c r="O533" s="4">
        <f t="shared" si="33"/>
        <v>41644.25</v>
      </c>
      <c r="P533" t="b">
        <v>0</v>
      </c>
      <c r="Q533" t="b">
        <v>0</v>
      </c>
      <c r="R533" t="s">
        <v>2045</v>
      </c>
      <c r="S533" t="s">
        <v>2073</v>
      </c>
      <c r="T533" t="s">
        <v>2074</v>
      </c>
    </row>
    <row r="534" spans="1:20" x14ac:dyDescent="0.3">
      <c r="A534">
        <v>532</v>
      </c>
      <c r="B534" t="s">
        <v>1086</v>
      </c>
      <c r="C534" s="3" t="s">
        <v>1087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32"/>
        <v>43124.25</v>
      </c>
      <c r="O534" s="4">
        <f t="shared" si="33"/>
        <v>43125.25</v>
      </c>
      <c r="P534" t="b">
        <v>0</v>
      </c>
      <c r="Q534" t="b">
        <v>0</v>
      </c>
      <c r="R534" t="s">
        <v>2037</v>
      </c>
      <c r="S534" t="s">
        <v>2062</v>
      </c>
      <c r="T534" t="s">
        <v>2063</v>
      </c>
    </row>
    <row r="535" spans="1:20" x14ac:dyDescent="0.3">
      <c r="A535">
        <v>533</v>
      </c>
      <c r="B535" t="s">
        <v>1088</v>
      </c>
      <c r="C535" s="3" t="s">
        <v>1089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>
        <f t="shared" si="35"/>
        <v>83</v>
      </c>
      <c r="J535" t="s">
        <v>37</v>
      </c>
      <c r="K535" t="s">
        <v>38</v>
      </c>
      <c r="L535">
        <v>1374642000</v>
      </c>
      <c r="M535">
        <v>1377752400</v>
      </c>
      <c r="N535" s="4">
        <f t="shared" si="32"/>
        <v>41478.208333333336</v>
      </c>
      <c r="O535" s="4">
        <f t="shared" si="33"/>
        <v>41514.208333333336</v>
      </c>
      <c r="P535" t="b">
        <v>0</v>
      </c>
      <c r="Q535" t="b">
        <v>0</v>
      </c>
      <c r="R535" t="s">
        <v>2041</v>
      </c>
      <c r="S535" t="s">
        <v>2058</v>
      </c>
      <c r="T535" t="s">
        <v>2068</v>
      </c>
    </row>
    <row r="536" spans="1:20" x14ac:dyDescent="0.3">
      <c r="A536">
        <v>534</v>
      </c>
      <c r="B536" t="s">
        <v>1090</v>
      </c>
      <c r="C536" s="3" t="s">
        <v>1091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32"/>
        <v>43328.208333333328</v>
      </c>
      <c r="O536" s="4">
        <f t="shared" si="33"/>
        <v>43329.208333333328</v>
      </c>
      <c r="P536" t="b">
        <v>0</v>
      </c>
      <c r="Q536" t="b">
        <v>1</v>
      </c>
      <c r="R536" t="s">
        <v>2040</v>
      </c>
      <c r="S536" t="s">
        <v>2064</v>
      </c>
      <c r="T536" t="s">
        <v>2067</v>
      </c>
    </row>
    <row r="537" spans="1:20" x14ac:dyDescent="0.3">
      <c r="A537">
        <v>535</v>
      </c>
      <c r="B537" t="s">
        <v>1092</v>
      </c>
      <c r="C537" s="3" t="s">
        <v>1093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>
        <f t="shared" si="35"/>
        <v>62.04</v>
      </c>
      <c r="J537" t="s">
        <v>95</v>
      </c>
      <c r="K537" t="s">
        <v>96</v>
      </c>
      <c r="L537">
        <v>1528434000</v>
      </c>
      <c r="M537">
        <v>1528606800</v>
      </c>
      <c r="N537" s="4">
        <f t="shared" si="32"/>
        <v>43258.208333333328</v>
      </c>
      <c r="O537" s="4">
        <f t="shared" si="33"/>
        <v>43260.208333333328</v>
      </c>
      <c r="P537" t="b">
        <v>0</v>
      </c>
      <c r="Q537" t="b">
        <v>1</v>
      </c>
      <c r="R537" t="s">
        <v>2037</v>
      </c>
      <c r="S537" t="s">
        <v>2062</v>
      </c>
      <c r="T537" t="s">
        <v>2063</v>
      </c>
    </row>
    <row r="538" spans="1:20" x14ac:dyDescent="0.3">
      <c r="A538">
        <v>536</v>
      </c>
      <c r="B538" t="s">
        <v>1094</v>
      </c>
      <c r="C538" s="3" t="s">
        <v>1095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>
        <f t="shared" si="35"/>
        <v>104.98</v>
      </c>
      <c r="J538" t="s">
        <v>95</v>
      </c>
      <c r="K538" t="s">
        <v>96</v>
      </c>
      <c r="L538">
        <v>1282626000</v>
      </c>
      <c r="M538">
        <v>1284872400</v>
      </c>
      <c r="N538" s="4">
        <f t="shared" si="32"/>
        <v>40413.208333333336</v>
      </c>
      <c r="O538" s="4">
        <f t="shared" si="33"/>
        <v>40439.208333333336</v>
      </c>
      <c r="P538" t="b">
        <v>0</v>
      </c>
      <c r="Q538" t="b">
        <v>0</v>
      </c>
      <c r="R538" t="s">
        <v>2047</v>
      </c>
      <c r="S538" t="s">
        <v>2070</v>
      </c>
      <c r="T538" t="s">
        <v>2076</v>
      </c>
    </row>
    <row r="539" spans="1:20" x14ac:dyDescent="0.3">
      <c r="A539">
        <v>537</v>
      </c>
      <c r="B539" t="s">
        <v>1096</v>
      </c>
      <c r="C539" s="3" t="s">
        <v>1097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>
        <f t="shared" si="35"/>
        <v>94.04</v>
      </c>
      <c r="J539" t="s">
        <v>33</v>
      </c>
      <c r="K539" t="s">
        <v>34</v>
      </c>
      <c r="L539">
        <v>1535605200</v>
      </c>
      <c r="M539">
        <v>1537592400</v>
      </c>
      <c r="N539" s="4">
        <f t="shared" si="32"/>
        <v>43341.208333333328</v>
      </c>
      <c r="O539" s="4">
        <f t="shared" si="33"/>
        <v>43364.208333333328</v>
      </c>
      <c r="P539" t="b">
        <v>1</v>
      </c>
      <c r="Q539" t="b">
        <v>1</v>
      </c>
      <c r="R539" t="s">
        <v>2038</v>
      </c>
      <c r="S539" t="s">
        <v>2064</v>
      </c>
      <c r="T539" t="s">
        <v>2065</v>
      </c>
    </row>
    <row r="540" spans="1:20" x14ac:dyDescent="0.3">
      <c r="A540">
        <v>538</v>
      </c>
      <c r="B540" t="s">
        <v>1098</v>
      </c>
      <c r="C540" s="3" t="s">
        <v>1099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32"/>
        <v>41538.208333333336</v>
      </c>
      <c r="O540" s="4">
        <f t="shared" si="33"/>
        <v>41554.208333333336</v>
      </c>
      <c r="P540" t="b">
        <v>0</v>
      </c>
      <c r="Q540" t="b">
        <v>0</v>
      </c>
      <c r="R540" t="s">
        <v>2054</v>
      </c>
      <c r="S540" t="s">
        <v>2073</v>
      </c>
      <c r="T540" t="s">
        <v>2084</v>
      </c>
    </row>
    <row r="541" spans="1:20" x14ac:dyDescent="0.3">
      <c r="A541">
        <v>539</v>
      </c>
      <c r="B541" t="s">
        <v>1100</v>
      </c>
      <c r="C541" s="3" t="s">
        <v>1101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32"/>
        <v>43646.208333333328</v>
      </c>
      <c r="O541" s="4">
        <f t="shared" si="33"/>
        <v>43652.208333333328</v>
      </c>
      <c r="P541" t="b">
        <v>0</v>
      </c>
      <c r="Q541" t="b">
        <v>1</v>
      </c>
      <c r="R541" t="s">
        <v>17</v>
      </c>
      <c r="S541" t="s">
        <v>2006</v>
      </c>
      <c r="T541" t="s">
        <v>2007</v>
      </c>
    </row>
    <row r="542" spans="1:20" x14ac:dyDescent="0.3">
      <c r="A542">
        <v>540</v>
      </c>
      <c r="B542" t="s">
        <v>1102</v>
      </c>
      <c r="C542" s="3" t="s">
        <v>1103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32"/>
        <v>43224.208333333328</v>
      </c>
      <c r="O542" s="4">
        <f t="shared" si="33"/>
        <v>43246.208333333328</v>
      </c>
      <c r="P542" t="b">
        <v>0</v>
      </c>
      <c r="Q542" t="b">
        <v>0</v>
      </c>
      <c r="R542" t="s">
        <v>2048</v>
      </c>
      <c r="S542" t="s">
        <v>2077</v>
      </c>
      <c r="T542" t="s">
        <v>2078</v>
      </c>
    </row>
    <row r="543" spans="1:20" x14ac:dyDescent="0.3">
      <c r="A543">
        <v>541</v>
      </c>
      <c r="B543" t="s">
        <v>1104</v>
      </c>
      <c r="C543" s="3" t="s">
        <v>1105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>
        <f t="shared" si="35"/>
        <v>109.08</v>
      </c>
      <c r="J543" t="s">
        <v>95</v>
      </c>
      <c r="K543" t="s">
        <v>96</v>
      </c>
      <c r="L543">
        <v>1433912400</v>
      </c>
      <c r="M543">
        <v>1436158800</v>
      </c>
      <c r="N543" s="4">
        <f t="shared" si="32"/>
        <v>42164.208333333328</v>
      </c>
      <c r="O543" s="4">
        <f t="shared" si="33"/>
        <v>42190.208333333328</v>
      </c>
      <c r="P543" t="b">
        <v>0</v>
      </c>
      <c r="Q543" t="b">
        <v>0</v>
      </c>
      <c r="R543" t="s">
        <v>2054</v>
      </c>
      <c r="S543" t="s">
        <v>2073</v>
      </c>
      <c r="T543" t="s">
        <v>2084</v>
      </c>
    </row>
    <row r="544" spans="1:20" x14ac:dyDescent="0.3">
      <c r="A544">
        <v>542</v>
      </c>
      <c r="B544" t="s">
        <v>1106</v>
      </c>
      <c r="C544" s="3" t="s">
        <v>1107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>
        <f t="shared" si="35"/>
        <v>39.39</v>
      </c>
      <c r="J544" t="s">
        <v>37</v>
      </c>
      <c r="K544" t="s">
        <v>38</v>
      </c>
      <c r="L544">
        <v>1453442400</v>
      </c>
      <c r="M544">
        <v>1456034400</v>
      </c>
      <c r="N544" s="4">
        <f t="shared" si="32"/>
        <v>42390.25</v>
      </c>
      <c r="O544" s="4">
        <f t="shared" si="33"/>
        <v>42420.25</v>
      </c>
      <c r="P544" t="b">
        <v>0</v>
      </c>
      <c r="Q544" t="b">
        <v>0</v>
      </c>
      <c r="R544" t="s">
        <v>2041</v>
      </c>
      <c r="S544" t="s">
        <v>2058</v>
      </c>
      <c r="T544" t="s">
        <v>2068</v>
      </c>
    </row>
    <row r="545" spans="1:20" x14ac:dyDescent="0.3">
      <c r="A545">
        <v>543</v>
      </c>
      <c r="B545" t="s">
        <v>1108</v>
      </c>
      <c r="C545" s="3" t="s">
        <v>1109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32"/>
        <v>41527.208333333336</v>
      </c>
      <c r="O545" s="4">
        <f t="shared" si="33"/>
        <v>41542.208333333336</v>
      </c>
      <c r="P545" t="b">
        <v>0</v>
      </c>
      <c r="Q545" t="b">
        <v>0</v>
      </c>
      <c r="R545" t="s">
        <v>2045</v>
      </c>
      <c r="S545" t="s">
        <v>2073</v>
      </c>
      <c r="T545" t="s">
        <v>2074</v>
      </c>
    </row>
    <row r="546" spans="1:20" ht="31.2" x14ac:dyDescent="0.3">
      <c r="A546">
        <v>544</v>
      </c>
      <c r="B546" t="s">
        <v>1110</v>
      </c>
      <c r="C546" s="3" t="s">
        <v>1111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32"/>
        <v>42376.25</v>
      </c>
      <c r="O546" s="4">
        <f t="shared" si="33"/>
        <v>42389.25</v>
      </c>
      <c r="P546" t="b">
        <v>0</v>
      </c>
      <c r="Q546" t="b">
        <v>0</v>
      </c>
      <c r="R546" t="s">
        <v>2035</v>
      </c>
      <c r="S546" t="s">
        <v>2058</v>
      </c>
      <c r="T546" t="s">
        <v>2059</v>
      </c>
    </row>
    <row r="547" spans="1:20" x14ac:dyDescent="0.3">
      <c r="A547">
        <v>545</v>
      </c>
      <c r="B547" t="s">
        <v>1112</v>
      </c>
      <c r="C547" s="3" t="s">
        <v>1113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32"/>
        <v>43823.25</v>
      </c>
      <c r="O547" s="4">
        <f t="shared" si="33"/>
        <v>43843.25</v>
      </c>
      <c r="P547" t="b">
        <v>0</v>
      </c>
      <c r="Q547" t="b">
        <v>0</v>
      </c>
      <c r="R547" t="s">
        <v>2037</v>
      </c>
      <c r="S547" t="s">
        <v>2062</v>
      </c>
      <c r="T547" t="s">
        <v>2063</v>
      </c>
    </row>
    <row r="548" spans="1:20" ht="31.2" x14ac:dyDescent="0.3">
      <c r="A548">
        <v>546</v>
      </c>
      <c r="B548" t="s">
        <v>1114</v>
      </c>
      <c r="C548" s="3" t="s">
        <v>1115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32"/>
        <v>43359.208333333328</v>
      </c>
      <c r="O548" s="4">
        <f t="shared" si="33"/>
        <v>43362.208333333328</v>
      </c>
      <c r="P548" t="b">
        <v>0</v>
      </c>
      <c r="Q548" t="b">
        <v>1</v>
      </c>
      <c r="R548" t="s">
        <v>2037</v>
      </c>
      <c r="S548" t="s">
        <v>2062</v>
      </c>
      <c r="T548" t="s">
        <v>2063</v>
      </c>
    </row>
    <row r="549" spans="1:20" x14ac:dyDescent="0.3">
      <c r="A549">
        <v>547</v>
      </c>
      <c r="B549" t="s">
        <v>1116</v>
      </c>
      <c r="C549" s="3" t="s">
        <v>1117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32"/>
        <v>42028.25</v>
      </c>
      <c r="O549" s="4">
        <f t="shared" si="33"/>
        <v>42040.25</v>
      </c>
      <c r="P549" t="b">
        <v>0</v>
      </c>
      <c r="Q549" t="b">
        <v>0</v>
      </c>
      <c r="R549" t="s">
        <v>2040</v>
      </c>
      <c r="S549" t="s">
        <v>2064</v>
      </c>
      <c r="T549" t="s">
        <v>2067</v>
      </c>
    </row>
    <row r="550" spans="1:20" x14ac:dyDescent="0.3">
      <c r="A550">
        <v>548</v>
      </c>
      <c r="B550" t="s">
        <v>1118</v>
      </c>
      <c r="C550" s="3" t="s">
        <v>1119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32"/>
        <v>42460.208333333328</v>
      </c>
      <c r="O550" s="4">
        <f t="shared" si="33"/>
        <v>42473.208333333328</v>
      </c>
      <c r="P550" t="b">
        <v>0</v>
      </c>
      <c r="Q550" t="b">
        <v>0</v>
      </c>
      <c r="R550" t="s">
        <v>2037</v>
      </c>
      <c r="S550" t="s">
        <v>2062</v>
      </c>
      <c r="T550" t="s">
        <v>2063</v>
      </c>
    </row>
    <row r="551" spans="1:20" ht="31.2" x14ac:dyDescent="0.3">
      <c r="A551">
        <v>549</v>
      </c>
      <c r="B551" t="s">
        <v>1120</v>
      </c>
      <c r="C551" s="3" t="s">
        <v>1121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32"/>
        <v>41421.208333333336</v>
      </c>
      <c r="O551" s="4">
        <f t="shared" si="33"/>
        <v>41430.208333333336</v>
      </c>
      <c r="P551" t="b">
        <v>0</v>
      </c>
      <c r="Q551" t="b">
        <v>0</v>
      </c>
      <c r="R551" t="s">
        <v>2042</v>
      </c>
      <c r="S551" t="s">
        <v>2060</v>
      </c>
      <c r="T551" t="s">
        <v>2069</v>
      </c>
    </row>
    <row r="552" spans="1:20" ht="31.2" x14ac:dyDescent="0.3">
      <c r="A552">
        <v>550</v>
      </c>
      <c r="B552" t="s">
        <v>1122</v>
      </c>
      <c r="C552" s="3" t="s">
        <v>1123</v>
      </c>
      <c r="D552">
        <v>100</v>
      </c>
      <c r="E552">
        <v>4</v>
      </c>
      <c r="F552">
        <f t="shared" si="34"/>
        <v>4</v>
      </c>
      <c r="G552" t="s">
        <v>64</v>
      </c>
      <c r="H552">
        <v>1</v>
      </c>
      <c r="I552">
        <f t="shared" si="35"/>
        <v>4</v>
      </c>
      <c r="J552" t="s">
        <v>87</v>
      </c>
      <c r="K552" t="s">
        <v>88</v>
      </c>
      <c r="L552">
        <v>1330495200</v>
      </c>
      <c r="M552">
        <v>1332306000</v>
      </c>
      <c r="N552" s="4">
        <f t="shared" si="32"/>
        <v>40967.25</v>
      </c>
      <c r="O552" s="4">
        <f t="shared" si="33"/>
        <v>40988.208333333336</v>
      </c>
      <c r="P552" t="b">
        <v>0</v>
      </c>
      <c r="Q552" t="b">
        <v>0</v>
      </c>
      <c r="R552" t="s">
        <v>2041</v>
      </c>
      <c r="S552" t="s">
        <v>2058</v>
      </c>
      <c r="T552" t="s">
        <v>2068</v>
      </c>
    </row>
    <row r="553" spans="1:20" ht="31.2" x14ac:dyDescent="0.3">
      <c r="A553">
        <v>551</v>
      </c>
      <c r="B553" t="s">
        <v>1124</v>
      </c>
      <c r="C553" s="3" t="s">
        <v>1125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>
        <f t="shared" si="35"/>
        <v>38</v>
      </c>
      <c r="J553" t="s">
        <v>25</v>
      </c>
      <c r="K553" t="s">
        <v>26</v>
      </c>
      <c r="L553">
        <v>1419055200</v>
      </c>
      <c r="M553">
        <v>1422511200</v>
      </c>
      <c r="N553" s="4">
        <f t="shared" si="32"/>
        <v>41992.25</v>
      </c>
      <c r="O553" s="4">
        <f t="shared" si="33"/>
        <v>42032.25</v>
      </c>
      <c r="P553" t="b">
        <v>0</v>
      </c>
      <c r="Q553" t="b">
        <v>1</v>
      </c>
      <c r="R553" t="s">
        <v>2036</v>
      </c>
      <c r="S553" t="s">
        <v>2060</v>
      </c>
      <c r="T553" t="s">
        <v>2061</v>
      </c>
    </row>
    <row r="554" spans="1:20" x14ac:dyDescent="0.3">
      <c r="A554">
        <v>552</v>
      </c>
      <c r="B554" t="s">
        <v>1126</v>
      </c>
      <c r="C554" s="3" t="s">
        <v>1127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32"/>
        <v>42699.25</v>
      </c>
      <c r="O554" s="4">
        <f t="shared" si="33"/>
        <v>42701.25</v>
      </c>
      <c r="P554" t="b">
        <v>0</v>
      </c>
      <c r="Q554" t="b">
        <v>0</v>
      </c>
      <c r="R554" t="s">
        <v>2037</v>
      </c>
      <c r="S554" t="s">
        <v>2062</v>
      </c>
      <c r="T554" t="s">
        <v>2063</v>
      </c>
    </row>
    <row r="555" spans="1:20" ht="31.2" x14ac:dyDescent="0.3">
      <c r="A555">
        <v>553</v>
      </c>
      <c r="B555" t="s">
        <v>1128</v>
      </c>
      <c r="C555" s="3" t="s">
        <v>1129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32"/>
        <v>40544.25</v>
      </c>
      <c r="O555" s="4">
        <f t="shared" si="33"/>
        <v>40545.25</v>
      </c>
      <c r="P555" t="b">
        <v>0</v>
      </c>
      <c r="Q555" t="b">
        <v>0</v>
      </c>
      <c r="R555" t="s">
        <v>2035</v>
      </c>
      <c r="S555" t="s">
        <v>2058</v>
      </c>
      <c r="T555" t="s">
        <v>2059</v>
      </c>
    </row>
    <row r="556" spans="1:20" ht="31.2" x14ac:dyDescent="0.3">
      <c r="A556">
        <v>554</v>
      </c>
      <c r="B556" t="s">
        <v>1130</v>
      </c>
      <c r="C556" s="3" t="s">
        <v>1131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32"/>
        <v>42722.25</v>
      </c>
      <c r="O556" s="4">
        <f t="shared" si="33"/>
        <v>42728.25</v>
      </c>
      <c r="P556" t="b">
        <v>0</v>
      </c>
      <c r="Q556" t="b">
        <v>0</v>
      </c>
      <c r="R556" t="s">
        <v>2041</v>
      </c>
      <c r="S556" t="s">
        <v>2058</v>
      </c>
      <c r="T556" t="s">
        <v>2068</v>
      </c>
    </row>
    <row r="557" spans="1:20" x14ac:dyDescent="0.3">
      <c r="A557">
        <v>555</v>
      </c>
      <c r="B557" t="s">
        <v>1132</v>
      </c>
      <c r="C557" s="3" t="s">
        <v>1133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>
        <f t="shared" si="35"/>
        <v>104.36</v>
      </c>
      <c r="J557" t="s">
        <v>33</v>
      </c>
      <c r="K557" t="s">
        <v>34</v>
      </c>
      <c r="L557">
        <v>1396414800</v>
      </c>
      <c r="M557">
        <v>1399093200</v>
      </c>
      <c r="N557" s="4">
        <f t="shared" si="32"/>
        <v>41730.208333333336</v>
      </c>
      <c r="O557" s="4">
        <f t="shared" si="33"/>
        <v>41761.208333333336</v>
      </c>
      <c r="P557" t="b">
        <v>0</v>
      </c>
      <c r="Q557" t="b">
        <v>0</v>
      </c>
      <c r="R557" t="s">
        <v>2035</v>
      </c>
      <c r="S557" t="s">
        <v>2058</v>
      </c>
      <c r="T557" t="s">
        <v>2059</v>
      </c>
    </row>
    <row r="558" spans="1:20" x14ac:dyDescent="0.3">
      <c r="A558">
        <v>556</v>
      </c>
      <c r="B558" t="s">
        <v>421</v>
      </c>
      <c r="C558" s="3" t="s">
        <v>1134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32"/>
        <v>40791.208333333336</v>
      </c>
      <c r="O558" s="4">
        <f t="shared" si="33"/>
        <v>40798.208333333336</v>
      </c>
      <c r="P558" t="b">
        <v>0</v>
      </c>
      <c r="Q558" t="b">
        <v>1</v>
      </c>
      <c r="R558" t="s">
        <v>2052</v>
      </c>
      <c r="S558" t="s">
        <v>2070</v>
      </c>
      <c r="T558" t="s">
        <v>2082</v>
      </c>
    </row>
    <row r="559" spans="1:20" x14ac:dyDescent="0.3">
      <c r="A559">
        <v>557</v>
      </c>
      <c r="B559" t="s">
        <v>1135</v>
      </c>
      <c r="C559" s="3" t="s">
        <v>1136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32"/>
        <v>42278.208333333328</v>
      </c>
      <c r="O559" s="4">
        <f t="shared" si="33"/>
        <v>42281.208333333328</v>
      </c>
      <c r="P559" t="b">
        <v>0</v>
      </c>
      <c r="Q559" t="b">
        <v>1</v>
      </c>
      <c r="R559" t="s">
        <v>2056</v>
      </c>
      <c r="S559" t="s">
        <v>2064</v>
      </c>
      <c r="T559" t="s">
        <v>2086</v>
      </c>
    </row>
    <row r="560" spans="1:20" x14ac:dyDescent="0.3">
      <c r="A560">
        <v>558</v>
      </c>
      <c r="B560" t="s">
        <v>1137</v>
      </c>
      <c r="C560" s="3" t="s">
        <v>1138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32"/>
        <v>42423.25</v>
      </c>
      <c r="O560" s="4">
        <f t="shared" si="33"/>
        <v>42466.208333333328</v>
      </c>
      <c r="P560" t="b">
        <v>0</v>
      </c>
      <c r="Q560" t="b">
        <v>0</v>
      </c>
      <c r="R560" t="s">
        <v>2037</v>
      </c>
      <c r="S560" t="s">
        <v>2062</v>
      </c>
      <c r="T560" t="s">
        <v>2063</v>
      </c>
    </row>
    <row r="561" spans="1:20" x14ac:dyDescent="0.3">
      <c r="A561">
        <v>559</v>
      </c>
      <c r="B561" t="s">
        <v>1139</v>
      </c>
      <c r="C561" s="3" t="s">
        <v>1140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32"/>
        <v>42583.208333333328</v>
      </c>
      <c r="O561" s="4">
        <f t="shared" si="33"/>
        <v>42590.208333333328</v>
      </c>
      <c r="P561" t="b">
        <v>0</v>
      </c>
      <c r="Q561" t="b">
        <v>0</v>
      </c>
      <c r="R561" t="s">
        <v>2037</v>
      </c>
      <c r="S561" t="s">
        <v>2062</v>
      </c>
      <c r="T561" t="s">
        <v>2063</v>
      </c>
    </row>
    <row r="562" spans="1:20" x14ac:dyDescent="0.3">
      <c r="A562">
        <v>560</v>
      </c>
      <c r="B562" t="s">
        <v>1141</v>
      </c>
      <c r="C562" s="3" t="s">
        <v>1142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32"/>
        <v>40864.25</v>
      </c>
      <c r="O562" s="4">
        <f t="shared" si="33"/>
        <v>40904.25</v>
      </c>
      <c r="P562" t="b">
        <v>0</v>
      </c>
      <c r="Q562" t="b">
        <v>0</v>
      </c>
      <c r="R562" t="s">
        <v>2044</v>
      </c>
      <c r="S562" t="s">
        <v>2064</v>
      </c>
      <c r="T562" t="s">
        <v>2072</v>
      </c>
    </row>
    <row r="563" spans="1:20" x14ac:dyDescent="0.3">
      <c r="A563">
        <v>561</v>
      </c>
      <c r="B563" t="s">
        <v>1143</v>
      </c>
      <c r="C563" s="3" t="s">
        <v>1144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>
        <f t="shared" si="35"/>
        <v>56.02</v>
      </c>
      <c r="J563" t="s">
        <v>87</v>
      </c>
      <c r="K563" t="s">
        <v>88</v>
      </c>
      <c r="L563">
        <v>1318827600</v>
      </c>
      <c r="M563">
        <v>1319000400</v>
      </c>
      <c r="N563" s="4">
        <f t="shared" si="32"/>
        <v>40832.208333333336</v>
      </c>
      <c r="O563" s="4">
        <f t="shared" si="33"/>
        <v>40834.208333333336</v>
      </c>
      <c r="P563" t="b">
        <v>0</v>
      </c>
      <c r="Q563" t="b">
        <v>0</v>
      </c>
      <c r="R563" t="s">
        <v>2037</v>
      </c>
      <c r="S563" t="s">
        <v>2062</v>
      </c>
      <c r="T563" t="s">
        <v>2063</v>
      </c>
    </row>
    <row r="564" spans="1:20" ht="31.2" x14ac:dyDescent="0.3">
      <c r="A564">
        <v>562</v>
      </c>
      <c r="B564" t="s">
        <v>1145</v>
      </c>
      <c r="C564" s="3" t="s">
        <v>1146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>
        <f t="shared" si="35"/>
        <v>48.81</v>
      </c>
      <c r="J564" t="s">
        <v>87</v>
      </c>
      <c r="K564" t="s">
        <v>88</v>
      </c>
      <c r="L564">
        <v>1552366800</v>
      </c>
      <c r="M564">
        <v>1552539600</v>
      </c>
      <c r="N564" s="4">
        <f t="shared" si="32"/>
        <v>43535.208333333328</v>
      </c>
      <c r="O564" s="4">
        <f t="shared" si="33"/>
        <v>43537.208333333328</v>
      </c>
      <c r="P564" t="b">
        <v>0</v>
      </c>
      <c r="Q564" t="b">
        <v>0</v>
      </c>
      <c r="R564" t="s">
        <v>2035</v>
      </c>
      <c r="S564" t="s">
        <v>2058</v>
      </c>
      <c r="T564" t="s">
        <v>2059</v>
      </c>
    </row>
    <row r="565" spans="1:20" x14ac:dyDescent="0.3">
      <c r="A565">
        <v>563</v>
      </c>
      <c r="B565" t="s">
        <v>1147</v>
      </c>
      <c r="C565" s="3" t="s">
        <v>1148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>
        <f t="shared" si="35"/>
        <v>60.08</v>
      </c>
      <c r="J565" t="s">
        <v>25</v>
      </c>
      <c r="K565" t="s">
        <v>26</v>
      </c>
      <c r="L565">
        <v>1542088800</v>
      </c>
      <c r="M565">
        <v>1543816800</v>
      </c>
      <c r="N565" s="4">
        <f t="shared" si="32"/>
        <v>43416.25</v>
      </c>
      <c r="O565" s="4">
        <f t="shared" si="33"/>
        <v>43436.25</v>
      </c>
      <c r="P565" t="b">
        <v>0</v>
      </c>
      <c r="Q565" t="b">
        <v>0</v>
      </c>
      <c r="R565" t="s">
        <v>2038</v>
      </c>
      <c r="S565" t="s">
        <v>2064</v>
      </c>
      <c r="T565" t="s">
        <v>2065</v>
      </c>
    </row>
    <row r="566" spans="1:20" x14ac:dyDescent="0.3">
      <c r="A566">
        <v>564</v>
      </c>
      <c r="B566" t="s">
        <v>1149</v>
      </c>
      <c r="C566" s="3" t="s">
        <v>1150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32"/>
        <v>42077.208333333328</v>
      </c>
      <c r="O566" s="4">
        <f t="shared" si="33"/>
        <v>42085.208333333328</v>
      </c>
      <c r="P566" t="b">
        <v>0</v>
      </c>
      <c r="Q566" t="b">
        <v>0</v>
      </c>
      <c r="R566" t="s">
        <v>2037</v>
      </c>
      <c r="S566" t="s">
        <v>2062</v>
      </c>
      <c r="T566" t="s">
        <v>2063</v>
      </c>
    </row>
    <row r="567" spans="1:20" x14ac:dyDescent="0.3">
      <c r="A567">
        <v>565</v>
      </c>
      <c r="B567" t="s">
        <v>1151</v>
      </c>
      <c r="C567" s="3" t="s">
        <v>1152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32"/>
        <v>40861.25</v>
      </c>
      <c r="O567" s="4">
        <f t="shared" si="33"/>
        <v>40881.25</v>
      </c>
      <c r="P567" t="b">
        <v>0</v>
      </c>
      <c r="Q567" t="b">
        <v>0</v>
      </c>
      <c r="R567" t="s">
        <v>2037</v>
      </c>
      <c r="S567" t="s">
        <v>2062</v>
      </c>
      <c r="T567" t="s">
        <v>2063</v>
      </c>
    </row>
    <row r="568" spans="1:20" x14ac:dyDescent="0.3">
      <c r="A568">
        <v>566</v>
      </c>
      <c r="B568" t="s">
        <v>1153</v>
      </c>
      <c r="C568" s="3" t="s">
        <v>1154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32"/>
        <v>42423.25</v>
      </c>
      <c r="O568" s="4">
        <f t="shared" si="33"/>
        <v>42446.208333333328</v>
      </c>
      <c r="P568" t="b">
        <v>0</v>
      </c>
      <c r="Q568" t="b">
        <v>1</v>
      </c>
      <c r="R568" t="s">
        <v>2039</v>
      </c>
      <c r="S568" t="s">
        <v>2058</v>
      </c>
      <c r="T568" t="s">
        <v>2066</v>
      </c>
    </row>
    <row r="569" spans="1:20" ht="31.2" x14ac:dyDescent="0.3">
      <c r="A569">
        <v>567</v>
      </c>
      <c r="B569" t="s">
        <v>1155</v>
      </c>
      <c r="C569" s="3" t="s">
        <v>1156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32"/>
        <v>41829.208333333336</v>
      </c>
      <c r="O569" s="4">
        <f t="shared" si="33"/>
        <v>41831.208333333336</v>
      </c>
      <c r="P569" t="b">
        <v>0</v>
      </c>
      <c r="Q569" t="b">
        <v>0</v>
      </c>
      <c r="R569" t="s">
        <v>2035</v>
      </c>
      <c r="S569" t="s">
        <v>2058</v>
      </c>
      <c r="T569" t="s">
        <v>2059</v>
      </c>
    </row>
    <row r="570" spans="1:20" x14ac:dyDescent="0.3">
      <c r="A570">
        <v>568</v>
      </c>
      <c r="B570" t="s">
        <v>1157</v>
      </c>
      <c r="C570" s="3" t="s">
        <v>1158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32"/>
        <v>40373.208333333336</v>
      </c>
      <c r="O570" s="4">
        <f t="shared" si="33"/>
        <v>40418.208333333336</v>
      </c>
      <c r="P570" t="b">
        <v>0</v>
      </c>
      <c r="Q570" t="b">
        <v>0</v>
      </c>
      <c r="R570" t="s">
        <v>2037</v>
      </c>
      <c r="S570" t="s">
        <v>2062</v>
      </c>
      <c r="T570" t="s">
        <v>2063</v>
      </c>
    </row>
    <row r="571" spans="1:20" x14ac:dyDescent="0.3">
      <c r="A571">
        <v>569</v>
      </c>
      <c r="B571" t="s">
        <v>1159</v>
      </c>
      <c r="C571" s="3" t="s">
        <v>1160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>
        <f t="shared" si="35"/>
        <v>80.989999999999995</v>
      </c>
      <c r="J571" t="s">
        <v>95</v>
      </c>
      <c r="K571" t="s">
        <v>96</v>
      </c>
      <c r="L571">
        <v>1294725600</v>
      </c>
      <c r="M571">
        <v>1295762400</v>
      </c>
      <c r="N571" s="4">
        <f t="shared" si="32"/>
        <v>40553.25</v>
      </c>
      <c r="O571" s="4">
        <f t="shared" si="33"/>
        <v>40565.25</v>
      </c>
      <c r="P571" t="b">
        <v>0</v>
      </c>
      <c r="Q571" t="b">
        <v>0</v>
      </c>
      <c r="R571" t="s">
        <v>2044</v>
      </c>
      <c r="S571" t="s">
        <v>2064</v>
      </c>
      <c r="T571" t="s">
        <v>2072</v>
      </c>
    </row>
    <row r="572" spans="1:20" x14ac:dyDescent="0.3">
      <c r="A572">
        <v>570</v>
      </c>
      <c r="B572" t="s">
        <v>1161</v>
      </c>
      <c r="C572" s="3" t="s">
        <v>1162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32"/>
        <v>41992.25</v>
      </c>
      <c r="O572" s="4">
        <f t="shared" si="33"/>
        <v>41998.25</v>
      </c>
      <c r="P572" t="b">
        <v>0</v>
      </c>
      <c r="Q572" t="b">
        <v>1</v>
      </c>
      <c r="R572" t="s">
        <v>2035</v>
      </c>
      <c r="S572" t="s">
        <v>2058</v>
      </c>
      <c r="T572" t="s">
        <v>2059</v>
      </c>
    </row>
    <row r="573" spans="1:20" x14ac:dyDescent="0.3">
      <c r="A573">
        <v>571</v>
      </c>
      <c r="B573" t="s">
        <v>1163</v>
      </c>
      <c r="C573" s="3" t="s">
        <v>1164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>
        <f t="shared" si="35"/>
        <v>94.14</v>
      </c>
      <c r="J573" t="s">
        <v>95</v>
      </c>
      <c r="K573" t="s">
        <v>96</v>
      </c>
      <c r="L573">
        <v>1434690000</v>
      </c>
      <c r="M573">
        <v>1438750800</v>
      </c>
      <c r="N573" s="4">
        <f t="shared" si="32"/>
        <v>42173.208333333328</v>
      </c>
      <c r="O573" s="4">
        <f t="shared" si="33"/>
        <v>42220.208333333328</v>
      </c>
      <c r="P573" t="b">
        <v>0</v>
      </c>
      <c r="Q573" t="b">
        <v>0</v>
      </c>
      <c r="R573" t="s">
        <v>2046</v>
      </c>
      <c r="S573" t="s">
        <v>2064</v>
      </c>
      <c r="T573" t="s">
        <v>2075</v>
      </c>
    </row>
    <row r="574" spans="1:20" x14ac:dyDescent="0.3">
      <c r="A574">
        <v>572</v>
      </c>
      <c r="B574" t="s">
        <v>1165</v>
      </c>
      <c r="C574" s="3" t="s">
        <v>1166</v>
      </c>
      <c r="D574">
        <v>9000</v>
      </c>
      <c r="E574">
        <v>4896</v>
      </c>
      <c r="F574">
        <f t="shared" si="34"/>
        <v>54</v>
      </c>
      <c r="G574" t="s">
        <v>64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32"/>
        <v>42274.208333333328</v>
      </c>
      <c r="O574" s="4">
        <f t="shared" si="33"/>
        <v>42290.208333333328</v>
      </c>
      <c r="P574" t="b">
        <v>0</v>
      </c>
      <c r="Q574" t="b">
        <v>1</v>
      </c>
      <c r="R574" t="s">
        <v>2035</v>
      </c>
      <c r="S574" t="s">
        <v>2058</v>
      </c>
      <c r="T574" t="s">
        <v>2059</v>
      </c>
    </row>
    <row r="575" spans="1:20" x14ac:dyDescent="0.3">
      <c r="A575">
        <v>573</v>
      </c>
      <c r="B575" t="s">
        <v>1167</v>
      </c>
      <c r="C575" s="3" t="s">
        <v>1168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32"/>
        <v>41760.208333333336</v>
      </c>
      <c r="O575" s="4">
        <f t="shared" si="33"/>
        <v>41762.208333333336</v>
      </c>
      <c r="P575" t="b">
        <v>0</v>
      </c>
      <c r="Q575" t="b">
        <v>0</v>
      </c>
      <c r="R575" t="s">
        <v>2057</v>
      </c>
      <c r="S575" t="s">
        <v>2087</v>
      </c>
      <c r="T575" t="s">
        <v>2088</v>
      </c>
    </row>
    <row r="576" spans="1:20" x14ac:dyDescent="0.3">
      <c r="A576">
        <v>574</v>
      </c>
      <c r="B576" t="s">
        <v>1169</v>
      </c>
      <c r="C576" s="3" t="s">
        <v>1170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32"/>
        <v>43805.25</v>
      </c>
      <c r="O576" s="4">
        <f t="shared" si="33"/>
        <v>43815.25</v>
      </c>
      <c r="P576" t="b">
        <v>0</v>
      </c>
      <c r="Q576" t="b">
        <v>1</v>
      </c>
      <c r="R576" t="s">
        <v>17</v>
      </c>
      <c r="S576" t="s">
        <v>2006</v>
      </c>
      <c r="T576" t="s">
        <v>2007</v>
      </c>
    </row>
    <row r="577" spans="1:20" x14ac:dyDescent="0.3">
      <c r="A577">
        <v>575</v>
      </c>
      <c r="B577" t="s">
        <v>1171</v>
      </c>
      <c r="C577" s="3" t="s">
        <v>1172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32"/>
        <v>41778.208333333336</v>
      </c>
      <c r="O577" s="4">
        <f t="shared" si="33"/>
        <v>41781.208333333336</v>
      </c>
      <c r="P577" t="b">
        <v>0</v>
      </c>
      <c r="Q577" t="b">
        <v>1</v>
      </c>
      <c r="R577" t="s">
        <v>2037</v>
      </c>
      <c r="S577" t="s">
        <v>2062</v>
      </c>
      <c r="T577" t="s">
        <v>2063</v>
      </c>
    </row>
    <row r="578" spans="1:20" ht="31.2" x14ac:dyDescent="0.3">
      <c r="A578">
        <v>576</v>
      </c>
      <c r="B578" t="s">
        <v>1173</v>
      </c>
      <c r="C578" s="3" t="s">
        <v>1174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32"/>
        <v>43039.208333333328</v>
      </c>
      <c r="O578" s="4">
        <f t="shared" si="33"/>
        <v>43056.25</v>
      </c>
      <c r="P578" t="b">
        <v>0</v>
      </c>
      <c r="Q578" t="b">
        <v>0</v>
      </c>
      <c r="R578" t="s">
        <v>2037</v>
      </c>
      <c r="S578" t="s">
        <v>2062</v>
      </c>
      <c r="T578" t="s">
        <v>2063</v>
      </c>
    </row>
    <row r="579" spans="1:20" x14ac:dyDescent="0.3">
      <c r="A579">
        <v>577</v>
      </c>
      <c r="B579" t="s">
        <v>1175</v>
      </c>
      <c r="C579" s="3" t="s">
        <v>1176</v>
      </c>
      <c r="D579">
        <v>8200</v>
      </c>
      <c r="E579">
        <v>1546</v>
      </c>
      <c r="F579">
        <f t="shared" si="34"/>
        <v>19</v>
      </c>
      <c r="G579" t="s">
        <v>64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36">(((L579/60)/60)/24)+DATE(1970,1,0)</f>
        <v>40612.25</v>
      </c>
      <c r="O579" s="4">
        <f t="shared" ref="O579:O642" si="37">(((M579/60)/60)/24)+DATE(1970,1,0)</f>
        <v>40638.208333333336</v>
      </c>
      <c r="P579" t="b">
        <v>0</v>
      </c>
      <c r="Q579" t="b">
        <v>0</v>
      </c>
      <c r="R579" t="s">
        <v>2051</v>
      </c>
      <c r="S579" t="s">
        <v>2058</v>
      </c>
      <c r="T579" t="s">
        <v>2081</v>
      </c>
    </row>
    <row r="580" spans="1:20" x14ac:dyDescent="0.3">
      <c r="A580">
        <v>578</v>
      </c>
      <c r="B580" t="s">
        <v>1177</v>
      </c>
      <c r="C580" s="3" t="s">
        <v>1178</v>
      </c>
      <c r="D580">
        <v>96500</v>
      </c>
      <c r="E580">
        <v>16168</v>
      </c>
      <c r="F580">
        <f t="shared" ref="F580:F643" si="38">ROUND(E580/D580*100,0)</f>
        <v>17</v>
      </c>
      <c r="G580" t="s">
        <v>14</v>
      </c>
      <c r="H580">
        <v>245</v>
      </c>
      <c r="I580">
        <f t="shared" ref="I580:I643" si="39">IF(H580=0,0,ROUND(E580/H580,2))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36"/>
        <v>40877.25</v>
      </c>
      <c r="O580" s="4">
        <f t="shared" si="37"/>
        <v>40880.25</v>
      </c>
      <c r="P580" t="b">
        <v>0</v>
      </c>
      <c r="Q580" t="b">
        <v>0</v>
      </c>
      <c r="R580" t="s">
        <v>2056</v>
      </c>
      <c r="S580" t="s">
        <v>2064</v>
      </c>
      <c r="T580" t="s">
        <v>2086</v>
      </c>
    </row>
    <row r="581" spans="1:20" x14ac:dyDescent="0.3">
      <c r="A581">
        <v>579</v>
      </c>
      <c r="B581" t="s">
        <v>1179</v>
      </c>
      <c r="C581" s="3" t="s">
        <v>1180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36"/>
        <v>40761.208333333336</v>
      </c>
      <c r="O581" s="4">
        <f t="shared" si="37"/>
        <v>40773.208333333336</v>
      </c>
      <c r="P581" t="b">
        <v>0</v>
      </c>
      <c r="Q581" t="b">
        <v>0</v>
      </c>
      <c r="R581" t="s">
        <v>2051</v>
      </c>
      <c r="S581" t="s">
        <v>2058</v>
      </c>
      <c r="T581" t="s">
        <v>2081</v>
      </c>
    </row>
    <row r="582" spans="1:20" x14ac:dyDescent="0.3">
      <c r="A582">
        <v>580</v>
      </c>
      <c r="B582" t="s">
        <v>534</v>
      </c>
      <c r="C582" s="3" t="s">
        <v>1181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36"/>
        <v>41695.25</v>
      </c>
      <c r="O582" s="4">
        <f t="shared" si="37"/>
        <v>41703.25</v>
      </c>
      <c r="P582" t="b">
        <v>0</v>
      </c>
      <c r="Q582" t="b">
        <v>0</v>
      </c>
      <c r="R582" t="s">
        <v>2037</v>
      </c>
      <c r="S582" t="s">
        <v>2062</v>
      </c>
      <c r="T582" t="s">
        <v>2063</v>
      </c>
    </row>
    <row r="583" spans="1:20" x14ac:dyDescent="0.3">
      <c r="A583">
        <v>581</v>
      </c>
      <c r="B583" t="s">
        <v>1182</v>
      </c>
      <c r="C583" s="3" t="s">
        <v>1183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36"/>
        <v>40661.208333333336</v>
      </c>
      <c r="O583" s="4">
        <f t="shared" si="37"/>
        <v>40676.208333333336</v>
      </c>
      <c r="P583" t="b">
        <v>0</v>
      </c>
      <c r="Q583" t="b">
        <v>0</v>
      </c>
      <c r="R583" t="s">
        <v>2036</v>
      </c>
      <c r="S583" t="s">
        <v>2060</v>
      </c>
      <c r="T583" t="s">
        <v>2061</v>
      </c>
    </row>
    <row r="584" spans="1:20" x14ac:dyDescent="0.3">
      <c r="A584">
        <v>582</v>
      </c>
      <c r="B584" t="s">
        <v>1184</v>
      </c>
      <c r="C584" s="3" t="s">
        <v>1185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36"/>
        <v>42164.208333333328</v>
      </c>
      <c r="O584" s="4">
        <f t="shared" si="37"/>
        <v>42169.208333333328</v>
      </c>
      <c r="P584" t="b">
        <v>0</v>
      </c>
      <c r="Q584" t="b">
        <v>1</v>
      </c>
      <c r="R584" t="s">
        <v>2045</v>
      </c>
      <c r="S584" t="s">
        <v>2073</v>
      </c>
      <c r="T584" t="s">
        <v>2074</v>
      </c>
    </row>
    <row r="585" spans="1:20" ht="31.2" x14ac:dyDescent="0.3">
      <c r="A585">
        <v>583</v>
      </c>
      <c r="B585" t="s">
        <v>1186</v>
      </c>
      <c r="C585" s="3" t="s">
        <v>1187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36"/>
        <v>40958.25</v>
      </c>
      <c r="O585" s="4">
        <f t="shared" si="37"/>
        <v>40975.25</v>
      </c>
      <c r="P585" t="b">
        <v>0</v>
      </c>
      <c r="Q585" t="b">
        <v>0</v>
      </c>
      <c r="R585" t="s">
        <v>2038</v>
      </c>
      <c r="S585" t="s">
        <v>2064</v>
      </c>
      <c r="T585" t="s">
        <v>2065</v>
      </c>
    </row>
    <row r="586" spans="1:20" ht="31.2" x14ac:dyDescent="0.3">
      <c r="A586">
        <v>584</v>
      </c>
      <c r="B586" t="s">
        <v>41</v>
      </c>
      <c r="C586" s="3" t="s">
        <v>1188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36"/>
        <v>41023.208333333336</v>
      </c>
      <c r="O586" s="4">
        <f t="shared" si="37"/>
        <v>41037.208333333336</v>
      </c>
      <c r="P586" t="b">
        <v>0</v>
      </c>
      <c r="Q586" t="b">
        <v>0</v>
      </c>
      <c r="R586" t="s">
        <v>2036</v>
      </c>
      <c r="S586" t="s">
        <v>2060</v>
      </c>
      <c r="T586" t="s">
        <v>2061</v>
      </c>
    </row>
    <row r="587" spans="1:20" x14ac:dyDescent="0.3">
      <c r="A587">
        <v>585</v>
      </c>
      <c r="B587" t="s">
        <v>1189</v>
      </c>
      <c r="C587" s="3" t="s">
        <v>1190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36"/>
        <v>40254.208333333336</v>
      </c>
      <c r="O587" s="4">
        <f t="shared" si="37"/>
        <v>40264.208333333336</v>
      </c>
      <c r="P587" t="b">
        <v>0</v>
      </c>
      <c r="Q587" t="b">
        <v>0</v>
      </c>
      <c r="R587" t="s">
        <v>2052</v>
      </c>
      <c r="S587" t="s">
        <v>2070</v>
      </c>
      <c r="T587" t="s">
        <v>2082</v>
      </c>
    </row>
    <row r="588" spans="1:20" ht="31.2" x14ac:dyDescent="0.3">
      <c r="A588">
        <v>586</v>
      </c>
      <c r="B588" t="s">
        <v>1191</v>
      </c>
      <c r="C588" s="3" t="s">
        <v>1192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36"/>
        <v>40498.25</v>
      </c>
      <c r="O588" s="4">
        <f t="shared" si="37"/>
        <v>40517.25</v>
      </c>
      <c r="P588" t="b">
        <v>0</v>
      </c>
      <c r="Q588" t="b">
        <v>0</v>
      </c>
      <c r="R588" t="s">
        <v>2035</v>
      </c>
      <c r="S588" t="s">
        <v>2058</v>
      </c>
      <c r="T588" t="s">
        <v>2059</v>
      </c>
    </row>
    <row r="589" spans="1:20" x14ac:dyDescent="0.3">
      <c r="A589">
        <v>587</v>
      </c>
      <c r="B589" t="s">
        <v>1193</v>
      </c>
      <c r="C589" s="3" t="s">
        <v>1194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36"/>
        <v>43483.25</v>
      </c>
      <c r="O589" s="4">
        <f t="shared" si="37"/>
        <v>43535.208333333328</v>
      </c>
      <c r="P589" t="b">
        <v>0</v>
      </c>
      <c r="Q589" t="b">
        <v>1</v>
      </c>
      <c r="R589" t="s">
        <v>17</v>
      </c>
      <c r="S589" t="s">
        <v>2006</v>
      </c>
      <c r="T589" t="s">
        <v>2007</v>
      </c>
    </row>
    <row r="590" spans="1:20" x14ac:dyDescent="0.3">
      <c r="A590">
        <v>588</v>
      </c>
      <c r="B590" t="s">
        <v>1195</v>
      </c>
      <c r="C590" s="3" t="s">
        <v>1196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>
        <f t="shared" si="39"/>
        <v>91.02</v>
      </c>
      <c r="J590" t="s">
        <v>37</v>
      </c>
      <c r="K590" t="s">
        <v>38</v>
      </c>
      <c r="L590">
        <v>1269493200</v>
      </c>
      <c r="M590">
        <v>1272171600</v>
      </c>
      <c r="N590" s="4">
        <f t="shared" si="36"/>
        <v>40261.208333333336</v>
      </c>
      <c r="O590" s="4">
        <f t="shared" si="37"/>
        <v>40292.208333333336</v>
      </c>
      <c r="P590" t="b">
        <v>0</v>
      </c>
      <c r="Q590" t="b">
        <v>0</v>
      </c>
      <c r="R590" t="s">
        <v>2037</v>
      </c>
      <c r="S590" t="s">
        <v>2062</v>
      </c>
      <c r="T590" t="s">
        <v>2063</v>
      </c>
    </row>
    <row r="591" spans="1:20" x14ac:dyDescent="0.3">
      <c r="A591">
        <v>589</v>
      </c>
      <c r="B591" t="s">
        <v>1197</v>
      </c>
      <c r="C591" s="3" t="s">
        <v>1198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36"/>
        <v>42189.208333333328</v>
      </c>
      <c r="O591" s="4">
        <f t="shared" si="37"/>
        <v>42196.208333333328</v>
      </c>
      <c r="P591" t="b">
        <v>0</v>
      </c>
      <c r="Q591" t="b">
        <v>0</v>
      </c>
      <c r="R591" t="s">
        <v>2038</v>
      </c>
      <c r="S591" t="s">
        <v>2064</v>
      </c>
      <c r="T591" t="s">
        <v>2065</v>
      </c>
    </row>
    <row r="592" spans="1:20" ht="31.2" x14ac:dyDescent="0.3">
      <c r="A592">
        <v>590</v>
      </c>
      <c r="B592" t="s">
        <v>1199</v>
      </c>
      <c r="C592" s="3" t="s">
        <v>1200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>
        <f t="shared" si="39"/>
        <v>67.72</v>
      </c>
      <c r="J592" t="s">
        <v>25</v>
      </c>
      <c r="K592" t="s">
        <v>26</v>
      </c>
      <c r="L592">
        <v>1419141600</v>
      </c>
      <c r="M592">
        <v>1420092000</v>
      </c>
      <c r="N592" s="4">
        <f t="shared" si="36"/>
        <v>41993.25</v>
      </c>
      <c r="O592" s="4">
        <f t="shared" si="37"/>
        <v>42004.25</v>
      </c>
      <c r="P592" t="b">
        <v>0</v>
      </c>
      <c r="Q592" t="b">
        <v>0</v>
      </c>
      <c r="R592" t="s">
        <v>2049</v>
      </c>
      <c r="S592" t="s">
        <v>2070</v>
      </c>
      <c r="T592" t="s">
        <v>2079</v>
      </c>
    </row>
    <row r="593" spans="1:20" x14ac:dyDescent="0.3">
      <c r="A593">
        <v>591</v>
      </c>
      <c r="B593" t="s">
        <v>1201</v>
      </c>
      <c r="C593" s="3" t="s">
        <v>1202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36"/>
        <v>40372.208333333336</v>
      </c>
      <c r="O593" s="4">
        <f t="shared" si="37"/>
        <v>40382.208333333336</v>
      </c>
      <c r="P593" t="b">
        <v>0</v>
      </c>
      <c r="Q593" t="b">
        <v>0</v>
      </c>
      <c r="R593" t="s">
        <v>2045</v>
      </c>
      <c r="S593" t="s">
        <v>2073</v>
      </c>
      <c r="T593" t="s">
        <v>2074</v>
      </c>
    </row>
    <row r="594" spans="1:20" ht="31.2" x14ac:dyDescent="0.3">
      <c r="A594">
        <v>592</v>
      </c>
      <c r="B594" t="s">
        <v>1203</v>
      </c>
      <c r="C594" s="3" t="s">
        <v>1204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36"/>
        <v>41788.208333333336</v>
      </c>
      <c r="O594" s="4">
        <f t="shared" si="37"/>
        <v>41797.208333333336</v>
      </c>
      <c r="P594" t="b">
        <v>0</v>
      </c>
      <c r="Q594" t="b">
        <v>0</v>
      </c>
      <c r="R594" t="s">
        <v>2037</v>
      </c>
      <c r="S594" t="s">
        <v>2062</v>
      </c>
      <c r="T594" t="s">
        <v>2063</v>
      </c>
    </row>
    <row r="595" spans="1:20" ht="31.2" x14ac:dyDescent="0.3">
      <c r="A595">
        <v>593</v>
      </c>
      <c r="B595" t="s">
        <v>1205</v>
      </c>
      <c r="C595" s="3" t="s">
        <v>1206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36"/>
        <v>41723.208333333336</v>
      </c>
      <c r="O595" s="4">
        <f t="shared" si="37"/>
        <v>41736.208333333336</v>
      </c>
      <c r="P595" t="b">
        <v>0</v>
      </c>
      <c r="Q595" t="b">
        <v>0</v>
      </c>
      <c r="R595" t="s">
        <v>2044</v>
      </c>
      <c r="S595" t="s">
        <v>2064</v>
      </c>
      <c r="T595" t="s">
        <v>2072</v>
      </c>
    </row>
    <row r="596" spans="1:20" ht="31.2" x14ac:dyDescent="0.3">
      <c r="A596">
        <v>594</v>
      </c>
      <c r="B596" t="s">
        <v>1207</v>
      </c>
      <c r="C596" s="3" t="s">
        <v>1208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36"/>
        <v>42547.208333333328</v>
      </c>
      <c r="O596" s="4">
        <f t="shared" si="37"/>
        <v>42550.208333333328</v>
      </c>
      <c r="P596" t="b">
        <v>0</v>
      </c>
      <c r="Q596" t="b">
        <v>1</v>
      </c>
      <c r="R596" t="s">
        <v>2037</v>
      </c>
      <c r="S596" t="s">
        <v>2062</v>
      </c>
      <c r="T596" t="s">
        <v>2063</v>
      </c>
    </row>
    <row r="597" spans="1:20" ht="31.2" x14ac:dyDescent="0.3">
      <c r="A597">
        <v>595</v>
      </c>
      <c r="B597" t="s">
        <v>1209</v>
      </c>
      <c r="C597" s="3" t="s">
        <v>1210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36"/>
        <v>40252.208333333336</v>
      </c>
      <c r="O597" s="4">
        <f t="shared" si="37"/>
        <v>40273.208333333336</v>
      </c>
      <c r="P597" t="b">
        <v>0</v>
      </c>
      <c r="Q597" t="b">
        <v>1</v>
      </c>
      <c r="R597" t="s">
        <v>2037</v>
      </c>
      <c r="S597" t="s">
        <v>2062</v>
      </c>
      <c r="T597" t="s">
        <v>2063</v>
      </c>
    </row>
    <row r="598" spans="1:20" x14ac:dyDescent="0.3">
      <c r="A598">
        <v>596</v>
      </c>
      <c r="B598" t="s">
        <v>1211</v>
      </c>
      <c r="C598" s="3" t="s">
        <v>1212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36"/>
        <v>42433.25</v>
      </c>
      <c r="O598" s="4">
        <f t="shared" si="37"/>
        <v>42440.25</v>
      </c>
      <c r="P598" t="b">
        <v>0</v>
      </c>
      <c r="Q598" t="b">
        <v>1</v>
      </c>
      <c r="R598" t="s">
        <v>2040</v>
      </c>
      <c r="S598" t="s">
        <v>2064</v>
      </c>
      <c r="T598" t="s">
        <v>2067</v>
      </c>
    </row>
    <row r="599" spans="1:20" x14ac:dyDescent="0.3">
      <c r="A599">
        <v>597</v>
      </c>
      <c r="B599" t="s">
        <v>1213</v>
      </c>
      <c r="C599" s="3" t="s">
        <v>1214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36"/>
        <v>43785.25</v>
      </c>
      <c r="O599" s="4">
        <f t="shared" si="37"/>
        <v>43803.25</v>
      </c>
      <c r="P599" t="b">
        <v>0</v>
      </c>
      <c r="Q599" t="b">
        <v>0</v>
      </c>
      <c r="R599" t="s">
        <v>2037</v>
      </c>
      <c r="S599" t="s">
        <v>2062</v>
      </c>
      <c r="T599" t="s">
        <v>2063</v>
      </c>
    </row>
    <row r="600" spans="1:20" x14ac:dyDescent="0.3">
      <c r="A600">
        <v>598</v>
      </c>
      <c r="B600" t="s">
        <v>1215</v>
      </c>
      <c r="C600" s="3" t="s">
        <v>1216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>
        <f t="shared" si="39"/>
        <v>73</v>
      </c>
      <c r="J600" t="s">
        <v>95</v>
      </c>
      <c r="K600" t="s">
        <v>96</v>
      </c>
      <c r="L600">
        <v>1276578000</v>
      </c>
      <c r="M600">
        <v>1279083600</v>
      </c>
      <c r="N600" s="4">
        <f t="shared" si="36"/>
        <v>40343.208333333336</v>
      </c>
      <c r="O600" s="4">
        <f t="shared" si="37"/>
        <v>40372.208333333336</v>
      </c>
      <c r="P600" t="b">
        <v>0</v>
      </c>
      <c r="Q600" t="b">
        <v>0</v>
      </c>
      <c r="R600" t="s">
        <v>2035</v>
      </c>
      <c r="S600" t="s">
        <v>2058</v>
      </c>
      <c r="T600" t="s">
        <v>2059</v>
      </c>
    </row>
    <row r="601" spans="1:20" ht="31.2" x14ac:dyDescent="0.3">
      <c r="A601">
        <v>599</v>
      </c>
      <c r="B601" t="s">
        <v>1217</v>
      </c>
      <c r="C601" s="3" t="s">
        <v>1218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>
        <f t="shared" si="39"/>
        <v>62.34</v>
      </c>
      <c r="J601" t="s">
        <v>33</v>
      </c>
      <c r="K601" t="s">
        <v>34</v>
      </c>
      <c r="L601">
        <v>1423720800</v>
      </c>
      <c r="M601">
        <v>1424412000</v>
      </c>
      <c r="N601" s="4">
        <f t="shared" si="36"/>
        <v>42046.25</v>
      </c>
      <c r="O601" s="4">
        <f t="shared" si="37"/>
        <v>42054.25</v>
      </c>
      <c r="P601" t="b">
        <v>0</v>
      </c>
      <c r="Q601" t="b">
        <v>0</v>
      </c>
      <c r="R601" t="s">
        <v>2038</v>
      </c>
      <c r="S601" t="s">
        <v>2064</v>
      </c>
      <c r="T601" t="s">
        <v>2065</v>
      </c>
    </row>
    <row r="602" spans="1:20" x14ac:dyDescent="0.3">
      <c r="A602">
        <v>600</v>
      </c>
      <c r="B602" t="s">
        <v>1219</v>
      </c>
      <c r="C602" s="3" t="s">
        <v>1220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37</v>
      </c>
      <c r="K602" t="s">
        <v>38</v>
      </c>
      <c r="L602">
        <v>1375160400</v>
      </c>
      <c r="M602">
        <v>1376197200</v>
      </c>
      <c r="N602" s="4">
        <f t="shared" si="36"/>
        <v>41484.208333333336</v>
      </c>
      <c r="O602" s="4">
        <f t="shared" si="37"/>
        <v>41496.208333333336</v>
      </c>
      <c r="P602" t="b">
        <v>0</v>
      </c>
      <c r="Q602" t="b">
        <v>0</v>
      </c>
      <c r="R602" t="s">
        <v>17</v>
      </c>
      <c r="S602" t="s">
        <v>2006</v>
      </c>
      <c r="T602" t="s">
        <v>2007</v>
      </c>
    </row>
    <row r="603" spans="1:20" x14ac:dyDescent="0.3">
      <c r="A603">
        <v>601</v>
      </c>
      <c r="B603" t="s">
        <v>1221</v>
      </c>
      <c r="C603" s="3" t="s">
        <v>1222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36"/>
        <v>41788.208333333336</v>
      </c>
      <c r="O603" s="4">
        <f t="shared" si="37"/>
        <v>41805.208333333336</v>
      </c>
      <c r="P603" t="b">
        <v>1</v>
      </c>
      <c r="Q603" t="b">
        <v>0</v>
      </c>
      <c r="R603" t="s">
        <v>2042</v>
      </c>
      <c r="S603" t="s">
        <v>2060</v>
      </c>
      <c r="T603" t="s">
        <v>2069</v>
      </c>
    </row>
    <row r="604" spans="1:20" ht="31.2" x14ac:dyDescent="0.3">
      <c r="A604">
        <v>602</v>
      </c>
      <c r="B604" t="s">
        <v>1223</v>
      </c>
      <c r="C604" s="3" t="s">
        <v>1224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36"/>
        <v>42159.208333333328</v>
      </c>
      <c r="O604" s="4">
        <f t="shared" si="37"/>
        <v>42170.208333333328</v>
      </c>
      <c r="P604" t="b">
        <v>0</v>
      </c>
      <c r="Q604" t="b">
        <v>0</v>
      </c>
      <c r="R604" t="s">
        <v>2037</v>
      </c>
      <c r="S604" t="s">
        <v>2062</v>
      </c>
      <c r="T604" t="s">
        <v>2063</v>
      </c>
    </row>
    <row r="605" spans="1:20" x14ac:dyDescent="0.3">
      <c r="A605">
        <v>603</v>
      </c>
      <c r="B605" t="s">
        <v>1225</v>
      </c>
      <c r="C605" s="3" t="s">
        <v>1226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36"/>
        <v>43572.208333333328</v>
      </c>
      <c r="O605" s="4">
        <f t="shared" si="37"/>
        <v>43599.208333333328</v>
      </c>
      <c r="P605" t="b">
        <v>0</v>
      </c>
      <c r="Q605" t="b">
        <v>0</v>
      </c>
      <c r="R605" t="s">
        <v>2037</v>
      </c>
      <c r="S605" t="s">
        <v>2062</v>
      </c>
      <c r="T605" t="s">
        <v>2063</v>
      </c>
    </row>
    <row r="606" spans="1:20" x14ac:dyDescent="0.3">
      <c r="A606">
        <v>604</v>
      </c>
      <c r="B606" t="s">
        <v>1227</v>
      </c>
      <c r="C606" s="3" t="s">
        <v>1228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36"/>
        <v>40564.25</v>
      </c>
      <c r="O606" s="4">
        <f t="shared" si="37"/>
        <v>40585.25</v>
      </c>
      <c r="P606" t="b">
        <v>0</v>
      </c>
      <c r="Q606" t="b">
        <v>0</v>
      </c>
      <c r="R606" t="s">
        <v>2037</v>
      </c>
      <c r="S606" t="s">
        <v>2062</v>
      </c>
      <c r="T606" t="s">
        <v>2063</v>
      </c>
    </row>
    <row r="607" spans="1:20" x14ac:dyDescent="0.3">
      <c r="A607">
        <v>605</v>
      </c>
      <c r="B607" t="s">
        <v>1229</v>
      </c>
      <c r="C607" s="3" t="s">
        <v>1230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36"/>
        <v>42279.208333333328</v>
      </c>
      <c r="O607" s="4">
        <f t="shared" si="37"/>
        <v>42320.25</v>
      </c>
      <c r="P607" t="b">
        <v>0</v>
      </c>
      <c r="Q607" t="b">
        <v>0</v>
      </c>
      <c r="R607" t="s">
        <v>2043</v>
      </c>
      <c r="S607" t="s">
        <v>2070</v>
      </c>
      <c r="T607" t="s">
        <v>2071</v>
      </c>
    </row>
    <row r="608" spans="1:20" x14ac:dyDescent="0.3">
      <c r="A608">
        <v>606</v>
      </c>
      <c r="B608" t="s">
        <v>1231</v>
      </c>
      <c r="C608" s="3" t="s">
        <v>1232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>
        <f t="shared" si="39"/>
        <v>40.03</v>
      </c>
      <c r="J608" t="s">
        <v>37</v>
      </c>
      <c r="K608" t="s">
        <v>38</v>
      </c>
      <c r="L608">
        <v>1457330400</v>
      </c>
      <c r="M608">
        <v>1458277200</v>
      </c>
      <c r="N608" s="4">
        <f t="shared" si="36"/>
        <v>42435.25</v>
      </c>
      <c r="O608" s="4">
        <f t="shared" si="37"/>
        <v>42446.208333333328</v>
      </c>
      <c r="P608" t="b">
        <v>0</v>
      </c>
      <c r="Q608" t="b">
        <v>0</v>
      </c>
      <c r="R608" t="s">
        <v>2035</v>
      </c>
      <c r="S608" t="s">
        <v>2058</v>
      </c>
      <c r="T608" t="s">
        <v>2059</v>
      </c>
    </row>
    <row r="609" spans="1:20" x14ac:dyDescent="0.3">
      <c r="A609">
        <v>607</v>
      </c>
      <c r="B609" t="s">
        <v>1233</v>
      </c>
      <c r="C609" s="3" t="s">
        <v>1234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36"/>
        <v>41720.208333333336</v>
      </c>
      <c r="O609" s="4">
        <f t="shared" si="37"/>
        <v>41722.208333333336</v>
      </c>
      <c r="P609" t="b">
        <v>0</v>
      </c>
      <c r="Q609" t="b">
        <v>0</v>
      </c>
      <c r="R609" t="s">
        <v>17</v>
      </c>
      <c r="S609" t="s">
        <v>2006</v>
      </c>
      <c r="T609" t="s">
        <v>2007</v>
      </c>
    </row>
    <row r="610" spans="1:20" x14ac:dyDescent="0.3">
      <c r="A610">
        <v>608</v>
      </c>
      <c r="B610" t="s">
        <v>1235</v>
      </c>
      <c r="C610" s="3" t="s">
        <v>1236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36"/>
        <v>43529.25</v>
      </c>
      <c r="O610" s="4">
        <f t="shared" si="37"/>
        <v>43533.25</v>
      </c>
      <c r="P610" t="b">
        <v>0</v>
      </c>
      <c r="Q610" t="b">
        <v>1</v>
      </c>
      <c r="R610" t="s">
        <v>2051</v>
      </c>
      <c r="S610" t="s">
        <v>2058</v>
      </c>
      <c r="T610" t="s">
        <v>2081</v>
      </c>
    </row>
    <row r="611" spans="1:20" x14ac:dyDescent="0.3">
      <c r="A611">
        <v>609</v>
      </c>
      <c r="B611" t="s">
        <v>1237</v>
      </c>
      <c r="C611" s="3" t="s">
        <v>1238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36"/>
        <v>43480.25</v>
      </c>
      <c r="O611" s="4">
        <f t="shared" si="37"/>
        <v>43497.25</v>
      </c>
      <c r="P611" t="b">
        <v>0</v>
      </c>
      <c r="Q611" t="b">
        <v>0</v>
      </c>
      <c r="R611" t="s">
        <v>2056</v>
      </c>
      <c r="S611" t="s">
        <v>2064</v>
      </c>
      <c r="T611" t="s">
        <v>2086</v>
      </c>
    </row>
    <row r="612" spans="1:20" ht="31.2" x14ac:dyDescent="0.3">
      <c r="A612">
        <v>610</v>
      </c>
      <c r="B612" t="s">
        <v>1239</v>
      </c>
      <c r="C612" s="3" t="s">
        <v>1240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36"/>
        <v>41258.25</v>
      </c>
      <c r="O612" s="4">
        <f t="shared" si="37"/>
        <v>41272.25</v>
      </c>
      <c r="P612" t="b">
        <v>0</v>
      </c>
      <c r="Q612" t="b">
        <v>0</v>
      </c>
      <c r="R612" t="s">
        <v>2037</v>
      </c>
      <c r="S612" t="s">
        <v>2062</v>
      </c>
      <c r="T612" t="s">
        <v>2063</v>
      </c>
    </row>
    <row r="613" spans="1:20" x14ac:dyDescent="0.3">
      <c r="A613">
        <v>611</v>
      </c>
      <c r="B613" t="s">
        <v>1241</v>
      </c>
      <c r="C613" s="3" t="s">
        <v>1242</v>
      </c>
      <c r="D613">
        <v>8200</v>
      </c>
      <c r="E613">
        <v>1136</v>
      </c>
      <c r="F613">
        <f t="shared" si="38"/>
        <v>14</v>
      </c>
      <c r="G613" t="s">
        <v>64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36"/>
        <v>41479.208333333336</v>
      </c>
      <c r="O613" s="4">
        <f t="shared" si="37"/>
        <v>41491.208333333336</v>
      </c>
      <c r="P613" t="b">
        <v>0</v>
      </c>
      <c r="Q613" t="b">
        <v>0</v>
      </c>
      <c r="R613" t="s">
        <v>2037</v>
      </c>
      <c r="S613" t="s">
        <v>2062</v>
      </c>
      <c r="T613" t="s">
        <v>2063</v>
      </c>
    </row>
    <row r="614" spans="1:20" x14ac:dyDescent="0.3">
      <c r="A614">
        <v>612</v>
      </c>
      <c r="B614" t="s">
        <v>1243</v>
      </c>
      <c r="C614" s="3" t="s">
        <v>1244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36"/>
        <v>40473.208333333336</v>
      </c>
      <c r="O614" s="4">
        <f t="shared" si="37"/>
        <v>40496.25</v>
      </c>
      <c r="P614" t="b">
        <v>0</v>
      </c>
      <c r="Q614" t="b">
        <v>0</v>
      </c>
      <c r="R614" t="s">
        <v>2039</v>
      </c>
      <c r="S614" t="s">
        <v>2058</v>
      </c>
      <c r="T614" t="s">
        <v>2066</v>
      </c>
    </row>
    <row r="615" spans="1:20" ht="31.2" x14ac:dyDescent="0.3">
      <c r="A615">
        <v>613</v>
      </c>
      <c r="B615" t="s">
        <v>1245</v>
      </c>
      <c r="C615" s="3" t="s">
        <v>1246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36"/>
        <v>42972.208333333328</v>
      </c>
      <c r="O615" s="4">
        <f t="shared" si="37"/>
        <v>42981.208333333328</v>
      </c>
      <c r="P615" t="b">
        <v>0</v>
      </c>
      <c r="Q615" t="b">
        <v>0</v>
      </c>
      <c r="R615" t="s">
        <v>2037</v>
      </c>
      <c r="S615" t="s">
        <v>2062</v>
      </c>
      <c r="T615" t="s">
        <v>2063</v>
      </c>
    </row>
    <row r="616" spans="1:20" ht="31.2" x14ac:dyDescent="0.3">
      <c r="A616">
        <v>614</v>
      </c>
      <c r="B616" t="s">
        <v>1247</v>
      </c>
      <c r="C616" s="3" t="s">
        <v>1248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36"/>
        <v>42745.25</v>
      </c>
      <c r="O616" s="4">
        <f t="shared" si="37"/>
        <v>42763.25</v>
      </c>
      <c r="P616" t="b">
        <v>0</v>
      </c>
      <c r="Q616" t="b">
        <v>0</v>
      </c>
      <c r="R616" t="s">
        <v>2037</v>
      </c>
      <c r="S616" t="s">
        <v>2062</v>
      </c>
      <c r="T616" t="s">
        <v>2063</v>
      </c>
    </row>
    <row r="617" spans="1:20" x14ac:dyDescent="0.3">
      <c r="A617">
        <v>615</v>
      </c>
      <c r="B617" t="s">
        <v>1249</v>
      </c>
      <c r="C617" s="3" t="s">
        <v>1250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>
        <f t="shared" si="39"/>
        <v>85.22</v>
      </c>
      <c r="J617" t="s">
        <v>95</v>
      </c>
      <c r="K617" t="s">
        <v>96</v>
      </c>
      <c r="L617">
        <v>1461906000</v>
      </c>
      <c r="M617">
        <v>1462770000</v>
      </c>
      <c r="N617" s="4">
        <f t="shared" si="36"/>
        <v>42488.208333333328</v>
      </c>
      <c r="O617" s="4">
        <f t="shared" si="37"/>
        <v>42498.208333333328</v>
      </c>
      <c r="P617" t="b">
        <v>0</v>
      </c>
      <c r="Q617" t="b">
        <v>0</v>
      </c>
      <c r="R617" t="s">
        <v>2037</v>
      </c>
      <c r="S617" t="s">
        <v>2062</v>
      </c>
      <c r="T617" t="s">
        <v>2063</v>
      </c>
    </row>
    <row r="618" spans="1:20" x14ac:dyDescent="0.3">
      <c r="A618">
        <v>616</v>
      </c>
      <c r="B618" t="s">
        <v>1251</v>
      </c>
      <c r="C618" s="3" t="s">
        <v>1252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>
        <f t="shared" si="39"/>
        <v>50.96</v>
      </c>
      <c r="J618" t="s">
        <v>37</v>
      </c>
      <c r="K618" t="s">
        <v>38</v>
      </c>
      <c r="L618">
        <v>1379653200</v>
      </c>
      <c r="M618">
        <v>1379739600</v>
      </c>
      <c r="N618" s="4">
        <f t="shared" si="36"/>
        <v>41536.208333333336</v>
      </c>
      <c r="O618" s="4">
        <f t="shared" si="37"/>
        <v>41537.208333333336</v>
      </c>
      <c r="P618" t="b">
        <v>0</v>
      </c>
      <c r="Q618" t="b">
        <v>1</v>
      </c>
      <c r="R618" t="s">
        <v>2041</v>
      </c>
      <c r="S618" t="s">
        <v>2058</v>
      </c>
      <c r="T618" t="s">
        <v>2068</v>
      </c>
    </row>
    <row r="619" spans="1:20" x14ac:dyDescent="0.3">
      <c r="A619">
        <v>617</v>
      </c>
      <c r="B619" t="s">
        <v>1253</v>
      </c>
      <c r="C619" s="3" t="s">
        <v>1254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36"/>
        <v>41793.208333333336</v>
      </c>
      <c r="O619" s="4">
        <f t="shared" si="37"/>
        <v>41803.208333333336</v>
      </c>
      <c r="P619" t="b">
        <v>0</v>
      </c>
      <c r="Q619" t="b">
        <v>0</v>
      </c>
      <c r="R619" t="s">
        <v>2037</v>
      </c>
      <c r="S619" t="s">
        <v>2062</v>
      </c>
      <c r="T619" t="s">
        <v>2063</v>
      </c>
    </row>
    <row r="620" spans="1:20" x14ac:dyDescent="0.3">
      <c r="A620">
        <v>618</v>
      </c>
      <c r="B620" t="s">
        <v>1255</v>
      </c>
      <c r="C620" s="3" t="s">
        <v>1256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36"/>
        <v>41395.208333333336</v>
      </c>
      <c r="O620" s="4">
        <f t="shared" si="37"/>
        <v>41416.208333333336</v>
      </c>
      <c r="P620" t="b">
        <v>0</v>
      </c>
      <c r="Q620" t="b">
        <v>0</v>
      </c>
      <c r="R620" t="s">
        <v>2043</v>
      </c>
      <c r="S620" t="s">
        <v>2070</v>
      </c>
      <c r="T620" t="s">
        <v>2071</v>
      </c>
    </row>
    <row r="621" spans="1:20" x14ac:dyDescent="0.3">
      <c r="A621">
        <v>619</v>
      </c>
      <c r="B621" t="s">
        <v>1257</v>
      </c>
      <c r="C621" s="3" t="s">
        <v>1258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36"/>
        <v>40668.208333333336</v>
      </c>
      <c r="O621" s="4">
        <f t="shared" si="37"/>
        <v>40669.208333333336</v>
      </c>
      <c r="P621" t="b">
        <v>1</v>
      </c>
      <c r="Q621" t="b">
        <v>1</v>
      </c>
      <c r="R621" t="s">
        <v>2037</v>
      </c>
      <c r="S621" t="s">
        <v>2062</v>
      </c>
      <c r="T621" t="s">
        <v>2063</v>
      </c>
    </row>
    <row r="622" spans="1:20" x14ac:dyDescent="0.3">
      <c r="A622">
        <v>620</v>
      </c>
      <c r="B622" t="s">
        <v>1259</v>
      </c>
      <c r="C622" s="3" t="s">
        <v>1260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>
        <f t="shared" si="39"/>
        <v>90.04</v>
      </c>
      <c r="J622" t="s">
        <v>25</v>
      </c>
      <c r="K622" t="s">
        <v>26</v>
      </c>
      <c r="L622">
        <v>1467954000</v>
      </c>
      <c r="M622">
        <v>1468299600</v>
      </c>
      <c r="N622" s="4">
        <f t="shared" si="36"/>
        <v>42558.208333333328</v>
      </c>
      <c r="O622" s="4">
        <f t="shared" si="37"/>
        <v>42562.208333333328</v>
      </c>
      <c r="P622" t="b">
        <v>0</v>
      </c>
      <c r="Q622" t="b">
        <v>0</v>
      </c>
      <c r="R622" t="s">
        <v>2048</v>
      </c>
      <c r="S622" t="s">
        <v>2077</v>
      </c>
      <c r="T622" t="s">
        <v>2078</v>
      </c>
    </row>
    <row r="623" spans="1:20" x14ac:dyDescent="0.3">
      <c r="A623">
        <v>621</v>
      </c>
      <c r="B623" t="s">
        <v>1261</v>
      </c>
      <c r="C623" s="3" t="s">
        <v>1262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36"/>
        <v>42625.208333333328</v>
      </c>
      <c r="O623" s="4">
        <f t="shared" si="37"/>
        <v>42630.208333333328</v>
      </c>
      <c r="P623" t="b">
        <v>0</v>
      </c>
      <c r="Q623" t="b">
        <v>0</v>
      </c>
      <c r="R623" t="s">
        <v>2037</v>
      </c>
      <c r="S623" t="s">
        <v>2062</v>
      </c>
      <c r="T623" t="s">
        <v>2063</v>
      </c>
    </row>
    <row r="624" spans="1:20" x14ac:dyDescent="0.3">
      <c r="A624">
        <v>622</v>
      </c>
      <c r="B624" t="s">
        <v>1263</v>
      </c>
      <c r="C624" s="3" t="s">
        <v>1264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36"/>
        <v>43204.208333333328</v>
      </c>
      <c r="O624" s="4">
        <f t="shared" si="37"/>
        <v>43230.208333333328</v>
      </c>
      <c r="P624" t="b">
        <v>0</v>
      </c>
      <c r="Q624" t="b">
        <v>0</v>
      </c>
      <c r="R624" t="s">
        <v>2041</v>
      </c>
      <c r="S624" t="s">
        <v>2058</v>
      </c>
      <c r="T624" t="s">
        <v>2068</v>
      </c>
    </row>
    <row r="625" spans="1:20" x14ac:dyDescent="0.3">
      <c r="A625">
        <v>623</v>
      </c>
      <c r="B625" t="s">
        <v>1265</v>
      </c>
      <c r="C625" s="3" t="s">
        <v>1266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>
        <f t="shared" si="39"/>
        <v>56</v>
      </c>
      <c r="J625" t="s">
        <v>37</v>
      </c>
      <c r="K625" t="s">
        <v>38</v>
      </c>
      <c r="L625">
        <v>1437022800</v>
      </c>
      <c r="M625">
        <v>1437454800</v>
      </c>
      <c r="N625" s="4">
        <f t="shared" si="36"/>
        <v>42200.208333333328</v>
      </c>
      <c r="O625" s="4">
        <f t="shared" si="37"/>
        <v>42205.208333333328</v>
      </c>
      <c r="P625" t="b">
        <v>0</v>
      </c>
      <c r="Q625" t="b">
        <v>0</v>
      </c>
      <c r="R625" t="s">
        <v>2037</v>
      </c>
      <c r="S625" t="s">
        <v>2062</v>
      </c>
      <c r="T625" t="s">
        <v>2063</v>
      </c>
    </row>
    <row r="626" spans="1:20" x14ac:dyDescent="0.3">
      <c r="A626">
        <v>624</v>
      </c>
      <c r="B626" t="s">
        <v>1267</v>
      </c>
      <c r="C626" s="3" t="s">
        <v>1268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36"/>
        <v>42028.25</v>
      </c>
      <c r="O626" s="4">
        <f t="shared" si="37"/>
        <v>42034.25</v>
      </c>
      <c r="P626" t="b">
        <v>0</v>
      </c>
      <c r="Q626" t="b">
        <v>0</v>
      </c>
      <c r="R626" t="s">
        <v>2048</v>
      </c>
      <c r="S626" t="s">
        <v>2077</v>
      </c>
      <c r="T626" t="s">
        <v>2078</v>
      </c>
    </row>
    <row r="627" spans="1:20" ht="31.2" x14ac:dyDescent="0.3">
      <c r="A627">
        <v>625</v>
      </c>
      <c r="B627" t="s">
        <v>1269</v>
      </c>
      <c r="C627" s="3" t="s">
        <v>1270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36"/>
        <v>43856.25</v>
      </c>
      <c r="O627" s="4">
        <f t="shared" si="37"/>
        <v>43870.25</v>
      </c>
      <c r="P627" t="b">
        <v>0</v>
      </c>
      <c r="Q627" t="b">
        <v>0</v>
      </c>
      <c r="R627" t="s">
        <v>2037</v>
      </c>
      <c r="S627" t="s">
        <v>2062</v>
      </c>
      <c r="T627" t="s">
        <v>2063</v>
      </c>
    </row>
    <row r="628" spans="1:20" ht="31.2" x14ac:dyDescent="0.3">
      <c r="A628">
        <v>626</v>
      </c>
      <c r="B628" t="s">
        <v>1271</v>
      </c>
      <c r="C628" s="3" t="s">
        <v>1272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36"/>
        <v>40448.208333333336</v>
      </c>
      <c r="O628" s="4">
        <f t="shared" si="37"/>
        <v>40457.208333333336</v>
      </c>
      <c r="P628" t="b">
        <v>0</v>
      </c>
      <c r="Q628" t="b">
        <v>1</v>
      </c>
      <c r="R628" t="s">
        <v>2037</v>
      </c>
      <c r="S628" t="s">
        <v>2062</v>
      </c>
      <c r="T628" t="s">
        <v>2063</v>
      </c>
    </row>
    <row r="629" spans="1:20" x14ac:dyDescent="0.3">
      <c r="A629">
        <v>627</v>
      </c>
      <c r="B629" t="s">
        <v>1273</v>
      </c>
      <c r="C629" s="3" t="s">
        <v>1274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>
        <f t="shared" si="39"/>
        <v>72.13</v>
      </c>
      <c r="J629" t="s">
        <v>37</v>
      </c>
      <c r="K629" t="s">
        <v>38</v>
      </c>
      <c r="L629">
        <v>1276664400</v>
      </c>
      <c r="M629">
        <v>1278738000</v>
      </c>
      <c r="N629" s="4">
        <f t="shared" si="36"/>
        <v>40344.208333333336</v>
      </c>
      <c r="O629" s="4">
        <f t="shared" si="37"/>
        <v>40368.208333333336</v>
      </c>
      <c r="P629" t="b">
        <v>1</v>
      </c>
      <c r="Q629" t="b">
        <v>0</v>
      </c>
      <c r="R629" t="s">
        <v>17</v>
      </c>
      <c r="S629" t="s">
        <v>2006</v>
      </c>
      <c r="T629" t="s">
        <v>2007</v>
      </c>
    </row>
    <row r="630" spans="1:20" x14ac:dyDescent="0.3">
      <c r="A630">
        <v>628</v>
      </c>
      <c r="B630" t="s">
        <v>1275</v>
      </c>
      <c r="C630" s="3" t="s">
        <v>1276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36"/>
        <v>40454.208333333336</v>
      </c>
      <c r="O630" s="4">
        <f t="shared" si="37"/>
        <v>40457.208333333336</v>
      </c>
      <c r="P630" t="b">
        <v>0</v>
      </c>
      <c r="Q630" t="b">
        <v>0</v>
      </c>
      <c r="R630" t="s">
        <v>2041</v>
      </c>
      <c r="S630" t="s">
        <v>2058</v>
      </c>
      <c r="T630" t="s">
        <v>2068</v>
      </c>
    </row>
    <row r="631" spans="1:20" x14ac:dyDescent="0.3">
      <c r="A631">
        <v>629</v>
      </c>
      <c r="B631" t="s">
        <v>1277</v>
      </c>
      <c r="C631" s="3" t="s">
        <v>1278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36"/>
        <v>42556.208333333328</v>
      </c>
      <c r="O631" s="4">
        <f t="shared" si="37"/>
        <v>42558.208333333328</v>
      </c>
      <c r="P631" t="b">
        <v>0</v>
      </c>
      <c r="Q631" t="b">
        <v>1</v>
      </c>
      <c r="R631" t="s">
        <v>2037</v>
      </c>
      <c r="S631" t="s">
        <v>2062</v>
      </c>
      <c r="T631" t="s">
        <v>2063</v>
      </c>
    </row>
    <row r="632" spans="1:20" x14ac:dyDescent="0.3">
      <c r="A632">
        <v>630</v>
      </c>
      <c r="B632" t="s">
        <v>1279</v>
      </c>
      <c r="C632" s="3" t="s">
        <v>1280</v>
      </c>
      <c r="D632">
        <v>9500</v>
      </c>
      <c r="E632">
        <v>5973</v>
      </c>
      <c r="F632">
        <f t="shared" si="38"/>
        <v>63</v>
      </c>
      <c r="G632" t="s">
        <v>64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36"/>
        <v>43585.208333333328</v>
      </c>
      <c r="O632" s="4">
        <f t="shared" si="37"/>
        <v>43596.208333333328</v>
      </c>
      <c r="P632" t="b">
        <v>0</v>
      </c>
      <c r="Q632" t="b">
        <v>1</v>
      </c>
      <c r="R632" t="s">
        <v>2037</v>
      </c>
      <c r="S632" t="s">
        <v>2062</v>
      </c>
      <c r="T632" t="s">
        <v>2063</v>
      </c>
    </row>
    <row r="633" spans="1:20" x14ac:dyDescent="0.3">
      <c r="A633">
        <v>631</v>
      </c>
      <c r="B633" t="s">
        <v>1281</v>
      </c>
      <c r="C633" s="3" t="s">
        <v>1282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36"/>
        <v>43549.208333333328</v>
      </c>
      <c r="O633" s="4">
        <f t="shared" si="37"/>
        <v>43553.208333333328</v>
      </c>
      <c r="P633" t="b">
        <v>0</v>
      </c>
      <c r="Q633" t="b">
        <v>0</v>
      </c>
      <c r="R633" t="s">
        <v>2037</v>
      </c>
      <c r="S633" t="s">
        <v>2062</v>
      </c>
      <c r="T633" t="s">
        <v>2063</v>
      </c>
    </row>
    <row r="634" spans="1:20" x14ac:dyDescent="0.3">
      <c r="A634">
        <v>632</v>
      </c>
      <c r="B634" t="s">
        <v>1283</v>
      </c>
      <c r="C634" s="3" t="s">
        <v>1284</v>
      </c>
      <c r="D634">
        <v>72100</v>
      </c>
      <c r="E634">
        <v>30902</v>
      </c>
      <c r="F634">
        <f t="shared" si="38"/>
        <v>43</v>
      </c>
      <c r="G634" t="s">
        <v>43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36"/>
        <v>41944.208333333336</v>
      </c>
      <c r="O634" s="4">
        <f t="shared" si="37"/>
        <v>41962.25</v>
      </c>
      <c r="P634" t="b">
        <v>0</v>
      </c>
      <c r="Q634" t="b">
        <v>0</v>
      </c>
      <c r="R634" t="s">
        <v>2037</v>
      </c>
      <c r="S634" t="s">
        <v>2062</v>
      </c>
      <c r="T634" t="s">
        <v>2063</v>
      </c>
    </row>
    <row r="635" spans="1:20" ht="31.2" x14ac:dyDescent="0.3">
      <c r="A635">
        <v>633</v>
      </c>
      <c r="B635" t="s">
        <v>1285</v>
      </c>
      <c r="C635" s="3" t="s">
        <v>1286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36"/>
        <v>42314.25</v>
      </c>
      <c r="O635" s="4">
        <f t="shared" si="37"/>
        <v>42318.25</v>
      </c>
      <c r="P635" t="b">
        <v>0</v>
      </c>
      <c r="Q635" t="b">
        <v>0</v>
      </c>
      <c r="R635" t="s">
        <v>2044</v>
      </c>
      <c r="S635" t="s">
        <v>2064</v>
      </c>
      <c r="T635" t="s">
        <v>2072</v>
      </c>
    </row>
    <row r="636" spans="1:20" x14ac:dyDescent="0.3">
      <c r="A636">
        <v>634</v>
      </c>
      <c r="B636" t="s">
        <v>1287</v>
      </c>
      <c r="C636" s="3" t="s">
        <v>1288</v>
      </c>
      <c r="D636">
        <v>118200</v>
      </c>
      <c r="E636">
        <v>92824</v>
      </c>
      <c r="F636">
        <f t="shared" si="38"/>
        <v>79</v>
      </c>
      <c r="G636" t="s">
        <v>64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36"/>
        <v>42818.208333333328</v>
      </c>
      <c r="O636" s="4">
        <f t="shared" si="37"/>
        <v>42832.208333333328</v>
      </c>
      <c r="P636" t="b">
        <v>0</v>
      </c>
      <c r="Q636" t="b">
        <v>0</v>
      </c>
      <c r="R636" t="s">
        <v>2053</v>
      </c>
      <c r="S636" t="s">
        <v>2064</v>
      </c>
      <c r="T636" t="s">
        <v>2083</v>
      </c>
    </row>
    <row r="637" spans="1:20" x14ac:dyDescent="0.3">
      <c r="A637">
        <v>635</v>
      </c>
      <c r="B637" t="s">
        <v>1289</v>
      </c>
      <c r="C637" s="3" t="s">
        <v>1290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36"/>
        <v>41313.25</v>
      </c>
      <c r="O637" s="4">
        <f t="shared" si="37"/>
        <v>41345.208333333336</v>
      </c>
      <c r="P637" t="b">
        <v>0</v>
      </c>
      <c r="Q637" t="b">
        <v>0</v>
      </c>
      <c r="R637" t="s">
        <v>2053</v>
      </c>
      <c r="S637" t="s">
        <v>2064</v>
      </c>
      <c r="T637" t="s">
        <v>2083</v>
      </c>
    </row>
    <row r="638" spans="1:20" x14ac:dyDescent="0.3">
      <c r="A638">
        <v>636</v>
      </c>
      <c r="B638" t="s">
        <v>1291</v>
      </c>
      <c r="C638" s="3" t="s">
        <v>1292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>
        <f t="shared" si="39"/>
        <v>49</v>
      </c>
      <c r="J638" t="s">
        <v>33</v>
      </c>
      <c r="K638" t="s">
        <v>34</v>
      </c>
      <c r="L638">
        <v>1326866400</v>
      </c>
      <c r="M638">
        <v>1330754400</v>
      </c>
      <c r="N638" s="4">
        <f t="shared" si="36"/>
        <v>40925.25</v>
      </c>
      <c r="O638" s="4">
        <f t="shared" si="37"/>
        <v>40970.25</v>
      </c>
      <c r="P638" t="b">
        <v>0</v>
      </c>
      <c r="Q638" t="b">
        <v>1</v>
      </c>
      <c r="R638" t="s">
        <v>2044</v>
      </c>
      <c r="S638" t="s">
        <v>2064</v>
      </c>
      <c r="T638" t="s">
        <v>2072</v>
      </c>
    </row>
    <row r="639" spans="1:20" x14ac:dyDescent="0.3">
      <c r="A639">
        <v>637</v>
      </c>
      <c r="B639" t="s">
        <v>1293</v>
      </c>
      <c r="C639" s="3" t="s">
        <v>1294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36"/>
        <v>42687.25</v>
      </c>
      <c r="O639" s="4">
        <f t="shared" si="37"/>
        <v>42695.25</v>
      </c>
      <c r="P639" t="b">
        <v>0</v>
      </c>
      <c r="Q639" t="b">
        <v>0</v>
      </c>
      <c r="R639" t="s">
        <v>2037</v>
      </c>
      <c r="S639" t="s">
        <v>2062</v>
      </c>
      <c r="T639" t="s">
        <v>2063</v>
      </c>
    </row>
    <row r="640" spans="1:20" x14ac:dyDescent="0.3">
      <c r="A640">
        <v>638</v>
      </c>
      <c r="B640" t="s">
        <v>1295</v>
      </c>
      <c r="C640" s="3" t="s">
        <v>1296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36"/>
        <v>40385.208333333336</v>
      </c>
      <c r="O640" s="4">
        <f t="shared" si="37"/>
        <v>40397.208333333336</v>
      </c>
      <c r="P640" t="b">
        <v>0</v>
      </c>
      <c r="Q640" t="b">
        <v>1</v>
      </c>
      <c r="R640" t="s">
        <v>2037</v>
      </c>
      <c r="S640" t="s">
        <v>2062</v>
      </c>
      <c r="T640" t="s">
        <v>2063</v>
      </c>
    </row>
    <row r="641" spans="1:20" x14ac:dyDescent="0.3">
      <c r="A641">
        <v>639</v>
      </c>
      <c r="B641" t="s">
        <v>1297</v>
      </c>
      <c r="C641" s="3" t="s">
        <v>1298</v>
      </c>
      <c r="D641">
        <v>8600</v>
      </c>
      <c r="E641">
        <v>4832</v>
      </c>
      <c r="F641">
        <f t="shared" si="38"/>
        <v>56</v>
      </c>
      <c r="G641" t="s">
        <v>43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36"/>
        <v>43308.208333333328</v>
      </c>
      <c r="O641" s="4">
        <f t="shared" si="37"/>
        <v>43308.208333333328</v>
      </c>
      <c r="P641" t="b">
        <v>0</v>
      </c>
      <c r="Q641" t="b">
        <v>1</v>
      </c>
      <c r="R641" t="s">
        <v>2040</v>
      </c>
      <c r="S641" t="s">
        <v>2064</v>
      </c>
      <c r="T641" t="s">
        <v>2067</v>
      </c>
    </row>
    <row r="642" spans="1:20" x14ac:dyDescent="0.3">
      <c r="A642">
        <v>640</v>
      </c>
      <c r="B642" t="s">
        <v>1299</v>
      </c>
      <c r="C642" s="3" t="s">
        <v>1300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36"/>
        <v>42386.25</v>
      </c>
      <c r="O642" s="4">
        <f t="shared" si="37"/>
        <v>42389.25</v>
      </c>
      <c r="P642" t="b">
        <v>0</v>
      </c>
      <c r="Q642" t="b">
        <v>0</v>
      </c>
      <c r="R642" t="s">
        <v>2037</v>
      </c>
      <c r="S642" t="s">
        <v>2062</v>
      </c>
      <c r="T642" t="s">
        <v>2063</v>
      </c>
    </row>
    <row r="643" spans="1:20" ht="31.2" x14ac:dyDescent="0.3">
      <c r="A643">
        <v>641</v>
      </c>
      <c r="B643" t="s">
        <v>1301</v>
      </c>
      <c r="C643" s="3" t="s">
        <v>1302</v>
      </c>
      <c r="D643">
        <v>9400</v>
      </c>
      <c r="E643">
        <v>11277</v>
      </c>
      <c r="F643">
        <f t="shared" si="38"/>
        <v>120</v>
      </c>
      <c r="G643" t="s">
        <v>20</v>
      </c>
      <c r="H643">
        <v>194</v>
      </c>
      <c r="I643">
        <f t="shared" si="39"/>
        <v>58.13</v>
      </c>
      <c r="J643" t="s">
        <v>87</v>
      </c>
      <c r="K643" t="s">
        <v>88</v>
      </c>
      <c r="L643">
        <v>1487570400</v>
      </c>
      <c r="M643">
        <v>1489986000</v>
      </c>
      <c r="N643" s="4">
        <f t="shared" ref="N643:N706" si="40">(((L643/60)/60)/24)+DATE(1970,1,0)</f>
        <v>42785.25</v>
      </c>
      <c r="O643" s="4">
        <f t="shared" ref="O643:O706" si="41">(((M643/60)/60)/24)+DATE(1970,1,0)</f>
        <v>42813.208333333328</v>
      </c>
      <c r="P643" t="b">
        <v>0</v>
      </c>
      <c r="Q643" t="b">
        <v>0</v>
      </c>
      <c r="R643" t="s">
        <v>2037</v>
      </c>
      <c r="S643" t="s">
        <v>2062</v>
      </c>
      <c r="T643" t="s">
        <v>2063</v>
      </c>
    </row>
    <row r="644" spans="1:20" x14ac:dyDescent="0.3">
      <c r="A644">
        <v>642</v>
      </c>
      <c r="B644" t="s">
        <v>1303</v>
      </c>
      <c r="C644" s="3" t="s">
        <v>1304</v>
      </c>
      <c r="D644">
        <v>9200</v>
      </c>
      <c r="E644">
        <v>13382</v>
      </c>
      <c r="F644">
        <f t="shared" ref="F644:F707" si="42">ROUND(E644/D644*100,0)</f>
        <v>145</v>
      </c>
      <c r="G644" t="s">
        <v>20</v>
      </c>
      <c r="H644">
        <v>129</v>
      </c>
      <c r="I644">
        <f t="shared" ref="I644:I707" si="43">IF(H644=0,0,ROUND(E644/H644,2))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40"/>
        <v>43450.25</v>
      </c>
      <c r="O644" s="4">
        <f t="shared" si="41"/>
        <v>43459.25</v>
      </c>
      <c r="P644" t="b">
        <v>0</v>
      </c>
      <c r="Q644" t="b">
        <v>0</v>
      </c>
      <c r="R644" t="s">
        <v>2042</v>
      </c>
      <c r="S644" t="s">
        <v>2060</v>
      </c>
      <c r="T644" t="s">
        <v>2069</v>
      </c>
    </row>
    <row r="645" spans="1:20" x14ac:dyDescent="0.3">
      <c r="A645">
        <v>643</v>
      </c>
      <c r="B645" t="s">
        <v>1305</v>
      </c>
      <c r="C645" s="3" t="s">
        <v>1306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40"/>
        <v>42794.25</v>
      </c>
      <c r="O645" s="4">
        <f t="shared" si="41"/>
        <v>42812.208333333328</v>
      </c>
      <c r="P645" t="b">
        <v>0</v>
      </c>
      <c r="Q645" t="b">
        <v>0</v>
      </c>
      <c r="R645" t="s">
        <v>2037</v>
      </c>
      <c r="S645" t="s">
        <v>2062</v>
      </c>
      <c r="T645" t="s">
        <v>2063</v>
      </c>
    </row>
    <row r="646" spans="1:20" x14ac:dyDescent="0.3">
      <c r="A646">
        <v>644</v>
      </c>
      <c r="B646" t="s">
        <v>1307</v>
      </c>
      <c r="C646" s="3" t="s">
        <v>1308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40"/>
        <v>43451.25</v>
      </c>
      <c r="O646" s="4">
        <f t="shared" si="41"/>
        <v>43467.25</v>
      </c>
      <c r="P646" t="b">
        <v>0</v>
      </c>
      <c r="Q646" t="b">
        <v>0</v>
      </c>
      <c r="R646" t="s">
        <v>2037</v>
      </c>
      <c r="S646" t="s">
        <v>2062</v>
      </c>
      <c r="T646" t="s">
        <v>2063</v>
      </c>
    </row>
    <row r="647" spans="1:20" x14ac:dyDescent="0.3">
      <c r="A647">
        <v>645</v>
      </c>
      <c r="B647" t="s">
        <v>1309</v>
      </c>
      <c r="C647" s="3" t="s">
        <v>1310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40"/>
        <v>43368.208333333328</v>
      </c>
      <c r="O647" s="4">
        <f t="shared" si="41"/>
        <v>43389.208333333328</v>
      </c>
      <c r="P647" t="b">
        <v>0</v>
      </c>
      <c r="Q647" t="b">
        <v>1</v>
      </c>
      <c r="R647" t="s">
        <v>2035</v>
      </c>
      <c r="S647" t="s">
        <v>2058</v>
      </c>
      <c r="T647" t="s">
        <v>2059</v>
      </c>
    </row>
    <row r="648" spans="1:20" x14ac:dyDescent="0.3">
      <c r="A648">
        <v>646</v>
      </c>
      <c r="B648" t="s">
        <v>1311</v>
      </c>
      <c r="C648" s="3" t="s">
        <v>1312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40"/>
        <v>41345.208333333336</v>
      </c>
      <c r="O648" s="4">
        <f t="shared" si="41"/>
        <v>41356.208333333336</v>
      </c>
      <c r="P648" t="b">
        <v>0</v>
      </c>
      <c r="Q648" t="b">
        <v>0</v>
      </c>
      <c r="R648" t="s">
        <v>2045</v>
      </c>
      <c r="S648" t="s">
        <v>2073</v>
      </c>
      <c r="T648" t="s">
        <v>2074</v>
      </c>
    </row>
    <row r="649" spans="1:20" x14ac:dyDescent="0.3">
      <c r="A649">
        <v>647</v>
      </c>
      <c r="B649" t="s">
        <v>1313</v>
      </c>
      <c r="C649" s="3" t="s">
        <v>1314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40"/>
        <v>43198.208333333328</v>
      </c>
      <c r="O649" s="4">
        <f t="shared" si="41"/>
        <v>43222.208333333328</v>
      </c>
      <c r="P649" t="b">
        <v>0</v>
      </c>
      <c r="Q649" t="b">
        <v>0</v>
      </c>
      <c r="R649" t="s">
        <v>2052</v>
      </c>
      <c r="S649" t="s">
        <v>2070</v>
      </c>
      <c r="T649" t="s">
        <v>2082</v>
      </c>
    </row>
    <row r="650" spans="1:20" x14ac:dyDescent="0.3">
      <c r="A650">
        <v>648</v>
      </c>
      <c r="B650" t="s">
        <v>1315</v>
      </c>
      <c r="C650" s="3" t="s">
        <v>1316</v>
      </c>
      <c r="D650">
        <v>98600</v>
      </c>
      <c r="E650">
        <v>62174</v>
      </c>
      <c r="F650">
        <f t="shared" si="42"/>
        <v>63</v>
      </c>
      <c r="G650" t="s">
        <v>64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40"/>
        <v>42921.208333333328</v>
      </c>
      <c r="O650" s="4">
        <f t="shared" si="41"/>
        <v>42939.208333333328</v>
      </c>
      <c r="P650" t="b">
        <v>1</v>
      </c>
      <c r="Q650" t="b">
        <v>0</v>
      </c>
      <c r="R650" t="s">
        <v>17</v>
      </c>
      <c r="S650" t="s">
        <v>2006</v>
      </c>
      <c r="T650" t="s">
        <v>2007</v>
      </c>
    </row>
    <row r="651" spans="1:20" x14ac:dyDescent="0.3">
      <c r="A651">
        <v>649</v>
      </c>
      <c r="B651" t="s">
        <v>1317</v>
      </c>
      <c r="C651" s="3" t="s">
        <v>1318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>
        <f t="shared" si="43"/>
        <v>98.01</v>
      </c>
      <c r="J651" t="s">
        <v>87</v>
      </c>
      <c r="K651" t="s">
        <v>88</v>
      </c>
      <c r="L651">
        <v>1287550800</v>
      </c>
      <c r="M651">
        <v>1288501200</v>
      </c>
      <c r="N651" s="4">
        <f t="shared" si="40"/>
        <v>40470.208333333336</v>
      </c>
      <c r="O651" s="4">
        <f t="shared" si="41"/>
        <v>40481.208333333336</v>
      </c>
      <c r="P651" t="b">
        <v>1</v>
      </c>
      <c r="Q651" t="b">
        <v>1</v>
      </c>
      <c r="R651" t="s">
        <v>2037</v>
      </c>
      <c r="S651" t="s">
        <v>2062</v>
      </c>
      <c r="T651" t="s">
        <v>2063</v>
      </c>
    </row>
    <row r="652" spans="1:20" x14ac:dyDescent="0.3">
      <c r="A652">
        <v>650</v>
      </c>
      <c r="B652" t="s">
        <v>1319</v>
      </c>
      <c r="C652" s="3" t="s">
        <v>1320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40"/>
        <v>41827.208333333336</v>
      </c>
      <c r="O652" s="4">
        <f t="shared" si="41"/>
        <v>41854.208333333336</v>
      </c>
      <c r="P652" t="b">
        <v>0</v>
      </c>
      <c r="Q652" t="b">
        <v>0</v>
      </c>
      <c r="R652" t="s">
        <v>2051</v>
      </c>
      <c r="S652" t="s">
        <v>2058</v>
      </c>
      <c r="T652" t="s">
        <v>2081</v>
      </c>
    </row>
    <row r="653" spans="1:20" x14ac:dyDescent="0.3">
      <c r="A653">
        <v>651</v>
      </c>
      <c r="B653" t="s">
        <v>1321</v>
      </c>
      <c r="C653" s="3" t="s">
        <v>1322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>
        <f t="shared" si="43"/>
        <v>44.99</v>
      </c>
      <c r="J653" t="s">
        <v>95</v>
      </c>
      <c r="K653" t="s">
        <v>96</v>
      </c>
      <c r="L653">
        <v>1393048800</v>
      </c>
      <c r="M653">
        <v>1394344800</v>
      </c>
      <c r="N653" s="4">
        <f t="shared" si="40"/>
        <v>41691.25</v>
      </c>
      <c r="O653" s="4">
        <f t="shared" si="41"/>
        <v>41706.25</v>
      </c>
      <c r="P653" t="b">
        <v>0</v>
      </c>
      <c r="Q653" t="b">
        <v>0</v>
      </c>
      <c r="R653" t="s">
        <v>2046</v>
      </c>
      <c r="S653" t="s">
        <v>2064</v>
      </c>
      <c r="T653" t="s">
        <v>2075</v>
      </c>
    </row>
    <row r="654" spans="1:20" x14ac:dyDescent="0.3">
      <c r="A654">
        <v>652</v>
      </c>
      <c r="B654" t="s">
        <v>1323</v>
      </c>
      <c r="C654" s="3" t="s">
        <v>1324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40"/>
        <v>42586.208333333328</v>
      </c>
      <c r="O654" s="4">
        <f t="shared" si="41"/>
        <v>42629.208333333328</v>
      </c>
      <c r="P654" t="b">
        <v>0</v>
      </c>
      <c r="Q654" t="b">
        <v>0</v>
      </c>
      <c r="R654" t="s">
        <v>2036</v>
      </c>
      <c r="S654" t="s">
        <v>2060</v>
      </c>
      <c r="T654" t="s">
        <v>2061</v>
      </c>
    </row>
    <row r="655" spans="1:20" ht="31.2" x14ac:dyDescent="0.3">
      <c r="A655">
        <v>653</v>
      </c>
      <c r="B655" t="s">
        <v>1325</v>
      </c>
      <c r="C655" s="3" t="s">
        <v>1326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40"/>
        <v>42467.208333333328</v>
      </c>
      <c r="O655" s="4">
        <f t="shared" si="41"/>
        <v>42469.208333333328</v>
      </c>
      <c r="P655" t="b">
        <v>0</v>
      </c>
      <c r="Q655" t="b">
        <v>0</v>
      </c>
      <c r="R655" t="s">
        <v>2036</v>
      </c>
      <c r="S655" t="s">
        <v>2060</v>
      </c>
      <c r="T655" t="s">
        <v>2061</v>
      </c>
    </row>
    <row r="656" spans="1:20" x14ac:dyDescent="0.3">
      <c r="A656">
        <v>654</v>
      </c>
      <c r="B656" t="s">
        <v>1327</v>
      </c>
      <c r="C656" s="3" t="s">
        <v>1328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40"/>
        <v>42239.208333333328</v>
      </c>
      <c r="O656" s="4">
        <f t="shared" si="41"/>
        <v>42244.208333333328</v>
      </c>
      <c r="P656" t="b">
        <v>0</v>
      </c>
      <c r="Q656" t="b">
        <v>0</v>
      </c>
      <c r="R656" t="s">
        <v>2050</v>
      </c>
      <c r="S656" t="s">
        <v>2058</v>
      </c>
      <c r="T656" t="s">
        <v>2080</v>
      </c>
    </row>
    <row r="657" spans="1:20" x14ac:dyDescent="0.3">
      <c r="A657">
        <v>655</v>
      </c>
      <c r="B657" t="s">
        <v>1329</v>
      </c>
      <c r="C657" s="3" t="s">
        <v>1330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40"/>
        <v>42795.25</v>
      </c>
      <c r="O657" s="4">
        <f t="shared" si="41"/>
        <v>42808.208333333328</v>
      </c>
      <c r="P657" t="b">
        <v>1</v>
      </c>
      <c r="Q657" t="b">
        <v>0</v>
      </c>
      <c r="R657" t="s">
        <v>2048</v>
      </c>
      <c r="S657" t="s">
        <v>2077</v>
      </c>
      <c r="T657" t="s">
        <v>2078</v>
      </c>
    </row>
    <row r="658" spans="1:20" ht="31.2" x14ac:dyDescent="0.3">
      <c r="A658">
        <v>656</v>
      </c>
      <c r="B658" t="s">
        <v>1331</v>
      </c>
      <c r="C658" s="3" t="s">
        <v>1332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>
        <f t="shared" si="43"/>
        <v>98.97</v>
      </c>
      <c r="J658" t="s">
        <v>25</v>
      </c>
      <c r="K658" t="s">
        <v>26</v>
      </c>
      <c r="L658">
        <v>1514440800</v>
      </c>
      <c r="M658">
        <v>1514872800</v>
      </c>
      <c r="N658" s="4">
        <f t="shared" si="40"/>
        <v>43096.25</v>
      </c>
      <c r="O658" s="4">
        <f t="shared" si="41"/>
        <v>43101.25</v>
      </c>
      <c r="P658" t="b">
        <v>0</v>
      </c>
      <c r="Q658" t="b">
        <v>0</v>
      </c>
      <c r="R658" t="s">
        <v>17</v>
      </c>
      <c r="S658" t="s">
        <v>2006</v>
      </c>
      <c r="T658" t="s">
        <v>2007</v>
      </c>
    </row>
    <row r="659" spans="1:20" x14ac:dyDescent="0.3">
      <c r="A659">
        <v>657</v>
      </c>
      <c r="B659" t="s">
        <v>1333</v>
      </c>
      <c r="C659" s="3" t="s">
        <v>1334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40"/>
        <v>43095.25</v>
      </c>
      <c r="O659" s="4">
        <f t="shared" si="41"/>
        <v>43111.25</v>
      </c>
      <c r="P659" t="b">
        <v>0</v>
      </c>
      <c r="Q659" t="b">
        <v>0</v>
      </c>
      <c r="R659" t="s">
        <v>2056</v>
      </c>
      <c r="S659" t="s">
        <v>2064</v>
      </c>
      <c r="T659" t="s">
        <v>2086</v>
      </c>
    </row>
    <row r="660" spans="1:20" x14ac:dyDescent="0.3">
      <c r="A660">
        <v>658</v>
      </c>
      <c r="B660" t="s">
        <v>1335</v>
      </c>
      <c r="C660" s="3" t="s">
        <v>1336</v>
      </c>
      <c r="D660">
        <v>52600</v>
      </c>
      <c r="E660">
        <v>31594</v>
      </c>
      <c r="F660">
        <f t="shared" si="42"/>
        <v>60</v>
      </c>
      <c r="G660" t="s">
        <v>64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40"/>
        <v>42245.208333333328</v>
      </c>
      <c r="O660" s="4">
        <f t="shared" si="41"/>
        <v>42268.208333333328</v>
      </c>
      <c r="P660" t="b">
        <v>0</v>
      </c>
      <c r="Q660" t="b">
        <v>0</v>
      </c>
      <c r="R660" t="s">
        <v>2035</v>
      </c>
      <c r="S660" t="s">
        <v>2058</v>
      </c>
      <c r="T660" t="s">
        <v>2059</v>
      </c>
    </row>
    <row r="661" spans="1:20" x14ac:dyDescent="0.3">
      <c r="A661">
        <v>659</v>
      </c>
      <c r="B661" t="s">
        <v>1337</v>
      </c>
      <c r="C661" s="3" t="s">
        <v>1338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>
        <f t="shared" si="43"/>
        <v>76.010000000000005</v>
      </c>
      <c r="J661" t="s">
        <v>37</v>
      </c>
      <c r="K661" t="s">
        <v>38</v>
      </c>
      <c r="L661">
        <v>1296108000</v>
      </c>
      <c r="M661">
        <v>1296194400</v>
      </c>
      <c r="N661" s="4">
        <f t="shared" si="40"/>
        <v>40569.25</v>
      </c>
      <c r="O661" s="4">
        <f t="shared" si="41"/>
        <v>40570.25</v>
      </c>
      <c r="P661" t="b">
        <v>0</v>
      </c>
      <c r="Q661" t="b">
        <v>0</v>
      </c>
      <c r="R661" t="s">
        <v>2038</v>
      </c>
      <c r="S661" t="s">
        <v>2064</v>
      </c>
      <c r="T661" t="s">
        <v>2065</v>
      </c>
    </row>
    <row r="662" spans="1:20" x14ac:dyDescent="0.3">
      <c r="A662">
        <v>660</v>
      </c>
      <c r="B662" t="s">
        <v>1339</v>
      </c>
      <c r="C662" s="3" t="s">
        <v>1340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40"/>
        <v>42236.208333333328</v>
      </c>
      <c r="O662" s="4">
        <f t="shared" si="41"/>
        <v>42245.208333333328</v>
      </c>
      <c r="P662" t="b">
        <v>1</v>
      </c>
      <c r="Q662" t="b">
        <v>0</v>
      </c>
      <c r="R662" t="s">
        <v>2037</v>
      </c>
      <c r="S662" t="s">
        <v>2062</v>
      </c>
      <c r="T662" t="s">
        <v>2063</v>
      </c>
    </row>
    <row r="663" spans="1:20" x14ac:dyDescent="0.3">
      <c r="A663">
        <v>661</v>
      </c>
      <c r="B663" t="s">
        <v>1341</v>
      </c>
      <c r="C663" s="3" t="s">
        <v>1342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>
        <f t="shared" si="43"/>
        <v>76.959999999999994</v>
      </c>
      <c r="J663" t="s">
        <v>33</v>
      </c>
      <c r="K663" t="s">
        <v>34</v>
      </c>
      <c r="L663">
        <v>1332910800</v>
      </c>
      <c r="M663">
        <v>1335502800</v>
      </c>
      <c r="N663" s="4">
        <f t="shared" si="40"/>
        <v>40995.208333333336</v>
      </c>
      <c r="O663" s="4">
        <f t="shared" si="41"/>
        <v>41025.208333333336</v>
      </c>
      <c r="P663" t="b">
        <v>0</v>
      </c>
      <c r="Q663" t="b">
        <v>0</v>
      </c>
      <c r="R663" t="s">
        <v>2051</v>
      </c>
      <c r="S663" t="s">
        <v>2058</v>
      </c>
      <c r="T663" t="s">
        <v>2081</v>
      </c>
    </row>
    <row r="664" spans="1:20" x14ac:dyDescent="0.3">
      <c r="A664">
        <v>662</v>
      </c>
      <c r="B664" t="s">
        <v>1343</v>
      </c>
      <c r="C664" s="3" t="s">
        <v>1344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40"/>
        <v>43442.25</v>
      </c>
      <c r="O664" s="4">
        <f t="shared" si="41"/>
        <v>43446.25</v>
      </c>
      <c r="P664" t="b">
        <v>0</v>
      </c>
      <c r="Q664" t="b">
        <v>0</v>
      </c>
      <c r="R664" t="s">
        <v>2037</v>
      </c>
      <c r="S664" t="s">
        <v>2062</v>
      </c>
      <c r="T664" t="s">
        <v>2063</v>
      </c>
    </row>
    <row r="665" spans="1:20" x14ac:dyDescent="0.3">
      <c r="A665">
        <v>663</v>
      </c>
      <c r="B665" t="s">
        <v>1345</v>
      </c>
      <c r="C665" s="3" t="s">
        <v>1346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40"/>
        <v>40457.208333333336</v>
      </c>
      <c r="O665" s="4">
        <f t="shared" si="41"/>
        <v>40480.208333333336</v>
      </c>
      <c r="P665" t="b">
        <v>0</v>
      </c>
      <c r="Q665" t="b">
        <v>0</v>
      </c>
      <c r="R665" t="s">
        <v>2037</v>
      </c>
      <c r="S665" t="s">
        <v>2062</v>
      </c>
      <c r="T665" t="s">
        <v>2063</v>
      </c>
    </row>
    <row r="666" spans="1:20" x14ac:dyDescent="0.3">
      <c r="A666">
        <v>664</v>
      </c>
      <c r="B666" t="s">
        <v>686</v>
      </c>
      <c r="C666" s="3" t="s">
        <v>1347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40"/>
        <v>40958.25</v>
      </c>
      <c r="O666" s="4">
        <f t="shared" si="41"/>
        <v>40968.25</v>
      </c>
      <c r="P666" t="b">
        <v>0</v>
      </c>
      <c r="Q666" t="b">
        <v>0</v>
      </c>
      <c r="R666" t="s">
        <v>2051</v>
      </c>
      <c r="S666" t="s">
        <v>2058</v>
      </c>
      <c r="T666" t="s">
        <v>2081</v>
      </c>
    </row>
    <row r="667" spans="1:20" x14ac:dyDescent="0.3">
      <c r="A667">
        <v>665</v>
      </c>
      <c r="B667" t="s">
        <v>1348</v>
      </c>
      <c r="C667" s="3" t="s">
        <v>1349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40"/>
        <v>40732.208333333336</v>
      </c>
      <c r="O667" s="4">
        <f t="shared" si="41"/>
        <v>40746.208333333336</v>
      </c>
      <c r="P667" t="b">
        <v>0</v>
      </c>
      <c r="Q667" t="b">
        <v>1</v>
      </c>
      <c r="R667" t="s">
        <v>2038</v>
      </c>
      <c r="S667" t="s">
        <v>2064</v>
      </c>
      <c r="T667" t="s">
        <v>2065</v>
      </c>
    </row>
    <row r="668" spans="1:20" x14ac:dyDescent="0.3">
      <c r="A668">
        <v>666</v>
      </c>
      <c r="B668" t="s">
        <v>1350</v>
      </c>
      <c r="C668" s="3" t="s">
        <v>1351</v>
      </c>
      <c r="D668">
        <v>3100</v>
      </c>
      <c r="E668">
        <v>1985</v>
      </c>
      <c r="F668">
        <f t="shared" si="42"/>
        <v>64</v>
      </c>
      <c r="G668" t="s">
        <v>64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40"/>
        <v>41515.208333333336</v>
      </c>
      <c r="O668" s="4">
        <f t="shared" si="41"/>
        <v>41521.208333333336</v>
      </c>
      <c r="P668" t="b">
        <v>0</v>
      </c>
      <c r="Q668" t="b">
        <v>1</v>
      </c>
      <c r="R668" t="s">
        <v>2037</v>
      </c>
      <c r="S668" t="s">
        <v>2062</v>
      </c>
      <c r="T668" t="s">
        <v>2063</v>
      </c>
    </row>
    <row r="669" spans="1:20" ht="31.2" x14ac:dyDescent="0.3">
      <c r="A669">
        <v>667</v>
      </c>
      <c r="B669" t="s">
        <v>1352</v>
      </c>
      <c r="C669" s="3" t="s">
        <v>1353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40"/>
        <v>41891.208333333336</v>
      </c>
      <c r="O669" s="4">
        <f t="shared" si="41"/>
        <v>41900.208333333336</v>
      </c>
      <c r="P669" t="b">
        <v>0</v>
      </c>
      <c r="Q669" t="b">
        <v>0</v>
      </c>
      <c r="R669" t="s">
        <v>2057</v>
      </c>
      <c r="S669" t="s">
        <v>2087</v>
      </c>
      <c r="T669" t="s">
        <v>2088</v>
      </c>
    </row>
    <row r="670" spans="1:20" ht="31.2" x14ac:dyDescent="0.3">
      <c r="A670">
        <v>668</v>
      </c>
      <c r="B670" t="s">
        <v>1354</v>
      </c>
      <c r="C670" s="3" t="s">
        <v>1355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40"/>
        <v>41121.208333333336</v>
      </c>
      <c r="O670" s="4">
        <f t="shared" si="41"/>
        <v>41133.208333333336</v>
      </c>
      <c r="P670" t="b">
        <v>0</v>
      </c>
      <c r="Q670" t="b">
        <v>0</v>
      </c>
      <c r="R670" t="s">
        <v>2037</v>
      </c>
      <c r="S670" t="s">
        <v>2062</v>
      </c>
      <c r="T670" t="s">
        <v>2063</v>
      </c>
    </row>
    <row r="671" spans="1:20" x14ac:dyDescent="0.3">
      <c r="A671">
        <v>669</v>
      </c>
      <c r="B671" t="s">
        <v>1356</v>
      </c>
      <c r="C671" s="3" t="s">
        <v>1357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>
        <f t="shared" si="43"/>
        <v>107.97</v>
      </c>
      <c r="J671" t="s">
        <v>95</v>
      </c>
      <c r="K671" t="s">
        <v>96</v>
      </c>
      <c r="L671">
        <v>1498453200</v>
      </c>
      <c r="M671">
        <v>1499230800</v>
      </c>
      <c r="N671" s="4">
        <f t="shared" si="40"/>
        <v>42911.208333333328</v>
      </c>
      <c r="O671" s="4">
        <f t="shared" si="41"/>
        <v>42920.208333333328</v>
      </c>
      <c r="P671" t="b">
        <v>0</v>
      </c>
      <c r="Q671" t="b">
        <v>0</v>
      </c>
      <c r="R671" t="s">
        <v>2037</v>
      </c>
      <c r="S671" t="s">
        <v>2062</v>
      </c>
      <c r="T671" t="s">
        <v>2063</v>
      </c>
    </row>
    <row r="672" spans="1:20" ht="31.2" x14ac:dyDescent="0.3">
      <c r="A672">
        <v>670</v>
      </c>
      <c r="B672" t="s">
        <v>1311</v>
      </c>
      <c r="C672" s="3" t="s">
        <v>1358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40"/>
        <v>42424.25</v>
      </c>
      <c r="O672" s="4">
        <f t="shared" si="41"/>
        <v>42436.25</v>
      </c>
      <c r="P672" t="b">
        <v>0</v>
      </c>
      <c r="Q672" t="b">
        <v>0</v>
      </c>
      <c r="R672" t="s">
        <v>2041</v>
      </c>
      <c r="S672" t="s">
        <v>2058</v>
      </c>
      <c r="T672" t="s">
        <v>2068</v>
      </c>
    </row>
    <row r="673" spans="1:20" ht="31.2" x14ac:dyDescent="0.3">
      <c r="A673">
        <v>671</v>
      </c>
      <c r="B673" t="s">
        <v>1359</v>
      </c>
      <c r="C673" s="3" t="s">
        <v>1360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40"/>
        <v>40389.208333333336</v>
      </c>
      <c r="O673" s="4">
        <f t="shared" si="41"/>
        <v>40393.208333333336</v>
      </c>
      <c r="P673" t="b">
        <v>0</v>
      </c>
      <c r="Q673" t="b">
        <v>1</v>
      </c>
      <c r="R673" t="s">
        <v>2037</v>
      </c>
      <c r="S673" t="s">
        <v>2062</v>
      </c>
      <c r="T673" t="s">
        <v>2063</v>
      </c>
    </row>
    <row r="674" spans="1:20" x14ac:dyDescent="0.3">
      <c r="A674">
        <v>672</v>
      </c>
      <c r="B674" t="s">
        <v>1361</v>
      </c>
      <c r="C674" s="3" t="s">
        <v>1362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>
        <f t="shared" si="43"/>
        <v>25</v>
      </c>
      <c r="J674" t="s">
        <v>25</v>
      </c>
      <c r="K674" t="s">
        <v>26</v>
      </c>
      <c r="L674">
        <v>1521608400</v>
      </c>
      <c r="M674">
        <v>1522472400</v>
      </c>
      <c r="N674" s="4">
        <f t="shared" si="40"/>
        <v>43179.208333333328</v>
      </c>
      <c r="O674" s="4">
        <f t="shared" si="41"/>
        <v>43189.208333333328</v>
      </c>
      <c r="P674" t="b">
        <v>0</v>
      </c>
      <c r="Q674" t="b">
        <v>0</v>
      </c>
      <c r="R674" t="s">
        <v>2037</v>
      </c>
      <c r="S674" t="s">
        <v>2062</v>
      </c>
      <c r="T674" t="s">
        <v>2063</v>
      </c>
    </row>
    <row r="675" spans="1:20" x14ac:dyDescent="0.3">
      <c r="A675">
        <v>673</v>
      </c>
      <c r="B675" t="s">
        <v>1363</v>
      </c>
      <c r="C675" s="3" t="s">
        <v>1364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>
        <f t="shared" si="43"/>
        <v>42.16</v>
      </c>
      <c r="J675" t="s">
        <v>95</v>
      </c>
      <c r="K675" t="s">
        <v>96</v>
      </c>
      <c r="L675">
        <v>1460696400</v>
      </c>
      <c r="M675">
        <v>1462510800</v>
      </c>
      <c r="N675" s="4">
        <f t="shared" si="40"/>
        <v>42474.208333333328</v>
      </c>
      <c r="O675" s="4">
        <f t="shared" si="41"/>
        <v>42495.208333333328</v>
      </c>
      <c r="P675" t="b">
        <v>0</v>
      </c>
      <c r="Q675" t="b">
        <v>0</v>
      </c>
      <c r="R675" t="s">
        <v>2041</v>
      </c>
      <c r="S675" t="s">
        <v>2058</v>
      </c>
      <c r="T675" t="s">
        <v>2068</v>
      </c>
    </row>
    <row r="676" spans="1:20" x14ac:dyDescent="0.3">
      <c r="A676">
        <v>674</v>
      </c>
      <c r="B676" t="s">
        <v>1365</v>
      </c>
      <c r="C676" s="3" t="s">
        <v>1366</v>
      </c>
      <c r="D676">
        <v>170700</v>
      </c>
      <c r="E676">
        <v>57250</v>
      </c>
      <c r="F676">
        <f t="shared" si="42"/>
        <v>34</v>
      </c>
      <c r="G676" t="s">
        <v>64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40"/>
        <v>40773.208333333336</v>
      </c>
      <c r="O676" s="4">
        <f t="shared" si="41"/>
        <v>40820.208333333336</v>
      </c>
      <c r="P676" t="b">
        <v>0</v>
      </c>
      <c r="Q676" t="b">
        <v>0</v>
      </c>
      <c r="R676" t="s">
        <v>2048</v>
      </c>
      <c r="S676" t="s">
        <v>2077</v>
      </c>
      <c r="T676" t="s">
        <v>2078</v>
      </c>
    </row>
    <row r="677" spans="1:20" x14ac:dyDescent="0.3">
      <c r="A677">
        <v>675</v>
      </c>
      <c r="B677" t="s">
        <v>1367</v>
      </c>
      <c r="C677" s="3" t="s">
        <v>1368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40"/>
        <v>43718.208333333328</v>
      </c>
      <c r="O677" s="4">
        <f t="shared" si="41"/>
        <v>43725.208333333328</v>
      </c>
      <c r="P677" t="b">
        <v>0</v>
      </c>
      <c r="Q677" t="b">
        <v>0</v>
      </c>
      <c r="R677" t="s">
        <v>2057</v>
      </c>
      <c r="S677" t="s">
        <v>2087</v>
      </c>
      <c r="T677" t="s">
        <v>2088</v>
      </c>
    </row>
    <row r="678" spans="1:20" x14ac:dyDescent="0.3">
      <c r="A678">
        <v>676</v>
      </c>
      <c r="B678" t="s">
        <v>1369</v>
      </c>
      <c r="C678" s="3" t="s">
        <v>1370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40"/>
        <v>41177.208333333336</v>
      </c>
      <c r="O678" s="4">
        <f t="shared" si="41"/>
        <v>41186.208333333336</v>
      </c>
      <c r="P678" t="b">
        <v>0</v>
      </c>
      <c r="Q678" t="b">
        <v>0</v>
      </c>
      <c r="R678" t="s">
        <v>2048</v>
      </c>
      <c r="S678" t="s">
        <v>2077</v>
      </c>
      <c r="T678" t="s">
        <v>2078</v>
      </c>
    </row>
    <row r="679" spans="1:20" x14ac:dyDescent="0.3">
      <c r="A679">
        <v>677</v>
      </c>
      <c r="B679" t="s">
        <v>1371</v>
      </c>
      <c r="C679" s="3" t="s">
        <v>1372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40"/>
        <v>42560.208333333328</v>
      </c>
      <c r="O679" s="4">
        <f t="shared" si="41"/>
        <v>42610.208333333328</v>
      </c>
      <c r="P679" t="b">
        <v>0</v>
      </c>
      <c r="Q679" t="b">
        <v>0</v>
      </c>
      <c r="R679" t="s">
        <v>2047</v>
      </c>
      <c r="S679" t="s">
        <v>2070</v>
      </c>
      <c r="T679" t="s">
        <v>2076</v>
      </c>
    </row>
    <row r="680" spans="1:20" x14ac:dyDescent="0.3">
      <c r="A680">
        <v>678</v>
      </c>
      <c r="B680" t="s">
        <v>1373</v>
      </c>
      <c r="C680" s="3" t="s">
        <v>1374</v>
      </c>
      <c r="D680">
        <v>99500</v>
      </c>
      <c r="E680">
        <v>17879</v>
      </c>
      <c r="F680">
        <f t="shared" si="42"/>
        <v>18</v>
      </c>
      <c r="G680" t="s">
        <v>64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40"/>
        <v>43483.25</v>
      </c>
      <c r="O680" s="4">
        <f t="shared" si="41"/>
        <v>43485.25</v>
      </c>
      <c r="P680" t="b">
        <v>0</v>
      </c>
      <c r="Q680" t="b">
        <v>0</v>
      </c>
      <c r="R680" t="s">
        <v>2040</v>
      </c>
      <c r="S680" t="s">
        <v>2064</v>
      </c>
      <c r="T680" t="s">
        <v>2067</v>
      </c>
    </row>
    <row r="681" spans="1:20" x14ac:dyDescent="0.3">
      <c r="A681">
        <v>679</v>
      </c>
      <c r="B681" t="s">
        <v>646</v>
      </c>
      <c r="C681" s="3" t="s">
        <v>1375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40"/>
        <v>43755.208333333328</v>
      </c>
      <c r="O681" s="4">
        <f t="shared" si="41"/>
        <v>43760.208333333328</v>
      </c>
      <c r="P681" t="b">
        <v>0</v>
      </c>
      <c r="Q681" t="b">
        <v>1</v>
      </c>
      <c r="R681" t="s">
        <v>17</v>
      </c>
      <c r="S681" t="s">
        <v>2006</v>
      </c>
      <c r="T681" t="s">
        <v>2007</v>
      </c>
    </row>
    <row r="682" spans="1:20" ht="31.2" x14ac:dyDescent="0.3">
      <c r="A682">
        <v>680</v>
      </c>
      <c r="B682" t="s">
        <v>1376</v>
      </c>
      <c r="C682" s="3" t="s">
        <v>1377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40"/>
        <v>43812.25</v>
      </c>
      <c r="O682" s="4">
        <f t="shared" si="41"/>
        <v>43814.25</v>
      </c>
      <c r="P682" t="b">
        <v>0</v>
      </c>
      <c r="Q682" t="b">
        <v>1</v>
      </c>
      <c r="R682" t="s">
        <v>2054</v>
      </c>
      <c r="S682" t="s">
        <v>2073</v>
      </c>
      <c r="T682" t="s">
        <v>2084</v>
      </c>
    </row>
    <row r="683" spans="1:20" ht="31.2" x14ac:dyDescent="0.3">
      <c r="A683">
        <v>681</v>
      </c>
      <c r="B683" t="s">
        <v>1378</v>
      </c>
      <c r="C683" s="3" t="s">
        <v>1379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40"/>
        <v>40897.25</v>
      </c>
      <c r="O683" s="4">
        <f t="shared" si="41"/>
        <v>40903.25</v>
      </c>
      <c r="P683" t="b">
        <v>0</v>
      </c>
      <c r="Q683" t="b">
        <v>0</v>
      </c>
      <c r="R683" t="s">
        <v>2037</v>
      </c>
      <c r="S683" t="s">
        <v>2062</v>
      </c>
      <c r="T683" t="s">
        <v>2063</v>
      </c>
    </row>
    <row r="684" spans="1:20" x14ac:dyDescent="0.3">
      <c r="A684">
        <v>682</v>
      </c>
      <c r="B684" t="s">
        <v>1380</v>
      </c>
      <c r="C684" s="3" t="s">
        <v>1381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40"/>
        <v>41618.25</v>
      </c>
      <c r="O684" s="4">
        <f t="shared" si="41"/>
        <v>41627.25</v>
      </c>
      <c r="P684" t="b">
        <v>0</v>
      </c>
      <c r="Q684" t="b">
        <v>0</v>
      </c>
      <c r="R684" t="s">
        <v>2037</v>
      </c>
      <c r="S684" t="s">
        <v>2062</v>
      </c>
      <c r="T684" t="s">
        <v>2063</v>
      </c>
    </row>
    <row r="685" spans="1:20" x14ac:dyDescent="0.3">
      <c r="A685">
        <v>683</v>
      </c>
      <c r="B685" t="s">
        <v>1382</v>
      </c>
      <c r="C685" s="3" t="s">
        <v>1383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40"/>
        <v>43358.208333333328</v>
      </c>
      <c r="O685" s="4">
        <f t="shared" si="41"/>
        <v>43360.208333333328</v>
      </c>
      <c r="P685" t="b">
        <v>0</v>
      </c>
      <c r="Q685" t="b">
        <v>0</v>
      </c>
      <c r="R685" t="s">
        <v>2037</v>
      </c>
      <c r="S685" t="s">
        <v>2062</v>
      </c>
      <c r="T685" t="s">
        <v>2063</v>
      </c>
    </row>
    <row r="686" spans="1:20" x14ac:dyDescent="0.3">
      <c r="A686">
        <v>684</v>
      </c>
      <c r="B686" t="s">
        <v>1384</v>
      </c>
      <c r="C686" s="3" t="s">
        <v>1385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40"/>
        <v>40357.208333333336</v>
      </c>
      <c r="O686" s="4">
        <f t="shared" si="41"/>
        <v>40377.208333333336</v>
      </c>
      <c r="P686" t="b">
        <v>0</v>
      </c>
      <c r="Q686" t="b">
        <v>0</v>
      </c>
      <c r="R686" t="s">
        <v>2043</v>
      </c>
      <c r="S686" t="s">
        <v>2070</v>
      </c>
      <c r="T686" t="s">
        <v>2071</v>
      </c>
    </row>
    <row r="687" spans="1:20" x14ac:dyDescent="0.3">
      <c r="A687">
        <v>685</v>
      </c>
      <c r="B687" t="s">
        <v>1386</v>
      </c>
      <c r="C687" s="3" t="s">
        <v>1387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40"/>
        <v>42238.208333333328</v>
      </c>
      <c r="O687" s="4">
        <f t="shared" si="41"/>
        <v>42262.208333333328</v>
      </c>
      <c r="P687" t="b">
        <v>0</v>
      </c>
      <c r="Q687" t="b">
        <v>0</v>
      </c>
      <c r="R687" t="s">
        <v>2037</v>
      </c>
      <c r="S687" t="s">
        <v>2062</v>
      </c>
      <c r="T687" t="s">
        <v>2063</v>
      </c>
    </row>
    <row r="688" spans="1:20" x14ac:dyDescent="0.3">
      <c r="A688">
        <v>686</v>
      </c>
      <c r="B688" t="s">
        <v>1388</v>
      </c>
      <c r="C688" s="3" t="s">
        <v>1389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40"/>
        <v>43185.208333333328</v>
      </c>
      <c r="O688" s="4">
        <f t="shared" si="41"/>
        <v>43196.208333333328</v>
      </c>
      <c r="P688" t="b">
        <v>0</v>
      </c>
      <c r="Q688" t="b">
        <v>0</v>
      </c>
      <c r="R688" t="s">
        <v>2042</v>
      </c>
      <c r="S688" t="s">
        <v>2060</v>
      </c>
      <c r="T688" t="s">
        <v>2069</v>
      </c>
    </row>
    <row r="689" spans="1:20" x14ac:dyDescent="0.3">
      <c r="A689">
        <v>687</v>
      </c>
      <c r="B689" t="s">
        <v>1390</v>
      </c>
      <c r="C689" s="3" t="s">
        <v>1391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40"/>
        <v>42805.25</v>
      </c>
      <c r="O689" s="4">
        <f t="shared" si="41"/>
        <v>42808.208333333328</v>
      </c>
      <c r="P689" t="b">
        <v>0</v>
      </c>
      <c r="Q689" t="b">
        <v>0</v>
      </c>
      <c r="R689" t="s">
        <v>2037</v>
      </c>
      <c r="S689" t="s">
        <v>2062</v>
      </c>
      <c r="T689" t="s">
        <v>2063</v>
      </c>
    </row>
    <row r="690" spans="1:20" x14ac:dyDescent="0.3">
      <c r="A690">
        <v>688</v>
      </c>
      <c r="B690" t="s">
        <v>1392</v>
      </c>
      <c r="C690" s="3" t="s">
        <v>1393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40"/>
        <v>43474.25</v>
      </c>
      <c r="O690" s="4">
        <f t="shared" si="41"/>
        <v>43490.25</v>
      </c>
      <c r="P690" t="b">
        <v>0</v>
      </c>
      <c r="Q690" t="b">
        <v>1</v>
      </c>
      <c r="R690" t="s">
        <v>2053</v>
      </c>
      <c r="S690" t="s">
        <v>2064</v>
      </c>
      <c r="T690" t="s">
        <v>2083</v>
      </c>
    </row>
    <row r="691" spans="1:20" x14ac:dyDescent="0.3">
      <c r="A691">
        <v>689</v>
      </c>
      <c r="B691" t="s">
        <v>1394</v>
      </c>
      <c r="C691" s="3" t="s">
        <v>1395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40"/>
        <v>41575.208333333336</v>
      </c>
      <c r="O691" s="4">
        <f t="shared" si="41"/>
        <v>41587.25</v>
      </c>
      <c r="P691" t="b">
        <v>0</v>
      </c>
      <c r="Q691" t="b">
        <v>0</v>
      </c>
      <c r="R691" t="s">
        <v>2036</v>
      </c>
      <c r="S691" t="s">
        <v>2060</v>
      </c>
      <c r="T691" t="s">
        <v>2061</v>
      </c>
    </row>
    <row r="692" spans="1:20" x14ac:dyDescent="0.3">
      <c r="A692">
        <v>690</v>
      </c>
      <c r="B692" t="s">
        <v>1396</v>
      </c>
      <c r="C692" s="3" t="s">
        <v>1397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40"/>
        <v>40873.25</v>
      </c>
      <c r="O692" s="4">
        <f t="shared" si="41"/>
        <v>40879.25</v>
      </c>
      <c r="P692" t="b">
        <v>0</v>
      </c>
      <c r="Q692" t="b">
        <v>1</v>
      </c>
      <c r="R692" t="s">
        <v>2038</v>
      </c>
      <c r="S692" t="s">
        <v>2064</v>
      </c>
      <c r="T692" t="s">
        <v>2065</v>
      </c>
    </row>
    <row r="693" spans="1:20" x14ac:dyDescent="0.3">
      <c r="A693">
        <v>691</v>
      </c>
      <c r="B693" t="s">
        <v>1398</v>
      </c>
      <c r="C693" s="3" t="s">
        <v>1399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40"/>
        <v>41184.208333333336</v>
      </c>
      <c r="O693" s="4">
        <f t="shared" si="41"/>
        <v>41201.208333333336</v>
      </c>
      <c r="P693" t="b">
        <v>1</v>
      </c>
      <c r="Q693" t="b">
        <v>1</v>
      </c>
      <c r="R693" t="s">
        <v>2038</v>
      </c>
      <c r="S693" t="s">
        <v>2064</v>
      </c>
      <c r="T693" t="s">
        <v>2065</v>
      </c>
    </row>
    <row r="694" spans="1:20" ht="31.2" x14ac:dyDescent="0.3">
      <c r="A694">
        <v>692</v>
      </c>
      <c r="B694" t="s">
        <v>1400</v>
      </c>
      <c r="C694" s="3" t="s">
        <v>1401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>
        <f t="shared" si="43"/>
        <v>70.62</v>
      </c>
      <c r="J694" t="s">
        <v>37</v>
      </c>
      <c r="K694" t="s">
        <v>38</v>
      </c>
      <c r="L694">
        <v>1562648400</v>
      </c>
      <c r="M694">
        <v>1564203600</v>
      </c>
      <c r="N694" s="4">
        <f t="shared" si="40"/>
        <v>43654.208333333328</v>
      </c>
      <c r="O694" s="4">
        <f t="shared" si="41"/>
        <v>43672.208333333328</v>
      </c>
      <c r="P694" t="b">
        <v>0</v>
      </c>
      <c r="Q694" t="b">
        <v>0</v>
      </c>
      <c r="R694" t="s">
        <v>2035</v>
      </c>
      <c r="S694" t="s">
        <v>2058</v>
      </c>
      <c r="T694" t="s">
        <v>2059</v>
      </c>
    </row>
    <row r="695" spans="1:20" ht="31.2" x14ac:dyDescent="0.3">
      <c r="A695">
        <v>693</v>
      </c>
      <c r="B695" t="s">
        <v>1402</v>
      </c>
      <c r="C695" s="3" t="s">
        <v>1403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40"/>
        <v>43024.208333333328</v>
      </c>
      <c r="O695" s="4">
        <f t="shared" si="41"/>
        <v>43041.208333333328</v>
      </c>
      <c r="P695" t="b">
        <v>0</v>
      </c>
      <c r="Q695" t="b">
        <v>0</v>
      </c>
      <c r="R695" t="s">
        <v>2037</v>
      </c>
      <c r="S695" t="s">
        <v>2062</v>
      </c>
      <c r="T695" t="s">
        <v>2063</v>
      </c>
    </row>
    <row r="696" spans="1:20" x14ac:dyDescent="0.3">
      <c r="A696">
        <v>694</v>
      </c>
      <c r="B696" t="s">
        <v>1404</v>
      </c>
      <c r="C696" s="3" t="s">
        <v>1405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40"/>
        <v>43065.25</v>
      </c>
      <c r="O696" s="4">
        <f t="shared" si="41"/>
        <v>43102.25</v>
      </c>
      <c r="P696" t="b">
        <v>0</v>
      </c>
      <c r="Q696" t="b">
        <v>0</v>
      </c>
      <c r="R696" t="s">
        <v>2037</v>
      </c>
      <c r="S696" t="s">
        <v>2062</v>
      </c>
      <c r="T696" t="s">
        <v>2063</v>
      </c>
    </row>
    <row r="697" spans="1:20" x14ac:dyDescent="0.3">
      <c r="A697">
        <v>695</v>
      </c>
      <c r="B697" t="s">
        <v>1406</v>
      </c>
      <c r="C697" s="3" t="s">
        <v>1407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>
        <f t="shared" si="43"/>
        <v>62.87</v>
      </c>
      <c r="J697" t="s">
        <v>95</v>
      </c>
      <c r="K697" t="s">
        <v>96</v>
      </c>
      <c r="L697">
        <v>1447480800</v>
      </c>
      <c r="M697">
        <v>1448863200</v>
      </c>
      <c r="N697" s="4">
        <f t="shared" si="40"/>
        <v>42321.25</v>
      </c>
      <c r="O697" s="4">
        <f t="shared" si="41"/>
        <v>42337.25</v>
      </c>
      <c r="P697" t="b">
        <v>1</v>
      </c>
      <c r="Q697" t="b">
        <v>0</v>
      </c>
      <c r="R697" t="s">
        <v>2035</v>
      </c>
      <c r="S697" t="s">
        <v>2058</v>
      </c>
      <c r="T697" t="s">
        <v>2059</v>
      </c>
    </row>
    <row r="698" spans="1:20" x14ac:dyDescent="0.3">
      <c r="A698">
        <v>696</v>
      </c>
      <c r="B698" t="s">
        <v>1408</v>
      </c>
      <c r="C698" s="3" t="s">
        <v>1409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40"/>
        <v>42113.208333333328</v>
      </c>
      <c r="O698" s="4">
        <f t="shared" si="41"/>
        <v>42114.208333333328</v>
      </c>
      <c r="P698" t="b">
        <v>0</v>
      </c>
      <c r="Q698" t="b">
        <v>1</v>
      </c>
      <c r="R698" t="s">
        <v>2037</v>
      </c>
      <c r="S698" t="s">
        <v>2062</v>
      </c>
      <c r="T698" t="s">
        <v>2063</v>
      </c>
    </row>
    <row r="699" spans="1:20" ht="31.2" x14ac:dyDescent="0.3">
      <c r="A699">
        <v>697</v>
      </c>
      <c r="B699" t="s">
        <v>1410</v>
      </c>
      <c r="C699" s="3" t="s">
        <v>1411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40"/>
        <v>43189.208333333328</v>
      </c>
      <c r="O699" s="4">
        <f t="shared" si="41"/>
        <v>43191.208333333328</v>
      </c>
      <c r="P699" t="b">
        <v>0</v>
      </c>
      <c r="Q699" t="b">
        <v>0</v>
      </c>
      <c r="R699" t="s">
        <v>2039</v>
      </c>
      <c r="S699" t="s">
        <v>2058</v>
      </c>
      <c r="T699" t="s">
        <v>2066</v>
      </c>
    </row>
    <row r="700" spans="1:20" x14ac:dyDescent="0.3">
      <c r="A700">
        <v>698</v>
      </c>
      <c r="B700" t="s">
        <v>1412</v>
      </c>
      <c r="C700" s="3" t="s">
        <v>1413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40"/>
        <v>40870.25</v>
      </c>
      <c r="O700" s="4">
        <f t="shared" si="41"/>
        <v>40884.25</v>
      </c>
      <c r="P700" t="b">
        <v>0</v>
      </c>
      <c r="Q700" t="b">
        <v>0</v>
      </c>
      <c r="R700" t="s">
        <v>2042</v>
      </c>
      <c r="S700" t="s">
        <v>2060</v>
      </c>
      <c r="T700" t="s">
        <v>2069</v>
      </c>
    </row>
    <row r="701" spans="1:20" x14ac:dyDescent="0.3">
      <c r="A701">
        <v>699</v>
      </c>
      <c r="B701" t="s">
        <v>423</v>
      </c>
      <c r="C701" s="3" t="s">
        <v>1414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40"/>
        <v>43640.208333333328</v>
      </c>
      <c r="O701" s="4">
        <f t="shared" si="41"/>
        <v>43641.208333333328</v>
      </c>
      <c r="P701" t="b">
        <v>0</v>
      </c>
      <c r="Q701" t="b">
        <v>0</v>
      </c>
      <c r="R701" t="s">
        <v>2040</v>
      </c>
      <c r="S701" t="s">
        <v>2064</v>
      </c>
      <c r="T701" t="s">
        <v>2067</v>
      </c>
    </row>
    <row r="702" spans="1:20" ht="31.2" x14ac:dyDescent="0.3">
      <c r="A702">
        <v>700</v>
      </c>
      <c r="B702" t="s">
        <v>1415</v>
      </c>
      <c r="C702" s="3" t="s">
        <v>1416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40"/>
        <v>40202.25</v>
      </c>
      <c r="O702" s="4">
        <f t="shared" si="41"/>
        <v>40217.25</v>
      </c>
      <c r="P702" t="b">
        <v>0</v>
      </c>
      <c r="Q702" t="b">
        <v>0</v>
      </c>
      <c r="R702" t="s">
        <v>2042</v>
      </c>
      <c r="S702" t="s">
        <v>2060</v>
      </c>
      <c r="T702" t="s">
        <v>2069</v>
      </c>
    </row>
    <row r="703" spans="1:20" ht="31.2" x14ac:dyDescent="0.3">
      <c r="A703">
        <v>701</v>
      </c>
      <c r="B703" t="s">
        <v>1417</v>
      </c>
      <c r="C703" s="3" t="s">
        <v>1418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40"/>
        <v>40628.208333333336</v>
      </c>
      <c r="O703" s="4">
        <f t="shared" si="41"/>
        <v>40635.208333333336</v>
      </c>
      <c r="P703" t="b">
        <v>1</v>
      </c>
      <c r="Q703" t="b">
        <v>0</v>
      </c>
      <c r="R703" t="s">
        <v>2037</v>
      </c>
      <c r="S703" t="s">
        <v>2062</v>
      </c>
      <c r="T703" t="s">
        <v>2063</v>
      </c>
    </row>
    <row r="704" spans="1:20" ht="31.2" x14ac:dyDescent="0.3">
      <c r="A704">
        <v>702</v>
      </c>
      <c r="B704" t="s">
        <v>1419</v>
      </c>
      <c r="C704" s="3" t="s">
        <v>1420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40"/>
        <v>41476.208333333336</v>
      </c>
      <c r="O704" s="4">
        <f t="shared" si="41"/>
        <v>41481.208333333336</v>
      </c>
      <c r="P704" t="b">
        <v>0</v>
      </c>
      <c r="Q704" t="b">
        <v>0</v>
      </c>
      <c r="R704" t="s">
        <v>2042</v>
      </c>
      <c r="S704" t="s">
        <v>2060</v>
      </c>
      <c r="T704" t="s">
        <v>2069</v>
      </c>
    </row>
    <row r="705" spans="1:20" x14ac:dyDescent="0.3">
      <c r="A705">
        <v>703</v>
      </c>
      <c r="B705" t="s">
        <v>1421</v>
      </c>
      <c r="C705" s="3" t="s">
        <v>1422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40"/>
        <v>41019.208333333336</v>
      </c>
      <c r="O705" s="4">
        <f t="shared" si="41"/>
        <v>41036.208333333336</v>
      </c>
      <c r="P705" t="b">
        <v>1</v>
      </c>
      <c r="Q705" t="b">
        <v>1</v>
      </c>
      <c r="R705" t="s">
        <v>2052</v>
      </c>
      <c r="S705" t="s">
        <v>2070</v>
      </c>
      <c r="T705" t="s">
        <v>2082</v>
      </c>
    </row>
    <row r="706" spans="1:20" ht="31.2" x14ac:dyDescent="0.3">
      <c r="A706">
        <v>704</v>
      </c>
      <c r="B706" t="s">
        <v>1423</v>
      </c>
      <c r="C706" s="3" t="s">
        <v>1424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40"/>
        <v>42554.208333333328</v>
      </c>
      <c r="O706" s="4">
        <f t="shared" si="41"/>
        <v>42569.208333333328</v>
      </c>
      <c r="P706" t="b">
        <v>0</v>
      </c>
      <c r="Q706" t="b">
        <v>0</v>
      </c>
      <c r="R706" t="s">
        <v>2044</v>
      </c>
      <c r="S706" t="s">
        <v>2064</v>
      </c>
      <c r="T706" t="s">
        <v>2072</v>
      </c>
    </row>
    <row r="707" spans="1:20" x14ac:dyDescent="0.3">
      <c r="A707">
        <v>705</v>
      </c>
      <c r="B707" t="s">
        <v>1425</v>
      </c>
      <c r="C707" s="3" t="s">
        <v>1426</v>
      </c>
      <c r="D707">
        <v>169700</v>
      </c>
      <c r="E707">
        <v>168048</v>
      </c>
      <c r="F707">
        <f t="shared" si="42"/>
        <v>99</v>
      </c>
      <c r="G707" t="s">
        <v>14</v>
      </c>
      <c r="H707">
        <v>2025</v>
      </c>
      <c r="I707">
        <f t="shared" si="43"/>
        <v>82.99</v>
      </c>
      <c r="J707" t="s">
        <v>37</v>
      </c>
      <c r="K707" t="s">
        <v>38</v>
      </c>
      <c r="L707">
        <v>1386741600</v>
      </c>
      <c r="M707">
        <v>1387087200</v>
      </c>
      <c r="N707" s="4">
        <f t="shared" ref="N707:N770" si="44">(((L707/60)/60)/24)+DATE(1970,1,0)</f>
        <v>41618.25</v>
      </c>
      <c r="O707" s="4">
        <f t="shared" ref="O707:O770" si="45">(((M707/60)/60)/24)+DATE(1970,1,0)</f>
        <v>41622.25</v>
      </c>
      <c r="P707" t="b">
        <v>0</v>
      </c>
      <c r="Q707" t="b">
        <v>0</v>
      </c>
      <c r="R707" t="s">
        <v>2043</v>
      </c>
      <c r="S707" t="s">
        <v>2070</v>
      </c>
      <c r="T707" t="s">
        <v>2071</v>
      </c>
    </row>
    <row r="708" spans="1:20" ht="31.2" x14ac:dyDescent="0.3">
      <c r="A708">
        <v>706</v>
      </c>
      <c r="B708" t="s">
        <v>1427</v>
      </c>
      <c r="C708" s="3" t="s">
        <v>1428</v>
      </c>
      <c r="D708">
        <v>108400</v>
      </c>
      <c r="E708">
        <v>138586</v>
      </c>
      <c r="F708">
        <f t="shared" ref="F708:F771" si="46">ROUND(E708/D708*100,0)</f>
        <v>128</v>
      </c>
      <c r="G708" t="s">
        <v>20</v>
      </c>
      <c r="H708">
        <v>1345</v>
      </c>
      <c r="I708">
        <f t="shared" ref="I708:I771" si="47">IF(H708=0,0,ROUND(E708/H708,2))</f>
        <v>103.04</v>
      </c>
      <c r="J708" t="s">
        <v>25</v>
      </c>
      <c r="K708" t="s">
        <v>26</v>
      </c>
      <c r="L708">
        <v>1546754400</v>
      </c>
      <c r="M708">
        <v>1547445600</v>
      </c>
      <c r="N708" s="4">
        <f t="shared" si="44"/>
        <v>43470.25</v>
      </c>
      <c r="O708" s="4">
        <f t="shared" si="45"/>
        <v>43478.25</v>
      </c>
      <c r="P708" t="b">
        <v>0</v>
      </c>
      <c r="Q708" t="b">
        <v>1</v>
      </c>
      <c r="R708" t="s">
        <v>2036</v>
      </c>
      <c r="S708" t="s">
        <v>2060</v>
      </c>
      <c r="T708" t="s">
        <v>2061</v>
      </c>
    </row>
    <row r="709" spans="1:20" ht="31.2" x14ac:dyDescent="0.3">
      <c r="A709">
        <v>707</v>
      </c>
      <c r="B709" t="s">
        <v>1429</v>
      </c>
      <c r="C709" s="3" t="s">
        <v>1430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44"/>
        <v>43441.25</v>
      </c>
      <c r="O709" s="4">
        <f t="shared" si="45"/>
        <v>43477.25</v>
      </c>
      <c r="P709" t="b">
        <v>0</v>
      </c>
      <c r="Q709" t="b">
        <v>0</v>
      </c>
      <c r="R709" t="s">
        <v>2040</v>
      </c>
      <c r="S709" t="s">
        <v>2064</v>
      </c>
      <c r="T709" t="s">
        <v>2067</v>
      </c>
    </row>
    <row r="710" spans="1:20" x14ac:dyDescent="0.3">
      <c r="A710">
        <v>708</v>
      </c>
      <c r="B710" t="s">
        <v>1431</v>
      </c>
      <c r="C710" s="3" t="s">
        <v>1432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>
        <f t="shared" si="47"/>
        <v>87.74</v>
      </c>
      <c r="J710" t="s">
        <v>87</v>
      </c>
      <c r="K710" t="s">
        <v>88</v>
      </c>
      <c r="L710">
        <v>1495429200</v>
      </c>
      <c r="M710">
        <v>1496293200</v>
      </c>
      <c r="N710" s="4">
        <f t="shared" si="44"/>
        <v>42876.208333333328</v>
      </c>
      <c r="O710" s="4">
        <f t="shared" si="45"/>
        <v>42886.208333333328</v>
      </c>
      <c r="P710" t="b">
        <v>0</v>
      </c>
      <c r="Q710" t="b">
        <v>0</v>
      </c>
      <c r="R710" t="s">
        <v>2037</v>
      </c>
      <c r="S710" t="s">
        <v>2062</v>
      </c>
      <c r="T710" t="s">
        <v>2063</v>
      </c>
    </row>
    <row r="711" spans="1:20" x14ac:dyDescent="0.3">
      <c r="A711">
        <v>709</v>
      </c>
      <c r="B711" t="s">
        <v>1433</v>
      </c>
      <c r="C711" s="3" t="s">
        <v>1434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>
        <f t="shared" si="47"/>
        <v>75.02</v>
      </c>
      <c r="J711" t="s">
        <v>95</v>
      </c>
      <c r="K711" t="s">
        <v>96</v>
      </c>
      <c r="L711">
        <v>1334811600</v>
      </c>
      <c r="M711">
        <v>1335416400</v>
      </c>
      <c r="N711" s="4">
        <f t="shared" si="44"/>
        <v>41017.208333333336</v>
      </c>
      <c r="O711" s="4">
        <f t="shared" si="45"/>
        <v>41024.208333333336</v>
      </c>
      <c r="P711" t="b">
        <v>0</v>
      </c>
      <c r="Q711" t="b">
        <v>0</v>
      </c>
      <c r="R711" t="s">
        <v>2037</v>
      </c>
      <c r="S711" t="s">
        <v>2062</v>
      </c>
      <c r="T711" t="s">
        <v>2063</v>
      </c>
    </row>
    <row r="712" spans="1:20" ht="31.2" x14ac:dyDescent="0.3">
      <c r="A712">
        <v>710</v>
      </c>
      <c r="B712" t="s">
        <v>1435</v>
      </c>
      <c r="C712" s="3" t="s">
        <v>1436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44"/>
        <v>43294.208333333328</v>
      </c>
      <c r="O712" s="4">
        <f t="shared" si="45"/>
        <v>43301.208333333328</v>
      </c>
      <c r="P712" t="b">
        <v>0</v>
      </c>
      <c r="Q712" t="b">
        <v>1</v>
      </c>
      <c r="R712" t="s">
        <v>2037</v>
      </c>
      <c r="S712" t="s">
        <v>2062</v>
      </c>
      <c r="T712" t="s">
        <v>2063</v>
      </c>
    </row>
    <row r="713" spans="1:20" ht="31.2" x14ac:dyDescent="0.3">
      <c r="A713">
        <v>711</v>
      </c>
      <c r="B713" t="s">
        <v>1437</v>
      </c>
      <c r="C713" s="3" t="s">
        <v>1438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>
        <f t="shared" si="47"/>
        <v>90</v>
      </c>
      <c r="J713" t="s">
        <v>95</v>
      </c>
      <c r="K713" t="s">
        <v>96</v>
      </c>
      <c r="L713">
        <v>1453615200</v>
      </c>
      <c r="M713">
        <v>1453788000</v>
      </c>
      <c r="N713" s="4">
        <f t="shared" si="44"/>
        <v>42392.25</v>
      </c>
      <c r="O713" s="4">
        <f t="shared" si="45"/>
        <v>42394.25</v>
      </c>
      <c r="P713" t="b">
        <v>1</v>
      </c>
      <c r="Q713" t="b">
        <v>1</v>
      </c>
      <c r="R713" t="s">
        <v>2037</v>
      </c>
      <c r="S713" t="s">
        <v>2062</v>
      </c>
      <c r="T713" t="s">
        <v>2063</v>
      </c>
    </row>
    <row r="714" spans="1:20" ht="31.2" x14ac:dyDescent="0.3">
      <c r="A714">
        <v>712</v>
      </c>
      <c r="B714" t="s">
        <v>1439</v>
      </c>
      <c r="C714" s="3" t="s">
        <v>1440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44"/>
        <v>42558.208333333328</v>
      </c>
      <c r="O714" s="4">
        <f t="shared" si="45"/>
        <v>42599.208333333328</v>
      </c>
      <c r="P714" t="b">
        <v>0</v>
      </c>
      <c r="Q714" t="b">
        <v>0</v>
      </c>
      <c r="R714" t="s">
        <v>2037</v>
      </c>
      <c r="S714" t="s">
        <v>2062</v>
      </c>
      <c r="T714" t="s">
        <v>2063</v>
      </c>
    </row>
    <row r="715" spans="1:20" x14ac:dyDescent="0.3">
      <c r="A715">
        <v>713</v>
      </c>
      <c r="B715" t="s">
        <v>1441</v>
      </c>
      <c r="C715" s="3" t="s">
        <v>1442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44"/>
        <v>42603.208333333328</v>
      </c>
      <c r="O715" s="4">
        <f t="shared" si="45"/>
        <v>42615.208333333328</v>
      </c>
      <c r="P715" t="b">
        <v>0</v>
      </c>
      <c r="Q715" t="b">
        <v>0</v>
      </c>
      <c r="R715" t="s">
        <v>2049</v>
      </c>
      <c r="S715" t="s">
        <v>2070</v>
      </c>
      <c r="T715" t="s">
        <v>2079</v>
      </c>
    </row>
    <row r="716" spans="1:20" x14ac:dyDescent="0.3">
      <c r="A716">
        <v>714</v>
      </c>
      <c r="B716" t="s">
        <v>1443</v>
      </c>
      <c r="C716" s="3" t="s">
        <v>1444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44"/>
        <v>41869.208333333336</v>
      </c>
      <c r="O716" s="4">
        <f t="shared" si="45"/>
        <v>41870.208333333336</v>
      </c>
      <c r="P716" t="b">
        <v>0</v>
      </c>
      <c r="Q716" t="b">
        <v>0</v>
      </c>
      <c r="R716" t="s">
        <v>2035</v>
      </c>
      <c r="S716" t="s">
        <v>2058</v>
      </c>
      <c r="T716" t="s">
        <v>2059</v>
      </c>
    </row>
    <row r="717" spans="1:20" x14ac:dyDescent="0.3">
      <c r="A717">
        <v>715</v>
      </c>
      <c r="B717" t="s">
        <v>1445</v>
      </c>
      <c r="C717" s="3" t="s">
        <v>1446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44"/>
        <v>40396.208333333336</v>
      </c>
      <c r="O717" s="4">
        <f t="shared" si="45"/>
        <v>40401.208333333336</v>
      </c>
      <c r="P717" t="b">
        <v>0</v>
      </c>
      <c r="Q717" t="b">
        <v>0</v>
      </c>
      <c r="R717" t="s">
        <v>2054</v>
      </c>
      <c r="S717" t="s">
        <v>2073</v>
      </c>
      <c r="T717" t="s">
        <v>2084</v>
      </c>
    </row>
    <row r="718" spans="1:20" x14ac:dyDescent="0.3">
      <c r="A718">
        <v>716</v>
      </c>
      <c r="B718" t="s">
        <v>1447</v>
      </c>
      <c r="C718" s="3" t="s">
        <v>1448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44"/>
        <v>41464.208333333336</v>
      </c>
      <c r="O718" s="4">
        <f t="shared" si="45"/>
        <v>41492.208333333336</v>
      </c>
      <c r="P718" t="b">
        <v>0</v>
      </c>
      <c r="Q718" t="b">
        <v>1</v>
      </c>
      <c r="R718" t="s">
        <v>2037</v>
      </c>
      <c r="S718" t="s">
        <v>2062</v>
      </c>
      <c r="T718" t="s">
        <v>2063</v>
      </c>
    </row>
    <row r="719" spans="1:20" ht="31.2" x14ac:dyDescent="0.3">
      <c r="A719">
        <v>717</v>
      </c>
      <c r="B719" t="s">
        <v>1449</v>
      </c>
      <c r="C719" s="3" t="s">
        <v>1450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44"/>
        <v>40776.208333333336</v>
      </c>
      <c r="O719" s="4">
        <f t="shared" si="45"/>
        <v>40797.208333333336</v>
      </c>
      <c r="P719" t="b">
        <v>0</v>
      </c>
      <c r="Q719" t="b">
        <v>0</v>
      </c>
      <c r="R719" t="s">
        <v>2038</v>
      </c>
      <c r="S719" t="s">
        <v>2064</v>
      </c>
      <c r="T719" t="s">
        <v>2065</v>
      </c>
    </row>
    <row r="720" spans="1:20" x14ac:dyDescent="0.3">
      <c r="A720">
        <v>718</v>
      </c>
      <c r="B720" t="s">
        <v>1451</v>
      </c>
      <c r="C720" s="3" t="s">
        <v>1452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44"/>
        <v>41441.208333333336</v>
      </c>
      <c r="O720" s="4">
        <f t="shared" si="45"/>
        <v>41467.208333333336</v>
      </c>
      <c r="P720" t="b">
        <v>0</v>
      </c>
      <c r="Q720" t="b">
        <v>0</v>
      </c>
      <c r="R720" t="s">
        <v>2042</v>
      </c>
      <c r="S720" t="s">
        <v>2060</v>
      </c>
      <c r="T720" t="s">
        <v>2069</v>
      </c>
    </row>
    <row r="721" spans="1:20" x14ac:dyDescent="0.3">
      <c r="A721">
        <v>719</v>
      </c>
      <c r="B721" t="s">
        <v>1453</v>
      </c>
      <c r="C721" s="3" t="s">
        <v>1454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44"/>
        <v>41057.208333333336</v>
      </c>
      <c r="O721" s="4">
        <f t="shared" si="45"/>
        <v>41068.208333333336</v>
      </c>
      <c r="P721" t="b">
        <v>0</v>
      </c>
      <c r="Q721" t="b">
        <v>0</v>
      </c>
      <c r="R721" t="s">
        <v>2047</v>
      </c>
      <c r="S721" t="s">
        <v>2070</v>
      </c>
      <c r="T721" t="s">
        <v>2076</v>
      </c>
    </row>
    <row r="722" spans="1:20" ht="31.2" x14ac:dyDescent="0.3">
      <c r="A722">
        <v>720</v>
      </c>
      <c r="B722" t="s">
        <v>1455</v>
      </c>
      <c r="C722" s="3" t="s">
        <v>1456</v>
      </c>
      <c r="D722">
        <v>8700</v>
      </c>
      <c r="E722">
        <v>3227</v>
      </c>
      <c r="F722">
        <f t="shared" si="46"/>
        <v>37</v>
      </c>
      <c r="G722" t="s">
        <v>64</v>
      </c>
      <c r="H722">
        <v>38</v>
      </c>
      <c r="I722">
        <f t="shared" si="47"/>
        <v>84.92</v>
      </c>
      <c r="J722" t="s">
        <v>33</v>
      </c>
      <c r="K722" t="s">
        <v>34</v>
      </c>
      <c r="L722">
        <v>1519192800</v>
      </c>
      <c r="M722">
        <v>1520402400</v>
      </c>
      <c r="N722" s="4">
        <f t="shared" si="44"/>
        <v>43151.25</v>
      </c>
      <c r="O722" s="4">
        <f t="shared" si="45"/>
        <v>43165.25</v>
      </c>
      <c r="P722" t="b">
        <v>0</v>
      </c>
      <c r="Q722" t="b">
        <v>1</v>
      </c>
      <c r="R722" t="s">
        <v>2037</v>
      </c>
      <c r="S722" t="s">
        <v>2062</v>
      </c>
      <c r="T722" t="s">
        <v>2063</v>
      </c>
    </row>
    <row r="723" spans="1:20" x14ac:dyDescent="0.3">
      <c r="A723">
        <v>721</v>
      </c>
      <c r="B723" t="s">
        <v>1457</v>
      </c>
      <c r="C723" s="3" t="s">
        <v>1458</v>
      </c>
      <c r="D723">
        <v>123600</v>
      </c>
      <c r="E723">
        <v>5429</v>
      </c>
      <c r="F723">
        <f t="shared" si="46"/>
        <v>4</v>
      </c>
      <c r="G723" t="s">
        <v>64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44"/>
        <v>43193.208333333328</v>
      </c>
      <c r="O723" s="4">
        <f t="shared" si="45"/>
        <v>43199.208333333328</v>
      </c>
      <c r="P723" t="b">
        <v>0</v>
      </c>
      <c r="Q723" t="b">
        <v>0</v>
      </c>
      <c r="R723" t="s">
        <v>2035</v>
      </c>
      <c r="S723" t="s">
        <v>2058</v>
      </c>
      <c r="T723" t="s">
        <v>2059</v>
      </c>
    </row>
    <row r="724" spans="1:20" x14ac:dyDescent="0.3">
      <c r="A724">
        <v>722</v>
      </c>
      <c r="B724" t="s">
        <v>1459</v>
      </c>
      <c r="C724" s="3" t="s">
        <v>1460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44"/>
        <v>43044.25</v>
      </c>
      <c r="O724" s="4">
        <f t="shared" si="45"/>
        <v>43071.25</v>
      </c>
      <c r="P724" t="b">
        <v>0</v>
      </c>
      <c r="Q724" t="b">
        <v>0</v>
      </c>
      <c r="R724" t="s">
        <v>2038</v>
      </c>
      <c r="S724" t="s">
        <v>2064</v>
      </c>
      <c r="T724" t="s">
        <v>2065</v>
      </c>
    </row>
    <row r="725" spans="1:20" x14ac:dyDescent="0.3">
      <c r="A725">
        <v>723</v>
      </c>
      <c r="B725" t="s">
        <v>1461</v>
      </c>
      <c r="C725" s="3" t="s">
        <v>1462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>
        <f t="shared" si="47"/>
        <v>92.01</v>
      </c>
      <c r="J725" t="s">
        <v>25</v>
      </c>
      <c r="K725" t="s">
        <v>26</v>
      </c>
      <c r="L725">
        <v>1456898400</v>
      </c>
      <c r="M725">
        <v>1458709200</v>
      </c>
      <c r="N725" s="4">
        <f t="shared" si="44"/>
        <v>42430.25</v>
      </c>
      <c r="O725" s="4">
        <f t="shared" si="45"/>
        <v>42451.208333333328</v>
      </c>
      <c r="P725" t="b">
        <v>0</v>
      </c>
      <c r="Q725" t="b">
        <v>0</v>
      </c>
      <c r="R725" t="s">
        <v>2037</v>
      </c>
      <c r="S725" t="s">
        <v>2062</v>
      </c>
      <c r="T725" t="s">
        <v>2063</v>
      </c>
    </row>
    <row r="726" spans="1:20" ht="31.2" x14ac:dyDescent="0.3">
      <c r="A726">
        <v>724</v>
      </c>
      <c r="B726" t="s">
        <v>1463</v>
      </c>
      <c r="C726" s="3" t="s">
        <v>1464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>
        <f t="shared" si="47"/>
        <v>93.07</v>
      </c>
      <c r="J726" t="s">
        <v>37</v>
      </c>
      <c r="K726" t="s">
        <v>38</v>
      </c>
      <c r="L726">
        <v>1413954000</v>
      </c>
      <c r="M726">
        <v>1414126800</v>
      </c>
      <c r="N726" s="4">
        <f t="shared" si="44"/>
        <v>41933.208333333336</v>
      </c>
      <c r="O726" s="4">
        <f t="shared" si="45"/>
        <v>41935.208333333336</v>
      </c>
      <c r="P726" t="b">
        <v>0</v>
      </c>
      <c r="Q726" t="b">
        <v>1</v>
      </c>
      <c r="R726" t="s">
        <v>2037</v>
      </c>
      <c r="S726" t="s">
        <v>2062</v>
      </c>
      <c r="T726" t="s">
        <v>2063</v>
      </c>
    </row>
    <row r="727" spans="1:20" x14ac:dyDescent="0.3">
      <c r="A727">
        <v>725</v>
      </c>
      <c r="B727" t="s">
        <v>1465</v>
      </c>
      <c r="C727" s="3" t="s">
        <v>1466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44"/>
        <v>41957.25</v>
      </c>
      <c r="O727" s="4">
        <f t="shared" si="45"/>
        <v>41959.25</v>
      </c>
      <c r="P727" t="b">
        <v>0</v>
      </c>
      <c r="Q727" t="b">
        <v>0</v>
      </c>
      <c r="R727" t="s">
        <v>2054</v>
      </c>
      <c r="S727" t="s">
        <v>2073</v>
      </c>
      <c r="T727" t="s">
        <v>2084</v>
      </c>
    </row>
    <row r="728" spans="1:20" ht="31.2" x14ac:dyDescent="0.3">
      <c r="A728">
        <v>726</v>
      </c>
      <c r="B728" t="s">
        <v>1467</v>
      </c>
      <c r="C728" s="3" t="s">
        <v>1468</v>
      </c>
      <c r="D728">
        <v>54300</v>
      </c>
      <c r="E728">
        <v>48227</v>
      </c>
      <c r="F728">
        <f t="shared" si="46"/>
        <v>89</v>
      </c>
      <c r="G728" t="s">
        <v>64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44"/>
        <v>40475.208333333336</v>
      </c>
      <c r="O728" s="4">
        <f t="shared" si="45"/>
        <v>40481.208333333336</v>
      </c>
      <c r="P728" t="b">
        <v>0</v>
      </c>
      <c r="Q728" t="b">
        <v>1</v>
      </c>
      <c r="R728" t="s">
        <v>2037</v>
      </c>
      <c r="S728" t="s">
        <v>2062</v>
      </c>
      <c r="T728" t="s">
        <v>2063</v>
      </c>
    </row>
    <row r="729" spans="1:20" x14ac:dyDescent="0.3">
      <c r="A729">
        <v>727</v>
      </c>
      <c r="B729" t="s">
        <v>1469</v>
      </c>
      <c r="C729" s="3" t="s">
        <v>1470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44"/>
        <v>43484.25</v>
      </c>
      <c r="O729" s="4">
        <f t="shared" si="45"/>
        <v>43542.208333333328</v>
      </c>
      <c r="P729" t="b">
        <v>0</v>
      </c>
      <c r="Q729" t="b">
        <v>0</v>
      </c>
      <c r="R729" t="s">
        <v>2036</v>
      </c>
      <c r="S729" t="s">
        <v>2060</v>
      </c>
      <c r="T729" t="s">
        <v>2061</v>
      </c>
    </row>
    <row r="730" spans="1:20" ht="31.2" x14ac:dyDescent="0.3">
      <c r="A730">
        <v>728</v>
      </c>
      <c r="B730" t="s">
        <v>1471</v>
      </c>
      <c r="C730" s="3" t="s">
        <v>1472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44"/>
        <v>42514.208333333328</v>
      </c>
      <c r="O730" s="4">
        <f t="shared" si="45"/>
        <v>42525.208333333328</v>
      </c>
      <c r="P730" t="b">
        <v>0</v>
      </c>
      <c r="Q730" t="b">
        <v>0</v>
      </c>
      <c r="R730" t="s">
        <v>2037</v>
      </c>
      <c r="S730" t="s">
        <v>2062</v>
      </c>
      <c r="T730" t="s">
        <v>2063</v>
      </c>
    </row>
    <row r="731" spans="1:20" ht="31.2" x14ac:dyDescent="0.3">
      <c r="A731">
        <v>729</v>
      </c>
      <c r="B731" t="s">
        <v>1473</v>
      </c>
      <c r="C731" s="3" t="s">
        <v>1474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44"/>
        <v>41308.25</v>
      </c>
      <c r="O731" s="4">
        <f t="shared" si="45"/>
        <v>41310.25</v>
      </c>
      <c r="P731" t="b">
        <v>0</v>
      </c>
      <c r="Q731" t="b">
        <v>0</v>
      </c>
      <c r="R731" t="s">
        <v>2040</v>
      </c>
      <c r="S731" t="s">
        <v>2064</v>
      </c>
      <c r="T731" t="s">
        <v>2067</v>
      </c>
    </row>
    <row r="732" spans="1:20" x14ac:dyDescent="0.3">
      <c r="A732">
        <v>730</v>
      </c>
      <c r="B732" t="s">
        <v>1475</v>
      </c>
      <c r="C732" s="3" t="s">
        <v>1476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44"/>
        <v>42146.208333333328</v>
      </c>
      <c r="O732" s="4">
        <f t="shared" si="45"/>
        <v>42152.208333333328</v>
      </c>
      <c r="P732" t="b">
        <v>0</v>
      </c>
      <c r="Q732" t="b">
        <v>0</v>
      </c>
      <c r="R732" t="s">
        <v>2042</v>
      </c>
      <c r="S732" t="s">
        <v>2060</v>
      </c>
      <c r="T732" t="s">
        <v>2069</v>
      </c>
    </row>
    <row r="733" spans="1:20" x14ac:dyDescent="0.3">
      <c r="A733">
        <v>731</v>
      </c>
      <c r="B733" t="s">
        <v>1477</v>
      </c>
      <c r="C733" s="3" t="s">
        <v>1478</v>
      </c>
      <c r="D733">
        <v>8000</v>
      </c>
      <c r="E733">
        <v>7220</v>
      </c>
      <c r="F733">
        <f t="shared" si="46"/>
        <v>90</v>
      </c>
      <c r="G733" t="s">
        <v>64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44"/>
        <v>42938.208333333328</v>
      </c>
      <c r="O733" s="4">
        <f t="shared" si="45"/>
        <v>42939.208333333328</v>
      </c>
      <c r="P733" t="b">
        <v>0</v>
      </c>
      <c r="Q733" t="b">
        <v>0</v>
      </c>
      <c r="R733" t="s">
        <v>2036</v>
      </c>
      <c r="S733" t="s">
        <v>2060</v>
      </c>
      <c r="T733" t="s">
        <v>2061</v>
      </c>
    </row>
    <row r="734" spans="1:20" x14ac:dyDescent="0.3">
      <c r="A734">
        <v>732</v>
      </c>
      <c r="B734" t="s">
        <v>1479</v>
      </c>
      <c r="C734" s="3" t="s">
        <v>1480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44"/>
        <v>42815.208333333328</v>
      </c>
      <c r="O734" s="4">
        <f t="shared" si="45"/>
        <v>42838.208333333328</v>
      </c>
      <c r="P734" t="b">
        <v>0</v>
      </c>
      <c r="Q734" t="b">
        <v>1</v>
      </c>
      <c r="R734" t="s">
        <v>2035</v>
      </c>
      <c r="S734" t="s">
        <v>2058</v>
      </c>
      <c r="T734" t="s">
        <v>2059</v>
      </c>
    </row>
    <row r="735" spans="1:20" x14ac:dyDescent="0.3">
      <c r="A735">
        <v>733</v>
      </c>
      <c r="B735" t="s">
        <v>1481</v>
      </c>
      <c r="C735" s="3" t="s">
        <v>1482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44"/>
        <v>41843.208333333336</v>
      </c>
      <c r="O735" s="4">
        <f t="shared" si="45"/>
        <v>41856.208333333336</v>
      </c>
      <c r="P735" t="b">
        <v>0</v>
      </c>
      <c r="Q735" t="b">
        <v>0</v>
      </c>
      <c r="R735" t="s">
        <v>2050</v>
      </c>
      <c r="S735" t="s">
        <v>2058</v>
      </c>
      <c r="T735" t="s">
        <v>2080</v>
      </c>
    </row>
    <row r="736" spans="1:20" x14ac:dyDescent="0.3">
      <c r="A736">
        <v>734</v>
      </c>
      <c r="B736" t="s">
        <v>1483</v>
      </c>
      <c r="C736" s="3" t="s">
        <v>1484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44"/>
        <v>42762.25</v>
      </c>
      <c r="O736" s="4">
        <f t="shared" si="45"/>
        <v>42774.25</v>
      </c>
      <c r="P736" t="b">
        <v>0</v>
      </c>
      <c r="Q736" t="b">
        <v>1</v>
      </c>
      <c r="R736" t="s">
        <v>2037</v>
      </c>
      <c r="S736" t="s">
        <v>2062</v>
      </c>
      <c r="T736" t="s">
        <v>2063</v>
      </c>
    </row>
    <row r="737" spans="1:20" ht="31.2" x14ac:dyDescent="0.3">
      <c r="A737">
        <v>735</v>
      </c>
      <c r="B737" t="s">
        <v>1485</v>
      </c>
      <c r="C737" s="3" t="s">
        <v>1486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44"/>
        <v>42458.208333333328</v>
      </c>
      <c r="O737" s="4">
        <f t="shared" si="45"/>
        <v>42465.208333333328</v>
      </c>
      <c r="P737" t="b">
        <v>0</v>
      </c>
      <c r="Q737" t="b">
        <v>0</v>
      </c>
      <c r="R737" t="s">
        <v>2048</v>
      </c>
      <c r="S737" t="s">
        <v>2077</v>
      </c>
      <c r="T737" t="s">
        <v>2078</v>
      </c>
    </row>
    <row r="738" spans="1:20" x14ac:dyDescent="0.3">
      <c r="A738">
        <v>736</v>
      </c>
      <c r="B738" t="s">
        <v>1487</v>
      </c>
      <c r="C738" s="3" t="s">
        <v>1488</v>
      </c>
      <c r="D738">
        <v>7700</v>
      </c>
      <c r="E738">
        <v>2533</v>
      </c>
      <c r="F738">
        <f t="shared" si="46"/>
        <v>33</v>
      </c>
      <c r="G738" t="s">
        <v>64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44"/>
        <v>42054.25</v>
      </c>
      <c r="O738" s="4">
        <f t="shared" si="45"/>
        <v>42058.25</v>
      </c>
      <c r="P738" t="b">
        <v>0</v>
      </c>
      <c r="Q738" t="b">
        <v>0</v>
      </c>
      <c r="R738" t="s">
        <v>2043</v>
      </c>
      <c r="S738" t="s">
        <v>2070</v>
      </c>
      <c r="T738" t="s">
        <v>2071</v>
      </c>
    </row>
    <row r="739" spans="1:20" ht="31.2" x14ac:dyDescent="0.3">
      <c r="A739">
        <v>737</v>
      </c>
      <c r="B739" t="s">
        <v>1489</v>
      </c>
      <c r="C739" s="3" t="s">
        <v>1490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44"/>
        <v>42684.25</v>
      </c>
      <c r="O739" s="4">
        <f t="shared" si="45"/>
        <v>42696.25</v>
      </c>
      <c r="P739" t="b">
        <v>0</v>
      </c>
      <c r="Q739" t="b">
        <v>0</v>
      </c>
      <c r="R739" t="s">
        <v>2041</v>
      </c>
      <c r="S739" t="s">
        <v>2058</v>
      </c>
      <c r="T739" t="s">
        <v>2068</v>
      </c>
    </row>
    <row r="740" spans="1:20" ht="31.2" x14ac:dyDescent="0.3">
      <c r="A740">
        <v>738</v>
      </c>
      <c r="B740" t="s">
        <v>1009</v>
      </c>
      <c r="C740" s="3" t="s">
        <v>1491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44"/>
        <v>41958.25</v>
      </c>
      <c r="O740" s="4">
        <f t="shared" si="45"/>
        <v>41980.25</v>
      </c>
      <c r="P740" t="b">
        <v>0</v>
      </c>
      <c r="Q740" t="b">
        <v>1</v>
      </c>
      <c r="R740" t="s">
        <v>2037</v>
      </c>
      <c r="S740" t="s">
        <v>2062</v>
      </c>
      <c r="T740" t="s">
        <v>2063</v>
      </c>
    </row>
    <row r="741" spans="1:20" x14ac:dyDescent="0.3">
      <c r="A741">
        <v>739</v>
      </c>
      <c r="B741" t="s">
        <v>1492</v>
      </c>
      <c r="C741" s="3" t="s">
        <v>1493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44"/>
        <v>41088.208333333336</v>
      </c>
      <c r="O741" s="4">
        <f t="shared" si="45"/>
        <v>41089.208333333336</v>
      </c>
      <c r="P741" t="b">
        <v>0</v>
      </c>
      <c r="Q741" t="b">
        <v>0</v>
      </c>
      <c r="R741" t="s">
        <v>2041</v>
      </c>
      <c r="S741" t="s">
        <v>2058</v>
      </c>
      <c r="T741" t="s">
        <v>2068</v>
      </c>
    </row>
    <row r="742" spans="1:20" ht="31.2" x14ac:dyDescent="0.3">
      <c r="A742">
        <v>740</v>
      </c>
      <c r="B742" t="s">
        <v>1494</v>
      </c>
      <c r="C742" s="3" t="s">
        <v>1495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44"/>
        <v>42768.25</v>
      </c>
      <c r="O742" s="4">
        <f t="shared" si="45"/>
        <v>42771.25</v>
      </c>
      <c r="P742" t="b">
        <v>0</v>
      </c>
      <c r="Q742" t="b">
        <v>0</v>
      </c>
      <c r="R742" t="s">
        <v>2037</v>
      </c>
      <c r="S742" t="s">
        <v>2062</v>
      </c>
      <c r="T742" t="s">
        <v>2063</v>
      </c>
    </row>
    <row r="743" spans="1:20" x14ac:dyDescent="0.3">
      <c r="A743">
        <v>741</v>
      </c>
      <c r="B743" t="s">
        <v>606</v>
      </c>
      <c r="C743" s="3" t="s">
        <v>1496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44"/>
        <v>40320.208333333336</v>
      </c>
      <c r="O743" s="4">
        <f t="shared" si="45"/>
        <v>40321.208333333336</v>
      </c>
      <c r="P743" t="b">
        <v>0</v>
      </c>
      <c r="Q743" t="b">
        <v>0</v>
      </c>
      <c r="R743" t="s">
        <v>2037</v>
      </c>
      <c r="S743" t="s">
        <v>2062</v>
      </c>
      <c r="T743" t="s">
        <v>2063</v>
      </c>
    </row>
    <row r="744" spans="1:20" x14ac:dyDescent="0.3">
      <c r="A744">
        <v>742</v>
      </c>
      <c r="B744" t="s">
        <v>1497</v>
      </c>
      <c r="C744" s="3" t="s">
        <v>1498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44"/>
        <v>40196.25</v>
      </c>
      <c r="O744" s="4">
        <f t="shared" si="45"/>
        <v>40238.25</v>
      </c>
      <c r="P744" t="b">
        <v>0</v>
      </c>
      <c r="Q744" t="b">
        <v>0</v>
      </c>
      <c r="R744" t="s">
        <v>2039</v>
      </c>
      <c r="S744" t="s">
        <v>2058</v>
      </c>
      <c r="T744" t="s">
        <v>2066</v>
      </c>
    </row>
    <row r="745" spans="1:20" ht="31.2" x14ac:dyDescent="0.3">
      <c r="A745">
        <v>743</v>
      </c>
      <c r="B745" t="s">
        <v>1499</v>
      </c>
      <c r="C745" s="3" t="s">
        <v>1500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44"/>
        <v>42297.208333333328</v>
      </c>
      <c r="O745" s="4">
        <f t="shared" si="45"/>
        <v>42303.208333333328</v>
      </c>
      <c r="P745" t="b">
        <v>0</v>
      </c>
      <c r="Q745" t="b">
        <v>1</v>
      </c>
      <c r="R745" t="s">
        <v>2037</v>
      </c>
      <c r="S745" t="s">
        <v>2062</v>
      </c>
      <c r="T745" t="s">
        <v>2063</v>
      </c>
    </row>
    <row r="746" spans="1:20" x14ac:dyDescent="0.3">
      <c r="A746">
        <v>744</v>
      </c>
      <c r="B746" t="s">
        <v>1501</v>
      </c>
      <c r="C746" s="3" t="s">
        <v>1502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44"/>
        <v>43321.208333333328</v>
      </c>
      <c r="O746" s="4">
        <f t="shared" si="45"/>
        <v>43323.208333333328</v>
      </c>
      <c r="P746" t="b">
        <v>0</v>
      </c>
      <c r="Q746" t="b">
        <v>1</v>
      </c>
      <c r="R746" t="s">
        <v>2037</v>
      </c>
      <c r="S746" t="s">
        <v>2062</v>
      </c>
      <c r="T746" t="s">
        <v>2063</v>
      </c>
    </row>
    <row r="747" spans="1:20" ht="31.2" x14ac:dyDescent="0.3">
      <c r="A747">
        <v>745</v>
      </c>
      <c r="B747" t="s">
        <v>1503</v>
      </c>
      <c r="C747" s="3" t="s">
        <v>1504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44"/>
        <v>40327.208333333336</v>
      </c>
      <c r="O747" s="4">
        <f t="shared" si="45"/>
        <v>40354.208333333336</v>
      </c>
      <c r="P747" t="b">
        <v>0</v>
      </c>
      <c r="Q747" t="b">
        <v>0</v>
      </c>
      <c r="R747" t="s">
        <v>2042</v>
      </c>
      <c r="S747" t="s">
        <v>2060</v>
      </c>
      <c r="T747" t="s">
        <v>2069</v>
      </c>
    </row>
    <row r="748" spans="1:20" x14ac:dyDescent="0.3">
      <c r="A748">
        <v>746</v>
      </c>
      <c r="B748" t="s">
        <v>1505</v>
      </c>
      <c r="C748" s="3" t="s">
        <v>1506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44"/>
        <v>40824.208333333336</v>
      </c>
      <c r="O748" s="4">
        <f t="shared" si="45"/>
        <v>40829.208333333336</v>
      </c>
      <c r="P748" t="b">
        <v>0</v>
      </c>
      <c r="Q748" t="b">
        <v>0</v>
      </c>
      <c r="R748" t="s">
        <v>2036</v>
      </c>
      <c r="S748" t="s">
        <v>2060</v>
      </c>
      <c r="T748" t="s">
        <v>2061</v>
      </c>
    </row>
    <row r="749" spans="1:20" x14ac:dyDescent="0.3">
      <c r="A749">
        <v>747</v>
      </c>
      <c r="B749" t="s">
        <v>1507</v>
      </c>
      <c r="C749" s="3" t="s">
        <v>1508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44"/>
        <v>40422.208333333336</v>
      </c>
      <c r="O749" s="4">
        <f t="shared" si="45"/>
        <v>40433.208333333336</v>
      </c>
      <c r="P749" t="b">
        <v>0</v>
      </c>
      <c r="Q749" t="b">
        <v>0</v>
      </c>
      <c r="R749" t="s">
        <v>2037</v>
      </c>
      <c r="S749" t="s">
        <v>2062</v>
      </c>
      <c r="T749" t="s">
        <v>2063</v>
      </c>
    </row>
    <row r="750" spans="1:20" x14ac:dyDescent="0.3">
      <c r="A750">
        <v>748</v>
      </c>
      <c r="B750" t="s">
        <v>1509</v>
      </c>
      <c r="C750" s="3" t="s">
        <v>1510</v>
      </c>
      <c r="D750">
        <v>194900</v>
      </c>
      <c r="E750">
        <v>68137</v>
      </c>
      <c r="F750">
        <f t="shared" si="46"/>
        <v>35</v>
      </c>
      <c r="G750" t="s">
        <v>64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44"/>
        <v>40237.25</v>
      </c>
      <c r="O750" s="4">
        <f t="shared" si="45"/>
        <v>40262.208333333336</v>
      </c>
      <c r="P750" t="b">
        <v>0</v>
      </c>
      <c r="Q750" t="b">
        <v>1</v>
      </c>
      <c r="R750" t="s">
        <v>2044</v>
      </c>
      <c r="S750" t="s">
        <v>2064</v>
      </c>
      <c r="T750" t="s">
        <v>2072</v>
      </c>
    </row>
    <row r="751" spans="1:20" x14ac:dyDescent="0.3">
      <c r="A751">
        <v>749</v>
      </c>
      <c r="B751" t="s">
        <v>1511</v>
      </c>
      <c r="C751" s="3" t="s">
        <v>1512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>
        <f t="shared" si="47"/>
        <v>36.96</v>
      </c>
      <c r="J751" t="s">
        <v>95</v>
      </c>
      <c r="K751" t="s">
        <v>96</v>
      </c>
      <c r="L751">
        <v>1412744400</v>
      </c>
      <c r="M751">
        <v>1413781200</v>
      </c>
      <c r="N751" s="4">
        <f t="shared" si="44"/>
        <v>41919.208333333336</v>
      </c>
      <c r="O751" s="4">
        <f t="shared" si="45"/>
        <v>41931.208333333336</v>
      </c>
      <c r="P751" t="b">
        <v>0</v>
      </c>
      <c r="Q751" t="b">
        <v>1</v>
      </c>
      <c r="R751" t="s">
        <v>2042</v>
      </c>
      <c r="S751" t="s">
        <v>2060</v>
      </c>
      <c r="T751" t="s">
        <v>2069</v>
      </c>
    </row>
    <row r="752" spans="1:20" ht="31.2" x14ac:dyDescent="0.3">
      <c r="A752">
        <v>750</v>
      </c>
      <c r="B752" t="s">
        <v>1513</v>
      </c>
      <c r="C752" s="3" t="s">
        <v>1514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>
        <f t="shared" si="47"/>
        <v>1</v>
      </c>
      <c r="J752" t="s">
        <v>37</v>
      </c>
      <c r="K752" t="s">
        <v>38</v>
      </c>
      <c r="L752">
        <v>1277960400</v>
      </c>
      <c r="M752">
        <v>1280120400</v>
      </c>
      <c r="N752" s="4">
        <f t="shared" si="44"/>
        <v>40359.208333333336</v>
      </c>
      <c r="O752" s="4">
        <f t="shared" si="45"/>
        <v>40384.208333333336</v>
      </c>
      <c r="P752" t="b">
        <v>0</v>
      </c>
      <c r="Q752" t="b">
        <v>0</v>
      </c>
      <c r="R752" t="s">
        <v>2039</v>
      </c>
      <c r="S752" t="s">
        <v>2058</v>
      </c>
      <c r="T752" t="s">
        <v>2066</v>
      </c>
    </row>
    <row r="753" spans="1:20" x14ac:dyDescent="0.3">
      <c r="A753">
        <v>751</v>
      </c>
      <c r="B753" t="s">
        <v>1515</v>
      </c>
      <c r="C753" s="3" t="s">
        <v>1516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44"/>
        <v>42445.208333333328</v>
      </c>
      <c r="O753" s="4">
        <f t="shared" si="45"/>
        <v>42460.208333333328</v>
      </c>
      <c r="P753" t="b">
        <v>1</v>
      </c>
      <c r="Q753" t="b">
        <v>1</v>
      </c>
      <c r="R753" t="s">
        <v>2043</v>
      </c>
      <c r="S753" t="s">
        <v>2070</v>
      </c>
      <c r="T753" t="s">
        <v>2071</v>
      </c>
    </row>
    <row r="754" spans="1:20" x14ac:dyDescent="0.3">
      <c r="A754">
        <v>752</v>
      </c>
      <c r="B754" t="s">
        <v>1517</v>
      </c>
      <c r="C754" s="3" t="s">
        <v>1518</v>
      </c>
      <c r="D754">
        <v>5800</v>
      </c>
      <c r="E754">
        <v>5362</v>
      </c>
      <c r="F754">
        <f t="shared" si="46"/>
        <v>92</v>
      </c>
      <c r="G754" t="s">
        <v>64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44"/>
        <v>40394.208333333336</v>
      </c>
      <c r="O754" s="4">
        <f t="shared" si="45"/>
        <v>40412.208333333336</v>
      </c>
      <c r="P754" t="b">
        <v>0</v>
      </c>
      <c r="Q754" t="b">
        <v>1</v>
      </c>
      <c r="R754" t="s">
        <v>2037</v>
      </c>
      <c r="S754" t="s">
        <v>2062</v>
      </c>
      <c r="T754" t="s">
        <v>2063</v>
      </c>
    </row>
    <row r="755" spans="1:20" x14ac:dyDescent="0.3">
      <c r="A755">
        <v>753</v>
      </c>
      <c r="B755" t="s">
        <v>1519</v>
      </c>
      <c r="C755" s="3" t="s">
        <v>1520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44"/>
        <v>40320.208333333336</v>
      </c>
      <c r="O755" s="4">
        <f t="shared" si="45"/>
        <v>40335.208333333336</v>
      </c>
      <c r="P755" t="b">
        <v>0</v>
      </c>
      <c r="Q755" t="b">
        <v>0</v>
      </c>
      <c r="R755" t="s">
        <v>2048</v>
      </c>
      <c r="S755" t="s">
        <v>2077</v>
      </c>
      <c r="T755" t="s">
        <v>2078</v>
      </c>
    </row>
    <row r="756" spans="1:20" x14ac:dyDescent="0.3">
      <c r="A756">
        <v>754</v>
      </c>
      <c r="B756" t="s">
        <v>1521</v>
      </c>
      <c r="C756" s="3" t="s">
        <v>1522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44"/>
        <v>41209.208333333336</v>
      </c>
      <c r="O756" s="4">
        <f t="shared" si="45"/>
        <v>41262.25</v>
      </c>
      <c r="P756" t="b">
        <v>0</v>
      </c>
      <c r="Q756" t="b">
        <v>0</v>
      </c>
      <c r="R756" t="s">
        <v>2037</v>
      </c>
      <c r="S756" t="s">
        <v>2062</v>
      </c>
      <c r="T756" t="s">
        <v>2063</v>
      </c>
    </row>
    <row r="757" spans="1:20" x14ac:dyDescent="0.3">
      <c r="A757">
        <v>755</v>
      </c>
      <c r="B757" t="s">
        <v>1523</v>
      </c>
      <c r="C757" s="3" t="s">
        <v>1524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>
        <f t="shared" si="47"/>
        <v>26.03</v>
      </c>
      <c r="J757" t="s">
        <v>33</v>
      </c>
      <c r="K757" t="s">
        <v>34</v>
      </c>
      <c r="L757">
        <v>1514354400</v>
      </c>
      <c r="M757">
        <v>1515391200</v>
      </c>
      <c r="N757" s="4">
        <f t="shared" si="44"/>
        <v>43095.25</v>
      </c>
      <c r="O757" s="4">
        <f t="shared" si="45"/>
        <v>43107.25</v>
      </c>
      <c r="P757" t="b">
        <v>0</v>
      </c>
      <c r="Q757" t="b">
        <v>1</v>
      </c>
      <c r="R757" t="s">
        <v>2037</v>
      </c>
      <c r="S757" t="s">
        <v>2062</v>
      </c>
      <c r="T757" t="s">
        <v>2063</v>
      </c>
    </row>
    <row r="758" spans="1:20" ht="31.2" x14ac:dyDescent="0.3">
      <c r="A758">
        <v>756</v>
      </c>
      <c r="B758" t="s">
        <v>1525</v>
      </c>
      <c r="C758" s="3" t="s">
        <v>1526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44"/>
        <v>42023.25</v>
      </c>
      <c r="O758" s="4">
        <f t="shared" si="45"/>
        <v>42029.25</v>
      </c>
      <c r="P758" t="b">
        <v>0</v>
      </c>
      <c r="Q758" t="b">
        <v>0</v>
      </c>
      <c r="R758" t="s">
        <v>2037</v>
      </c>
      <c r="S758" t="s">
        <v>2062</v>
      </c>
      <c r="T758" t="s">
        <v>2063</v>
      </c>
    </row>
    <row r="759" spans="1:20" x14ac:dyDescent="0.3">
      <c r="A759">
        <v>757</v>
      </c>
      <c r="B759" t="s">
        <v>1527</v>
      </c>
      <c r="C759" s="3" t="s">
        <v>1528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44"/>
        <v>40674.208333333336</v>
      </c>
      <c r="O759" s="4">
        <f t="shared" si="45"/>
        <v>40678.208333333336</v>
      </c>
      <c r="P759" t="b">
        <v>0</v>
      </c>
      <c r="Q759" t="b">
        <v>0</v>
      </c>
      <c r="R759" t="s">
        <v>2040</v>
      </c>
      <c r="S759" t="s">
        <v>2064</v>
      </c>
      <c r="T759" t="s">
        <v>2067</v>
      </c>
    </row>
    <row r="760" spans="1:20" x14ac:dyDescent="0.3">
      <c r="A760">
        <v>758</v>
      </c>
      <c r="B760" t="s">
        <v>1529</v>
      </c>
      <c r="C760" s="3" t="s">
        <v>1530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44"/>
        <v>41935.208333333336</v>
      </c>
      <c r="O760" s="4">
        <f t="shared" si="45"/>
        <v>41944.208333333336</v>
      </c>
      <c r="P760" t="b">
        <v>0</v>
      </c>
      <c r="Q760" t="b">
        <v>0</v>
      </c>
      <c r="R760" t="s">
        <v>2035</v>
      </c>
      <c r="S760" t="s">
        <v>2058</v>
      </c>
      <c r="T760" t="s">
        <v>2059</v>
      </c>
    </row>
    <row r="761" spans="1:20" ht="31.2" x14ac:dyDescent="0.3">
      <c r="A761">
        <v>759</v>
      </c>
      <c r="B761" t="s">
        <v>1531</v>
      </c>
      <c r="C761" s="3" t="s">
        <v>1532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44"/>
        <v>43135.25</v>
      </c>
      <c r="O761" s="4">
        <f t="shared" si="45"/>
        <v>43165.25</v>
      </c>
      <c r="P761" t="b">
        <v>0</v>
      </c>
      <c r="Q761" t="b">
        <v>0</v>
      </c>
      <c r="R761" t="s">
        <v>2039</v>
      </c>
      <c r="S761" t="s">
        <v>2058</v>
      </c>
      <c r="T761" t="s">
        <v>2066</v>
      </c>
    </row>
    <row r="762" spans="1:20" x14ac:dyDescent="0.3">
      <c r="A762">
        <v>760</v>
      </c>
      <c r="B762" t="s">
        <v>1533</v>
      </c>
      <c r="C762" s="3" t="s">
        <v>1534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>
        <f t="shared" si="47"/>
        <v>79.010000000000005</v>
      </c>
      <c r="J762" t="s">
        <v>95</v>
      </c>
      <c r="K762" t="s">
        <v>96</v>
      </c>
      <c r="L762">
        <v>1564635600</v>
      </c>
      <c r="M762">
        <v>1567141200</v>
      </c>
      <c r="N762" s="4">
        <f t="shared" si="44"/>
        <v>43677.208333333328</v>
      </c>
      <c r="O762" s="4">
        <f t="shared" si="45"/>
        <v>43706.208333333328</v>
      </c>
      <c r="P762" t="b">
        <v>0</v>
      </c>
      <c r="Q762" t="b">
        <v>1</v>
      </c>
      <c r="R762" t="s">
        <v>2045</v>
      </c>
      <c r="S762" t="s">
        <v>2073</v>
      </c>
      <c r="T762" t="s">
        <v>2074</v>
      </c>
    </row>
    <row r="763" spans="1:20" x14ac:dyDescent="0.3">
      <c r="A763">
        <v>761</v>
      </c>
      <c r="B763" t="s">
        <v>1535</v>
      </c>
      <c r="C763" s="3" t="s">
        <v>1536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44"/>
        <v>42937.208333333328</v>
      </c>
      <c r="O763" s="4">
        <f t="shared" si="45"/>
        <v>42942.208333333328</v>
      </c>
      <c r="P763" t="b">
        <v>0</v>
      </c>
      <c r="Q763" t="b">
        <v>0</v>
      </c>
      <c r="R763" t="s">
        <v>2035</v>
      </c>
      <c r="S763" t="s">
        <v>2058</v>
      </c>
      <c r="T763" t="s">
        <v>2059</v>
      </c>
    </row>
    <row r="764" spans="1:20" x14ac:dyDescent="0.3">
      <c r="A764">
        <v>762</v>
      </c>
      <c r="B764" t="s">
        <v>646</v>
      </c>
      <c r="C764" s="3" t="s">
        <v>1537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>
        <f t="shared" si="47"/>
        <v>62.04</v>
      </c>
      <c r="J764" t="s">
        <v>25</v>
      </c>
      <c r="K764" t="s">
        <v>26</v>
      </c>
      <c r="L764">
        <v>1354082400</v>
      </c>
      <c r="M764">
        <v>1355032800</v>
      </c>
      <c r="N764" s="4">
        <f t="shared" si="44"/>
        <v>41240.25</v>
      </c>
      <c r="O764" s="4">
        <f t="shared" si="45"/>
        <v>41251.25</v>
      </c>
      <c r="P764" t="b">
        <v>0</v>
      </c>
      <c r="Q764" t="b">
        <v>0</v>
      </c>
      <c r="R764" t="s">
        <v>2051</v>
      </c>
      <c r="S764" t="s">
        <v>2058</v>
      </c>
      <c r="T764" t="s">
        <v>2081</v>
      </c>
    </row>
    <row r="765" spans="1:20" x14ac:dyDescent="0.3">
      <c r="A765">
        <v>763</v>
      </c>
      <c r="B765" t="s">
        <v>1538</v>
      </c>
      <c r="C765" s="3" t="s">
        <v>1539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44"/>
        <v>41036.208333333336</v>
      </c>
      <c r="O765" s="4">
        <f t="shared" si="45"/>
        <v>41071.208333333336</v>
      </c>
      <c r="P765" t="b">
        <v>0</v>
      </c>
      <c r="Q765" t="b">
        <v>1</v>
      </c>
      <c r="R765" t="s">
        <v>2037</v>
      </c>
      <c r="S765" t="s">
        <v>2062</v>
      </c>
      <c r="T765" t="s">
        <v>2063</v>
      </c>
    </row>
    <row r="766" spans="1:20" ht="31.2" x14ac:dyDescent="0.3">
      <c r="A766">
        <v>764</v>
      </c>
      <c r="B766" t="s">
        <v>1540</v>
      </c>
      <c r="C766" s="3" t="s">
        <v>1541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44"/>
        <v>40675.208333333336</v>
      </c>
      <c r="O766" s="4">
        <f t="shared" si="45"/>
        <v>40683.208333333336</v>
      </c>
      <c r="P766" t="b">
        <v>0</v>
      </c>
      <c r="Q766" t="b">
        <v>0</v>
      </c>
      <c r="R766" t="s">
        <v>2035</v>
      </c>
      <c r="S766" t="s">
        <v>2058</v>
      </c>
      <c r="T766" t="s">
        <v>2059</v>
      </c>
    </row>
    <row r="767" spans="1:20" x14ac:dyDescent="0.3">
      <c r="A767">
        <v>765</v>
      </c>
      <c r="B767" t="s">
        <v>1542</v>
      </c>
      <c r="C767" s="3" t="s">
        <v>1543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44"/>
        <v>42839.208333333328</v>
      </c>
      <c r="O767" s="4">
        <f t="shared" si="45"/>
        <v>42864.208333333328</v>
      </c>
      <c r="P767" t="b">
        <v>1</v>
      </c>
      <c r="Q767" t="b">
        <v>1</v>
      </c>
      <c r="R767" t="s">
        <v>2041</v>
      </c>
      <c r="S767" t="s">
        <v>2058</v>
      </c>
      <c r="T767" t="s">
        <v>2068</v>
      </c>
    </row>
    <row r="768" spans="1:20" ht="31.2" x14ac:dyDescent="0.3">
      <c r="A768">
        <v>766</v>
      </c>
      <c r="B768" t="s">
        <v>1544</v>
      </c>
      <c r="C768" s="3" t="s">
        <v>1545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>
        <f t="shared" si="47"/>
        <v>55.05</v>
      </c>
      <c r="J768" t="s">
        <v>25</v>
      </c>
      <c r="K768" t="s">
        <v>26</v>
      </c>
      <c r="L768">
        <v>1537333200</v>
      </c>
      <c r="M768">
        <v>1537419600</v>
      </c>
      <c r="N768" s="4">
        <f t="shared" si="44"/>
        <v>43361.208333333328</v>
      </c>
      <c r="O768" s="4">
        <f t="shared" si="45"/>
        <v>43362.208333333328</v>
      </c>
      <c r="P768" t="b">
        <v>0</v>
      </c>
      <c r="Q768" t="b">
        <v>0</v>
      </c>
      <c r="R768" t="s">
        <v>2056</v>
      </c>
      <c r="S768" t="s">
        <v>2064</v>
      </c>
      <c r="T768" t="s">
        <v>2086</v>
      </c>
    </row>
    <row r="769" spans="1:20" x14ac:dyDescent="0.3">
      <c r="A769">
        <v>767</v>
      </c>
      <c r="B769" t="s">
        <v>1546</v>
      </c>
      <c r="C769" s="3" t="s">
        <v>1547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44"/>
        <v>42282.208333333328</v>
      </c>
      <c r="O769" s="4">
        <f t="shared" si="45"/>
        <v>42327.25</v>
      </c>
      <c r="P769" t="b">
        <v>0</v>
      </c>
      <c r="Q769" t="b">
        <v>0</v>
      </c>
      <c r="R769" t="s">
        <v>2052</v>
      </c>
      <c r="S769" t="s">
        <v>2070</v>
      </c>
      <c r="T769" t="s">
        <v>2082</v>
      </c>
    </row>
    <row r="770" spans="1:20" x14ac:dyDescent="0.3">
      <c r="A770">
        <v>768</v>
      </c>
      <c r="B770" t="s">
        <v>1548</v>
      </c>
      <c r="C770" s="3" t="s">
        <v>1549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44"/>
        <v>41618.25</v>
      </c>
      <c r="O770" s="4">
        <f t="shared" si="45"/>
        <v>41633.25</v>
      </c>
      <c r="P770" t="b">
        <v>0</v>
      </c>
      <c r="Q770" t="b">
        <v>0</v>
      </c>
      <c r="R770" t="s">
        <v>2037</v>
      </c>
      <c r="S770" t="s">
        <v>2062</v>
      </c>
      <c r="T770" t="s">
        <v>2063</v>
      </c>
    </row>
    <row r="771" spans="1:20" x14ac:dyDescent="0.3">
      <c r="A771">
        <v>769</v>
      </c>
      <c r="B771" t="s">
        <v>1550</v>
      </c>
      <c r="C771" s="3" t="s">
        <v>1551</v>
      </c>
      <c r="D771">
        <v>125600</v>
      </c>
      <c r="E771">
        <v>109106</v>
      </c>
      <c r="F771">
        <f t="shared" si="46"/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48">(((L771/60)/60)/24)+DATE(1970,1,0)</f>
        <v>41500.208333333336</v>
      </c>
      <c r="O771" s="4">
        <f t="shared" ref="O771:O834" si="49">(((M771/60)/60)/24)+DATE(1970,1,0)</f>
        <v>41526.208333333336</v>
      </c>
      <c r="P771" t="b">
        <v>0</v>
      </c>
      <c r="Q771" t="b">
        <v>0</v>
      </c>
      <c r="R771" t="s">
        <v>2045</v>
      </c>
      <c r="S771" t="s">
        <v>2073</v>
      </c>
      <c r="T771" t="s">
        <v>2074</v>
      </c>
    </row>
    <row r="772" spans="1:20" ht="31.2" x14ac:dyDescent="0.3">
      <c r="A772">
        <v>770</v>
      </c>
      <c r="B772" t="s">
        <v>1552</v>
      </c>
      <c r="C772" s="3" t="s">
        <v>1553</v>
      </c>
      <c r="D772">
        <v>4300</v>
      </c>
      <c r="E772">
        <v>11642</v>
      </c>
      <c r="F772">
        <f t="shared" ref="F772:F835" si="50">ROUND(E772/D772*100,0)</f>
        <v>271</v>
      </c>
      <c r="G772" t="s">
        <v>20</v>
      </c>
      <c r="H772">
        <v>216</v>
      </c>
      <c r="I772">
        <f t="shared" ref="I772:I835" si="51">IF(H772=0,0,ROUND(E772/H772,2))</f>
        <v>53.9</v>
      </c>
      <c r="J772" t="s">
        <v>95</v>
      </c>
      <c r="K772" t="s">
        <v>96</v>
      </c>
      <c r="L772">
        <v>1397451600</v>
      </c>
      <c r="M772">
        <v>1398056400</v>
      </c>
      <c r="N772" s="4">
        <f t="shared" si="48"/>
        <v>41742.208333333336</v>
      </c>
      <c r="O772" s="4">
        <f t="shared" si="49"/>
        <v>41749.208333333336</v>
      </c>
      <c r="P772" t="b">
        <v>0</v>
      </c>
      <c r="Q772" t="b">
        <v>1</v>
      </c>
      <c r="R772" t="s">
        <v>2037</v>
      </c>
      <c r="S772" t="s">
        <v>2062</v>
      </c>
      <c r="T772" t="s">
        <v>2063</v>
      </c>
    </row>
    <row r="773" spans="1:20" x14ac:dyDescent="0.3">
      <c r="A773">
        <v>771</v>
      </c>
      <c r="B773" t="s">
        <v>1554</v>
      </c>
      <c r="C773" s="3" t="s">
        <v>1555</v>
      </c>
      <c r="D773">
        <v>5600</v>
      </c>
      <c r="E773">
        <v>2769</v>
      </c>
      <c r="F773">
        <f t="shared" si="50"/>
        <v>49</v>
      </c>
      <c r="G773" t="s">
        <v>64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48"/>
        <v>43490.25</v>
      </c>
      <c r="O773" s="4">
        <f t="shared" si="49"/>
        <v>43517.25</v>
      </c>
      <c r="P773" t="b">
        <v>0</v>
      </c>
      <c r="Q773" t="b">
        <v>0</v>
      </c>
      <c r="R773" t="s">
        <v>2037</v>
      </c>
      <c r="S773" t="s">
        <v>2062</v>
      </c>
      <c r="T773" t="s">
        <v>2063</v>
      </c>
    </row>
    <row r="774" spans="1:20" x14ac:dyDescent="0.3">
      <c r="A774">
        <v>772</v>
      </c>
      <c r="B774" t="s">
        <v>1556</v>
      </c>
      <c r="C774" s="3" t="s">
        <v>1557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48"/>
        <v>43504.25</v>
      </c>
      <c r="O774" s="4">
        <f t="shared" si="49"/>
        <v>43508.25</v>
      </c>
      <c r="P774" t="b">
        <v>0</v>
      </c>
      <c r="Q774" t="b">
        <v>0</v>
      </c>
      <c r="R774" t="s">
        <v>2041</v>
      </c>
      <c r="S774" t="s">
        <v>2058</v>
      </c>
      <c r="T774" t="s">
        <v>2068</v>
      </c>
    </row>
    <row r="775" spans="1:20" x14ac:dyDescent="0.3">
      <c r="A775">
        <v>773</v>
      </c>
      <c r="B775" t="s">
        <v>1558</v>
      </c>
      <c r="C775" s="3" t="s">
        <v>1559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48"/>
        <v>42837.208333333328</v>
      </c>
      <c r="O775" s="4">
        <f t="shared" si="49"/>
        <v>42847.208333333328</v>
      </c>
      <c r="P775" t="b">
        <v>0</v>
      </c>
      <c r="Q775" t="b">
        <v>0</v>
      </c>
      <c r="R775" t="s">
        <v>2037</v>
      </c>
      <c r="S775" t="s">
        <v>2062</v>
      </c>
      <c r="T775" t="s">
        <v>2063</v>
      </c>
    </row>
    <row r="776" spans="1:20" x14ac:dyDescent="0.3">
      <c r="A776">
        <v>774</v>
      </c>
      <c r="B776" t="s">
        <v>1560</v>
      </c>
      <c r="C776" s="3" t="s">
        <v>1561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>
        <f t="shared" si="51"/>
        <v>86.86</v>
      </c>
      <c r="J776" t="s">
        <v>95</v>
      </c>
      <c r="K776" t="s">
        <v>96</v>
      </c>
      <c r="L776">
        <v>1463979600</v>
      </c>
      <c r="M776">
        <v>1467522000</v>
      </c>
      <c r="N776" s="4">
        <f t="shared" si="48"/>
        <v>42512.208333333328</v>
      </c>
      <c r="O776" s="4">
        <f t="shared" si="49"/>
        <v>42553.208333333328</v>
      </c>
      <c r="P776" t="b">
        <v>0</v>
      </c>
      <c r="Q776" t="b">
        <v>0</v>
      </c>
      <c r="R776" t="s">
        <v>2036</v>
      </c>
      <c r="S776" t="s">
        <v>2060</v>
      </c>
      <c r="T776" t="s">
        <v>2061</v>
      </c>
    </row>
    <row r="777" spans="1:20" ht="31.2" x14ac:dyDescent="0.3">
      <c r="A777">
        <v>775</v>
      </c>
      <c r="B777" t="s">
        <v>1562</v>
      </c>
      <c r="C777" s="3" t="s">
        <v>1563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48"/>
        <v>41948.25</v>
      </c>
      <c r="O777" s="4">
        <f t="shared" si="49"/>
        <v>41958.25</v>
      </c>
      <c r="P777" t="b">
        <v>0</v>
      </c>
      <c r="Q777" t="b">
        <v>0</v>
      </c>
      <c r="R777" t="s">
        <v>2035</v>
      </c>
      <c r="S777" t="s">
        <v>2058</v>
      </c>
      <c r="T777" t="s">
        <v>2059</v>
      </c>
    </row>
    <row r="778" spans="1:20" x14ac:dyDescent="0.3">
      <c r="A778">
        <v>776</v>
      </c>
      <c r="B778" t="s">
        <v>1564</v>
      </c>
      <c r="C778" s="3" t="s">
        <v>1565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48"/>
        <v>43649.208333333328</v>
      </c>
      <c r="O778" s="4">
        <f t="shared" si="49"/>
        <v>43667.208333333328</v>
      </c>
      <c r="P778" t="b">
        <v>0</v>
      </c>
      <c r="Q778" t="b">
        <v>0</v>
      </c>
      <c r="R778" t="s">
        <v>2037</v>
      </c>
      <c r="S778" t="s">
        <v>2062</v>
      </c>
      <c r="T778" t="s">
        <v>2063</v>
      </c>
    </row>
    <row r="779" spans="1:20" x14ac:dyDescent="0.3">
      <c r="A779">
        <v>777</v>
      </c>
      <c r="B779" t="s">
        <v>1566</v>
      </c>
      <c r="C779" s="3" t="s">
        <v>1567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48"/>
        <v>40808.208333333336</v>
      </c>
      <c r="O779" s="4">
        <f t="shared" si="49"/>
        <v>40837.208333333336</v>
      </c>
      <c r="P779" t="b">
        <v>0</v>
      </c>
      <c r="Q779" t="b">
        <v>0</v>
      </c>
      <c r="R779" t="s">
        <v>2037</v>
      </c>
      <c r="S779" t="s">
        <v>2062</v>
      </c>
      <c r="T779" t="s">
        <v>2063</v>
      </c>
    </row>
    <row r="780" spans="1:20" x14ac:dyDescent="0.3">
      <c r="A780">
        <v>778</v>
      </c>
      <c r="B780" t="s">
        <v>1568</v>
      </c>
      <c r="C780" s="3" t="s">
        <v>1569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>
        <f t="shared" si="51"/>
        <v>58.87</v>
      </c>
      <c r="J780" t="s">
        <v>87</v>
      </c>
      <c r="K780" t="s">
        <v>88</v>
      </c>
      <c r="L780">
        <v>1313211600</v>
      </c>
      <c r="M780">
        <v>1313643600</v>
      </c>
      <c r="N780" s="4">
        <f t="shared" si="48"/>
        <v>40767.208333333336</v>
      </c>
      <c r="O780" s="4">
        <f t="shared" si="49"/>
        <v>40772.208333333336</v>
      </c>
      <c r="P780" t="b">
        <v>0</v>
      </c>
      <c r="Q780" t="b">
        <v>0</v>
      </c>
      <c r="R780" t="s">
        <v>2044</v>
      </c>
      <c r="S780" t="s">
        <v>2064</v>
      </c>
      <c r="T780" t="s">
        <v>2072</v>
      </c>
    </row>
    <row r="781" spans="1:20" x14ac:dyDescent="0.3">
      <c r="A781">
        <v>779</v>
      </c>
      <c r="B781" t="s">
        <v>1570</v>
      </c>
      <c r="C781" s="3" t="s">
        <v>1571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48"/>
        <v>42229.208333333328</v>
      </c>
      <c r="O781" s="4">
        <f t="shared" si="49"/>
        <v>42238.208333333328</v>
      </c>
      <c r="P781" t="b">
        <v>0</v>
      </c>
      <c r="Q781" t="b">
        <v>1</v>
      </c>
      <c r="R781" t="s">
        <v>2037</v>
      </c>
      <c r="S781" t="s">
        <v>2062</v>
      </c>
      <c r="T781" t="s">
        <v>2063</v>
      </c>
    </row>
    <row r="782" spans="1:20" ht="31.2" x14ac:dyDescent="0.3">
      <c r="A782">
        <v>780</v>
      </c>
      <c r="B782" t="s">
        <v>1572</v>
      </c>
      <c r="C782" s="3" t="s">
        <v>1573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48"/>
        <v>42572.208333333328</v>
      </c>
      <c r="O782" s="4">
        <f t="shared" si="49"/>
        <v>42591.208333333328</v>
      </c>
      <c r="P782" t="b">
        <v>0</v>
      </c>
      <c r="Q782" t="b">
        <v>1</v>
      </c>
      <c r="R782" t="s">
        <v>2040</v>
      </c>
      <c r="S782" t="s">
        <v>2064</v>
      </c>
      <c r="T782" t="s">
        <v>2067</v>
      </c>
    </row>
    <row r="783" spans="1:20" x14ac:dyDescent="0.3">
      <c r="A783">
        <v>781</v>
      </c>
      <c r="B783" t="s">
        <v>1574</v>
      </c>
      <c r="C783" s="3" t="s">
        <v>1575</v>
      </c>
      <c r="D783">
        <v>8700</v>
      </c>
      <c r="E783">
        <v>4414</v>
      </c>
      <c r="F783">
        <f t="shared" si="50"/>
        <v>51</v>
      </c>
      <c r="G783" t="s">
        <v>64</v>
      </c>
      <c r="H783">
        <v>56</v>
      </c>
      <c r="I783">
        <f t="shared" si="51"/>
        <v>78.819999999999993</v>
      </c>
      <c r="J783" t="s">
        <v>87</v>
      </c>
      <c r="K783" t="s">
        <v>88</v>
      </c>
      <c r="L783">
        <v>1288501200</v>
      </c>
      <c r="M783">
        <v>1292911200</v>
      </c>
      <c r="N783" s="4">
        <f t="shared" si="48"/>
        <v>40481.208333333336</v>
      </c>
      <c r="O783" s="4">
        <f t="shared" si="49"/>
        <v>40532.25</v>
      </c>
      <c r="P783" t="b">
        <v>0</v>
      </c>
      <c r="Q783" t="b">
        <v>0</v>
      </c>
      <c r="R783" t="s">
        <v>2037</v>
      </c>
      <c r="S783" t="s">
        <v>2062</v>
      </c>
      <c r="T783" t="s">
        <v>2063</v>
      </c>
    </row>
    <row r="784" spans="1:20" x14ac:dyDescent="0.3">
      <c r="A784">
        <v>782</v>
      </c>
      <c r="B784" t="s">
        <v>1576</v>
      </c>
      <c r="C784" s="3" t="s">
        <v>1577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48"/>
        <v>40602.25</v>
      </c>
      <c r="O784" s="4">
        <f t="shared" si="49"/>
        <v>40630.208333333336</v>
      </c>
      <c r="P784" t="b">
        <v>0</v>
      </c>
      <c r="Q784" t="b">
        <v>1</v>
      </c>
      <c r="R784" t="s">
        <v>2044</v>
      </c>
      <c r="S784" t="s">
        <v>2064</v>
      </c>
      <c r="T784" t="s">
        <v>2072</v>
      </c>
    </row>
    <row r="785" spans="1:20" x14ac:dyDescent="0.3">
      <c r="A785">
        <v>783</v>
      </c>
      <c r="B785" t="s">
        <v>1578</v>
      </c>
      <c r="C785" s="3" t="s">
        <v>1579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48"/>
        <v>41624.25</v>
      </c>
      <c r="O785" s="4">
        <f t="shared" si="49"/>
        <v>41631.25</v>
      </c>
      <c r="P785" t="b">
        <v>0</v>
      </c>
      <c r="Q785" t="b">
        <v>0</v>
      </c>
      <c r="R785" t="s">
        <v>2035</v>
      </c>
      <c r="S785" t="s">
        <v>2058</v>
      </c>
      <c r="T785" t="s">
        <v>2059</v>
      </c>
    </row>
    <row r="786" spans="1:20" x14ac:dyDescent="0.3">
      <c r="A786">
        <v>784</v>
      </c>
      <c r="B786" t="s">
        <v>1580</v>
      </c>
      <c r="C786" s="3" t="s">
        <v>1581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48"/>
        <v>42434.25</v>
      </c>
      <c r="O786" s="4">
        <f t="shared" si="49"/>
        <v>42445.208333333328</v>
      </c>
      <c r="P786" t="b">
        <v>0</v>
      </c>
      <c r="Q786" t="b">
        <v>0</v>
      </c>
      <c r="R786" t="s">
        <v>2036</v>
      </c>
      <c r="S786" t="s">
        <v>2060</v>
      </c>
      <c r="T786" t="s">
        <v>2061</v>
      </c>
    </row>
    <row r="787" spans="1:20" ht="31.2" x14ac:dyDescent="0.3">
      <c r="A787">
        <v>785</v>
      </c>
      <c r="B787" t="s">
        <v>1582</v>
      </c>
      <c r="C787" s="3" t="s">
        <v>1583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>
        <f t="shared" si="51"/>
        <v>101.88</v>
      </c>
      <c r="J787" t="s">
        <v>25</v>
      </c>
      <c r="K787" t="s">
        <v>26</v>
      </c>
      <c r="L787">
        <v>1556341200</v>
      </c>
      <c r="M787">
        <v>1559278800</v>
      </c>
      <c r="N787" s="4">
        <f t="shared" si="48"/>
        <v>43581.208333333328</v>
      </c>
      <c r="O787" s="4">
        <f t="shared" si="49"/>
        <v>43615.208333333328</v>
      </c>
      <c r="P787" t="b">
        <v>0</v>
      </c>
      <c r="Q787" t="b">
        <v>1</v>
      </c>
      <c r="R787" t="s">
        <v>2044</v>
      </c>
      <c r="S787" t="s">
        <v>2064</v>
      </c>
      <c r="T787" t="s">
        <v>2072</v>
      </c>
    </row>
    <row r="788" spans="1:20" x14ac:dyDescent="0.3">
      <c r="A788">
        <v>786</v>
      </c>
      <c r="B788" t="s">
        <v>1584</v>
      </c>
      <c r="C788" s="3" t="s">
        <v>1585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>
        <f t="shared" si="51"/>
        <v>52.88</v>
      </c>
      <c r="J788" t="s">
        <v>95</v>
      </c>
      <c r="K788" t="s">
        <v>96</v>
      </c>
      <c r="L788">
        <v>1522126800</v>
      </c>
      <c r="M788">
        <v>1522731600</v>
      </c>
      <c r="N788" s="4">
        <f t="shared" si="48"/>
        <v>43185.208333333328</v>
      </c>
      <c r="O788" s="4">
        <f t="shared" si="49"/>
        <v>43192.208333333328</v>
      </c>
      <c r="P788" t="b">
        <v>0</v>
      </c>
      <c r="Q788" t="b">
        <v>1</v>
      </c>
      <c r="R788" t="s">
        <v>2051</v>
      </c>
      <c r="S788" t="s">
        <v>2058</v>
      </c>
      <c r="T788" t="s">
        <v>2081</v>
      </c>
    </row>
    <row r="789" spans="1:20" x14ac:dyDescent="0.3">
      <c r="A789">
        <v>787</v>
      </c>
      <c r="B789" t="s">
        <v>1586</v>
      </c>
      <c r="C789" s="3" t="s">
        <v>1587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48"/>
        <v>40683.208333333336</v>
      </c>
      <c r="O789" s="4">
        <f t="shared" si="49"/>
        <v>40692.208333333336</v>
      </c>
      <c r="P789" t="b">
        <v>0</v>
      </c>
      <c r="Q789" t="b">
        <v>0</v>
      </c>
      <c r="R789" t="s">
        <v>2035</v>
      </c>
      <c r="S789" t="s">
        <v>2058</v>
      </c>
      <c r="T789" t="s">
        <v>2059</v>
      </c>
    </row>
    <row r="790" spans="1:20" x14ac:dyDescent="0.3">
      <c r="A790">
        <v>788</v>
      </c>
      <c r="B790" t="s">
        <v>1588</v>
      </c>
      <c r="C790" s="3" t="s">
        <v>1589</v>
      </c>
      <c r="D790">
        <v>3600</v>
      </c>
      <c r="E790">
        <v>3174</v>
      </c>
      <c r="F790">
        <f t="shared" si="50"/>
        <v>88</v>
      </c>
      <c r="G790" t="s">
        <v>43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48"/>
        <v>41201.208333333336</v>
      </c>
      <c r="O790" s="4">
        <f t="shared" si="49"/>
        <v>41222.25</v>
      </c>
      <c r="P790" t="b">
        <v>0</v>
      </c>
      <c r="Q790" t="b">
        <v>0</v>
      </c>
      <c r="R790" t="s">
        <v>2044</v>
      </c>
      <c r="S790" t="s">
        <v>2064</v>
      </c>
      <c r="T790" t="s">
        <v>2072</v>
      </c>
    </row>
    <row r="791" spans="1:20" x14ac:dyDescent="0.3">
      <c r="A791">
        <v>789</v>
      </c>
      <c r="B791" t="s">
        <v>1590</v>
      </c>
      <c r="C791" s="3" t="s">
        <v>1591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48"/>
        <v>41785.208333333336</v>
      </c>
      <c r="O791" s="4">
        <f t="shared" si="49"/>
        <v>41822.208333333336</v>
      </c>
      <c r="P791" t="b">
        <v>0</v>
      </c>
      <c r="Q791" t="b">
        <v>0</v>
      </c>
      <c r="R791" t="s">
        <v>2037</v>
      </c>
      <c r="S791" t="s">
        <v>2062</v>
      </c>
      <c r="T791" t="s">
        <v>2063</v>
      </c>
    </row>
    <row r="792" spans="1:20" x14ac:dyDescent="0.3">
      <c r="A792">
        <v>790</v>
      </c>
      <c r="B792" t="s">
        <v>1592</v>
      </c>
      <c r="C792" s="3" t="s">
        <v>1593</v>
      </c>
      <c r="D792">
        <v>185900</v>
      </c>
      <c r="E792">
        <v>56774</v>
      </c>
      <c r="F792">
        <f t="shared" si="50"/>
        <v>31</v>
      </c>
      <c r="G792" t="s">
        <v>64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48"/>
        <v>40222.25</v>
      </c>
      <c r="O792" s="4">
        <f t="shared" si="49"/>
        <v>40228.25</v>
      </c>
      <c r="P792" t="b">
        <v>0</v>
      </c>
      <c r="Q792" t="b">
        <v>0</v>
      </c>
      <c r="R792" t="s">
        <v>2037</v>
      </c>
      <c r="S792" t="s">
        <v>2062</v>
      </c>
      <c r="T792" t="s">
        <v>2063</v>
      </c>
    </row>
    <row r="793" spans="1:20" x14ac:dyDescent="0.3">
      <c r="A793">
        <v>791</v>
      </c>
      <c r="B793" t="s">
        <v>1594</v>
      </c>
      <c r="C793" s="3" t="s">
        <v>1595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48"/>
        <v>42714.25</v>
      </c>
      <c r="O793" s="4">
        <f t="shared" si="49"/>
        <v>42730.25</v>
      </c>
      <c r="P793" t="b">
        <v>0</v>
      </c>
      <c r="Q793" t="b">
        <v>0</v>
      </c>
      <c r="R793" t="s">
        <v>17</v>
      </c>
      <c r="S793" t="s">
        <v>2006</v>
      </c>
      <c r="T793" t="s">
        <v>2007</v>
      </c>
    </row>
    <row r="794" spans="1:20" x14ac:dyDescent="0.3">
      <c r="A794">
        <v>792</v>
      </c>
      <c r="B794" t="s">
        <v>1596</v>
      </c>
      <c r="C794" s="3" t="s">
        <v>1597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48"/>
        <v>41450.208333333336</v>
      </c>
      <c r="O794" s="4">
        <f t="shared" si="49"/>
        <v>41478.208333333336</v>
      </c>
      <c r="P794" t="b">
        <v>0</v>
      </c>
      <c r="Q794" t="b">
        <v>1</v>
      </c>
      <c r="R794" t="s">
        <v>2037</v>
      </c>
      <c r="S794" t="s">
        <v>2062</v>
      </c>
      <c r="T794" t="s">
        <v>2063</v>
      </c>
    </row>
    <row r="795" spans="1:20" x14ac:dyDescent="0.3">
      <c r="A795">
        <v>793</v>
      </c>
      <c r="B795" t="s">
        <v>1598</v>
      </c>
      <c r="C795" s="3" t="s">
        <v>1599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>
        <f t="shared" si="51"/>
        <v>72.069999999999993</v>
      </c>
      <c r="J795" t="s">
        <v>87</v>
      </c>
      <c r="K795" t="s">
        <v>88</v>
      </c>
      <c r="L795">
        <v>1372136400</v>
      </c>
      <c r="M795">
        <v>1372482000</v>
      </c>
      <c r="N795" s="4">
        <f t="shared" si="48"/>
        <v>41449.208333333336</v>
      </c>
      <c r="O795" s="4">
        <f t="shared" si="49"/>
        <v>41453.208333333336</v>
      </c>
      <c r="P795" t="b">
        <v>0</v>
      </c>
      <c r="Q795" t="b">
        <v>0</v>
      </c>
      <c r="R795" t="s">
        <v>2043</v>
      </c>
      <c r="S795" t="s">
        <v>2070</v>
      </c>
      <c r="T795" t="s">
        <v>2071</v>
      </c>
    </row>
    <row r="796" spans="1:20" x14ac:dyDescent="0.3">
      <c r="A796">
        <v>794</v>
      </c>
      <c r="B796" t="s">
        <v>1600</v>
      </c>
      <c r="C796" s="3" t="s">
        <v>1601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48"/>
        <v>43090.25</v>
      </c>
      <c r="O796" s="4">
        <f t="shared" si="49"/>
        <v>43102.25</v>
      </c>
      <c r="P796" t="b">
        <v>0</v>
      </c>
      <c r="Q796" t="b">
        <v>0</v>
      </c>
      <c r="R796" t="s">
        <v>2035</v>
      </c>
      <c r="S796" t="s">
        <v>2058</v>
      </c>
      <c r="T796" t="s">
        <v>2059</v>
      </c>
    </row>
    <row r="797" spans="1:20" ht="31.2" x14ac:dyDescent="0.3">
      <c r="A797">
        <v>795</v>
      </c>
      <c r="B797" t="s">
        <v>1602</v>
      </c>
      <c r="C797" s="3" t="s">
        <v>1603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48"/>
        <v>42674.208333333328</v>
      </c>
      <c r="O797" s="4">
        <f t="shared" si="49"/>
        <v>42677.208333333328</v>
      </c>
      <c r="P797" t="b">
        <v>0</v>
      </c>
      <c r="Q797" t="b">
        <v>0</v>
      </c>
      <c r="R797" t="s">
        <v>2040</v>
      </c>
      <c r="S797" t="s">
        <v>2064</v>
      </c>
      <c r="T797" t="s">
        <v>2067</v>
      </c>
    </row>
    <row r="798" spans="1:20" x14ac:dyDescent="0.3">
      <c r="A798">
        <v>796</v>
      </c>
      <c r="B798" t="s">
        <v>1604</v>
      </c>
      <c r="C798" s="3" t="s">
        <v>1605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48"/>
        <v>41858.208333333336</v>
      </c>
      <c r="O798" s="4">
        <f t="shared" si="49"/>
        <v>41865.208333333336</v>
      </c>
      <c r="P798" t="b">
        <v>0</v>
      </c>
      <c r="Q798" t="b">
        <v>1</v>
      </c>
      <c r="R798" t="s">
        <v>2054</v>
      </c>
      <c r="S798" t="s">
        <v>2073</v>
      </c>
      <c r="T798" t="s">
        <v>2084</v>
      </c>
    </row>
    <row r="799" spans="1:20" x14ac:dyDescent="0.3">
      <c r="A799">
        <v>797</v>
      </c>
      <c r="B799" t="s">
        <v>1606</v>
      </c>
      <c r="C799" s="3" t="s">
        <v>1607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48"/>
        <v>43463.25</v>
      </c>
      <c r="O799" s="4">
        <f t="shared" si="49"/>
        <v>43486.25</v>
      </c>
      <c r="P799" t="b">
        <v>0</v>
      </c>
      <c r="Q799" t="b">
        <v>0</v>
      </c>
      <c r="R799" t="s">
        <v>2036</v>
      </c>
      <c r="S799" t="s">
        <v>2060</v>
      </c>
      <c r="T799" t="s">
        <v>2061</v>
      </c>
    </row>
    <row r="800" spans="1:20" x14ac:dyDescent="0.3">
      <c r="A800">
        <v>798</v>
      </c>
      <c r="B800" t="s">
        <v>1608</v>
      </c>
      <c r="C800" s="3" t="s">
        <v>1609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48"/>
        <v>41059.208333333336</v>
      </c>
      <c r="O800" s="4">
        <f t="shared" si="49"/>
        <v>41087.208333333336</v>
      </c>
      <c r="P800" t="b">
        <v>0</v>
      </c>
      <c r="Q800" t="b">
        <v>1</v>
      </c>
      <c r="R800" t="s">
        <v>2037</v>
      </c>
      <c r="S800" t="s">
        <v>2062</v>
      </c>
      <c r="T800" t="s">
        <v>2063</v>
      </c>
    </row>
    <row r="801" spans="1:20" x14ac:dyDescent="0.3">
      <c r="A801">
        <v>799</v>
      </c>
      <c r="B801" t="s">
        <v>1610</v>
      </c>
      <c r="C801" s="3" t="s">
        <v>1611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>
        <f t="shared" si="51"/>
        <v>60.02</v>
      </c>
      <c r="J801" t="s">
        <v>37</v>
      </c>
      <c r="K801" t="s">
        <v>38</v>
      </c>
      <c r="L801">
        <v>1454133600</v>
      </c>
      <c r="M801">
        <v>1454479200</v>
      </c>
      <c r="N801" s="4">
        <f t="shared" si="48"/>
        <v>42398.25</v>
      </c>
      <c r="O801" s="4">
        <f t="shared" si="49"/>
        <v>42402.25</v>
      </c>
      <c r="P801" t="b">
        <v>0</v>
      </c>
      <c r="Q801" t="b">
        <v>0</v>
      </c>
      <c r="R801" t="s">
        <v>2037</v>
      </c>
      <c r="S801" t="s">
        <v>2062</v>
      </c>
      <c r="T801" t="s">
        <v>2063</v>
      </c>
    </row>
    <row r="802" spans="1:20" x14ac:dyDescent="0.3">
      <c r="A802">
        <v>800</v>
      </c>
      <c r="B802" t="s">
        <v>1612</v>
      </c>
      <c r="C802" s="3" t="s">
        <v>1613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>
        <f t="shared" si="51"/>
        <v>1</v>
      </c>
      <c r="J802" t="s">
        <v>87</v>
      </c>
      <c r="K802" t="s">
        <v>88</v>
      </c>
      <c r="L802">
        <v>1434085200</v>
      </c>
      <c r="M802">
        <v>1434430800</v>
      </c>
      <c r="N802" s="4">
        <f t="shared" si="48"/>
        <v>42166.208333333328</v>
      </c>
      <c r="O802" s="4">
        <f t="shared" si="49"/>
        <v>42170.208333333328</v>
      </c>
      <c r="P802" t="b">
        <v>0</v>
      </c>
      <c r="Q802" t="b">
        <v>0</v>
      </c>
      <c r="R802" t="s">
        <v>2035</v>
      </c>
      <c r="S802" t="s">
        <v>2058</v>
      </c>
      <c r="T802" t="s">
        <v>2059</v>
      </c>
    </row>
    <row r="803" spans="1:20" x14ac:dyDescent="0.3">
      <c r="A803">
        <v>801</v>
      </c>
      <c r="B803" t="s">
        <v>1614</v>
      </c>
      <c r="C803" s="3" t="s">
        <v>1615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48"/>
        <v>43829.25</v>
      </c>
      <c r="O803" s="4">
        <f t="shared" si="49"/>
        <v>43851.25</v>
      </c>
      <c r="P803" t="b">
        <v>0</v>
      </c>
      <c r="Q803" t="b">
        <v>1</v>
      </c>
      <c r="R803" t="s">
        <v>2048</v>
      </c>
      <c r="S803" t="s">
        <v>2077</v>
      </c>
      <c r="T803" t="s">
        <v>2078</v>
      </c>
    </row>
    <row r="804" spans="1:20" ht="31.2" x14ac:dyDescent="0.3">
      <c r="A804">
        <v>802</v>
      </c>
      <c r="B804" t="s">
        <v>1616</v>
      </c>
      <c r="C804" s="3" t="s">
        <v>1617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48"/>
        <v>43649.208333333328</v>
      </c>
      <c r="O804" s="4">
        <f t="shared" si="49"/>
        <v>43651.208333333328</v>
      </c>
      <c r="P804" t="b">
        <v>0</v>
      </c>
      <c r="Q804" t="b">
        <v>0</v>
      </c>
      <c r="R804" t="s">
        <v>2048</v>
      </c>
      <c r="S804" t="s">
        <v>2077</v>
      </c>
      <c r="T804" t="s">
        <v>2078</v>
      </c>
    </row>
    <row r="805" spans="1:20" ht="31.2" x14ac:dyDescent="0.3">
      <c r="A805">
        <v>803</v>
      </c>
      <c r="B805" t="s">
        <v>1618</v>
      </c>
      <c r="C805" s="3" t="s">
        <v>1619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48"/>
        <v>43491.25</v>
      </c>
      <c r="O805" s="4">
        <f t="shared" si="49"/>
        <v>43525.25</v>
      </c>
      <c r="P805" t="b">
        <v>0</v>
      </c>
      <c r="Q805" t="b">
        <v>0</v>
      </c>
      <c r="R805" t="s">
        <v>2037</v>
      </c>
      <c r="S805" t="s">
        <v>2062</v>
      </c>
      <c r="T805" t="s">
        <v>2063</v>
      </c>
    </row>
    <row r="806" spans="1:20" x14ac:dyDescent="0.3">
      <c r="A806">
        <v>804</v>
      </c>
      <c r="B806" t="s">
        <v>1620</v>
      </c>
      <c r="C806" s="3" t="s">
        <v>1621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48"/>
        <v>43101.25</v>
      </c>
      <c r="O806" s="4">
        <f t="shared" si="49"/>
        <v>43121.25</v>
      </c>
      <c r="P806" t="b">
        <v>0</v>
      </c>
      <c r="Q806" t="b">
        <v>0</v>
      </c>
      <c r="R806" t="s">
        <v>2035</v>
      </c>
      <c r="S806" t="s">
        <v>2058</v>
      </c>
      <c r="T806" t="s">
        <v>2059</v>
      </c>
    </row>
    <row r="807" spans="1:20" ht="31.2" x14ac:dyDescent="0.3">
      <c r="A807">
        <v>805</v>
      </c>
      <c r="B807" t="s">
        <v>1622</v>
      </c>
      <c r="C807" s="3" t="s">
        <v>1623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>
        <f t="shared" si="51"/>
        <v>73.61</v>
      </c>
      <c r="J807" t="s">
        <v>25</v>
      </c>
      <c r="K807" t="s">
        <v>26</v>
      </c>
      <c r="L807">
        <v>1416031200</v>
      </c>
      <c r="M807">
        <v>1420437600</v>
      </c>
      <c r="N807" s="4">
        <f t="shared" si="48"/>
        <v>41957.25</v>
      </c>
      <c r="O807" s="4">
        <f t="shared" si="49"/>
        <v>42008.25</v>
      </c>
      <c r="P807" t="b">
        <v>0</v>
      </c>
      <c r="Q807" t="b">
        <v>0</v>
      </c>
      <c r="R807" t="s">
        <v>2038</v>
      </c>
      <c r="S807" t="s">
        <v>2064</v>
      </c>
      <c r="T807" t="s">
        <v>2065</v>
      </c>
    </row>
    <row r="808" spans="1:20" x14ac:dyDescent="0.3">
      <c r="A808">
        <v>806</v>
      </c>
      <c r="B808" t="s">
        <v>1624</v>
      </c>
      <c r="C808" s="3" t="s">
        <v>1625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48"/>
        <v>40972.25</v>
      </c>
      <c r="O808" s="4">
        <f t="shared" si="49"/>
        <v>40996.208333333336</v>
      </c>
      <c r="P808" t="b">
        <v>0</v>
      </c>
      <c r="Q808" t="b">
        <v>1</v>
      </c>
      <c r="R808" t="s">
        <v>2040</v>
      </c>
      <c r="S808" t="s">
        <v>2064</v>
      </c>
      <c r="T808" t="s">
        <v>2067</v>
      </c>
    </row>
    <row r="809" spans="1:20" x14ac:dyDescent="0.3">
      <c r="A809">
        <v>807</v>
      </c>
      <c r="B809" t="s">
        <v>1626</v>
      </c>
      <c r="C809" s="3" t="s">
        <v>1627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48"/>
        <v>43752.208333333328</v>
      </c>
      <c r="O809" s="4">
        <f t="shared" si="49"/>
        <v>43796.25</v>
      </c>
      <c r="P809" t="b">
        <v>0</v>
      </c>
      <c r="Q809" t="b">
        <v>1</v>
      </c>
      <c r="R809" t="s">
        <v>2037</v>
      </c>
      <c r="S809" t="s">
        <v>2062</v>
      </c>
      <c r="T809" t="s">
        <v>2063</v>
      </c>
    </row>
    <row r="810" spans="1:20" x14ac:dyDescent="0.3">
      <c r="A810">
        <v>808</v>
      </c>
      <c r="B810" t="s">
        <v>1628</v>
      </c>
      <c r="C810" s="3" t="s">
        <v>1629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48"/>
        <v>42506.208333333328</v>
      </c>
      <c r="O810" s="4">
        <f t="shared" si="49"/>
        <v>42523.208333333328</v>
      </c>
      <c r="P810" t="b">
        <v>0</v>
      </c>
      <c r="Q810" t="b">
        <v>0</v>
      </c>
      <c r="R810" t="s">
        <v>17</v>
      </c>
      <c r="S810" t="s">
        <v>2006</v>
      </c>
      <c r="T810" t="s">
        <v>2007</v>
      </c>
    </row>
    <row r="811" spans="1:20" x14ac:dyDescent="0.3">
      <c r="A811">
        <v>809</v>
      </c>
      <c r="B811" t="s">
        <v>1576</v>
      </c>
      <c r="C811" s="3" t="s">
        <v>1630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>
        <f t="shared" si="51"/>
        <v>42</v>
      </c>
      <c r="J811" t="s">
        <v>87</v>
      </c>
      <c r="K811" t="s">
        <v>88</v>
      </c>
      <c r="L811">
        <v>1344920400</v>
      </c>
      <c r="M811">
        <v>1345006800</v>
      </c>
      <c r="N811" s="4">
        <f t="shared" si="48"/>
        <v>41134.208333333336</v>
      </c>
      <c r="O811" s="4">
        <f t="shared" si="49"/>
        <v>41135.208333333336</v>
      </c>
      <c r="P811" t="b">
        <v>0</v>
      </c>
      <c r="Q811" t="b">
        <v>0</v>
      </c>
      <c r="R811" t="s">
        <v>2038</v>
      </c>
      <c r="S811" t="s">
        <v>2064</v>
      </c>
      <c r="T811" t="s">
        <v>2065</v>
      </c>
    </row>
    <row r="812" spans="1:20" ht="31.2" x14ac:dyDescent="0.3">
      <c r="A812">
        <v>810</v>
      </c>
      <c r="B812" t="s">
        <v>1631</v>
      </c>
      <c r="C812" s="3" t="s">
        <v>1632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48"/>
        <v>43066.25</v>
      </c>
      <c r="O812" s="4">
        <f t="shared" si="49"/>
        <v>43076.25</v>
      </c>
      <c r="P812" t="b">
        <v>0</v>
      </c>
      <c r="Q812" t="b">
        <v>1</v>
      </c>
      <c r="R812" t="s">
        <v>2037</v>
      </c>
      <c r="S812" t="s">
        <v>2062</v>
      </c>
      <c r="T812" t="s">
        <v>2063</v>
      </c>
    </row>
    <row r="813" spans="1:20" x14ac:dyDescent="0.3">
      <c r="A813">
        <v>811</v>
      </c>
      <c r="B813" t="s">
        <v>1633</v>
      </c>
      <c r="C813" s="3" t="s">
        <v>1634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48"/>
        <v>42377.25</v>
      </c>
      <c r="O813" s="4">
        <f t="shared" si="49"/>
        <v>42379.25</v>
      </c>
      <c r="P813" t="b">
        <v>0</v>
      </c>
      <c r="Q813" t="b">
        <v>1</v>
      </c>
      <c r="R813" t="s">
        <v>2045</v>
      </c>
      <c r="S813" t="s">
        <v>2073</v>
      </c>
      <c r="T813" t="s">
        <v>2074</v>
      </c>
    </row>
    <row r="814" spans="1:20" x14ac:dyDescent="0.3">
      <c r="A814">
        <v>812</v>
      </c>
      <c r="B814" t="s">
        <v>1635</v>
      </c>
      <c r="C814" s="3" t="s">
        <v>1636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48"/>
        <v>43205.208333333328</v>
      </c>
      <c r="O814" s="4">
        <f t="shared" si="49"/>
        <v>43210.208333333328</v>
      </c>
      <c r="P814" t="b">
        <v>0</v>
      </c>
      <c r="Q814" t="b">
        <v>0</v>
      </c>
      <c r="R814" t="s">
        <v>2043</v>
      </c>
      <c r="S814" t="s">
        <v>2070</v>
      </c>
      <c r="T814" t="s">
        <v>2071</v>
      </c>
    </row>
    <row r="815" spans="1:20" x14ac:dyDescent="0.3">
      <c r="A815">
        <v>813</v>
      </c>
      <c r="B815" t="s">
        <v>1637</v>
      </c>
      <c r="C815" s="3" t="s">
        <v>1638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48"/>
        <v>41147.208333333336</v>
      </c>
      <c r="O815" s="4">
        <f t="shared" si="49"/>
        <v>41157.208333333336</v>
      </c>
      <c r="P815" t="b">
        <v>0</v>
      </c>
      <c r="Q815" t="b">
        <v>0</v>
      </c>
      <c r="R815" t="s">
        <v>2045</v>
      </c>
      <c r="S815" t="s">
        <v>2073</v>
      </c>
      <c r="T815" t="s">
        <v>2074</v>
      </c>
    </row>
    <row r="816" spans="1:20" x14ac:dyDescent="0.3">
      <c r="A816">
        <v>814</v>
      </c>
      <c r="B816" t="s">
        <v>1639</v>
      </c>
      <c r="C816" s="3" t="s">
        <v>1640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>
        <f t="shared" si="51"/>
        <v>81.94</v>
      </c>
      <c r="J816" t="s">
        <v>33</v>
      </c>
      <c r="K816" t="s">
        <v>34</v>
      </c>
      <c r="L816">
        <v>1464325200</v>
      </c>
      <c r="M816">
        <v>1464498000</v>
      </c>
      <c r="N816" s="4">
        <f t="shared" si="48"/>
        <v>42516.208333333328</v>
      </c>
      <c r="O816" s="4">
        <f t="shared" si="49"/>
        <v>42518.208333333328</v>
      </c>
      <c r="P816" t="b">
        <v>0</v>
      </c>
      <c r="Q816" t="b">
        <v>1</v>
      </c>
      <c r="R816" t="s">
        <v>2035</v>
      </c>
      <c r="S816" t="s">
        <v>2058</v>
      </c>
      <c r="T816" t="s">
        <v>2059</v>
      </c>
    </row>
    <row r="817" spans="1:20" ht="31.2" x14ac:dyDescent="0.3">
      <c r="A817">
        <v>815</v>
      </c>
      <c r="B817" t="s">
        <v>1641</v>
      </c>
      <c r="C817" s="3" t="s">
        <v>1642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48"/>
        <v>43067.25</v>
      </c>
      <c r="O817" s="4">
        <f t="shared" si="49"/>
        <v>43093.25</v>
      </c>
      <c r="P817" t="b">
        <v>0</v>
      </c>
      <c r="Q817" t="b">
        <v>0</v>
      </c>
      <c r="R817" t="s">
        <v>2035</v>
      </c>
      <c r="S817" t="s">
        <v>2058</v>
      </c>
      <c r="T817" t="s">
        <v>2059</v>
      </c>
    </row>
    <row r="818" spans="1:20" ht="31.2" x14ac:dyDescent="0.3">
      <c r="A818">
        <v>816</v>
      </c>
      <c r="B818" t="s">
        <v>1643</v>
      </c>
      <c r="C818" s="3" t="s">
        <v>1644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48"/>
        <v>41679.25</v>
      </c>
      <c r="O818" s="4">
        <f t="shared" si="49"/>
        <v>41681.25</v>
      </c>
      <c r="P818" t="b">
        <v>1</v>
      </c>
      <c r="Q818" t="b">
        <v>1</v>
      </c>
      <c r="R818" t="s">
        <v>2037</v>
      </c>
      <c r="S818" t="s">
        <v>2062</v>
      </c>
      <c r="T818" t="s">
        <v>2063</v>
      </c>
    </row>
    <row r="819" spans="1:20" x14ac:dyDescent="0.3">
      <c r="A819">
        <v>817</v>
      </c>
      <c r="B819" t="s">
        <v>1645</v>
      </c>
      <c r="C819" s="3" t="s">
        <v>1646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>
        <f t="shared" si="51"/>
        <v>76.010000000000005</v>
      </c>
      <c r="J819" t="s">
        <v>95</v>
      </c>
      <c r="K819" t="s">
        <v>96</v>
      </c>
      <c r="L819">
        <v>1556946000</v>
      </c>
      <c r="M819">
        <v>1559365200</v>
      </c>
      <c r="N819" s="4">
        <f t="shared" si="48"/>
        <v>43588.208333333328</v>
      </c>
      <c r="O819" s="4">
        <f t="shared" si="49"/>
        <v>43616.208333333328</v>
      </c>
      <c r="P819" t="b">
        <v>0</v>
      </c>
      <c r="Q819" t="b">
        <v>1</v>
      </c>
      <c r="R819" t="s">
        <v>2043</v>
      </c>
      <c r="S819" t="s">
        <v>2070</v>
      </c>
      <c r="T819" t="s">
        <v>2071</v>
      </c>
    </row>
    <row r="820" spans="1:20" x14ac:dyDescent="0.3">
      <c r="A820">
        <v>818</v>
      </c>
      <c r="B820" t="s">
        <v>654</v>
      </c>
      <c r="C820" s="3" t="s">
        <v>1647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48"/>
        <v>43485.25</v>
      </c>
      <c r="O820" s="4">
        <f t="shared" si="49"/>
        <v>43498.25</v>
      </c>
      <c r="P820" t="b">
        <v>0</v>
      </c>
      <c r="Q820" t="b">
        <v>1</v>
      </c>
      <c r="R820" t="s">
        <v>2037</v>
      </c>
      <c r="S820" t="s">
        <v>2062</v>
      </c>
      <c r="T820" t="s">
        <v>2063</v>
      </c>
    </row>
    <row r="821" spans="1:20" ht="31.2" x14ac:dyDescent="0.3">
      <c r="A821">
        <v>819</v>
      </c>
      <c r="B821" t="s">
        <v>1648</v>
      </c>
      <c r="C821" s="3" t="s">
        <v>1649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48"/>
        <v>41236.25</v>
      </c>
      <c r="O821" s="4">
        <f t="shared" si="49"/>
        <v>41251.25</v>
      </c>
      <c r="P821" t="b">
        <v>1</v>
      </c>
      <c r="Q821" t="b">
        <v>0</v>
      </c>
      <c r="R821" t="s">
        <v>2045</v>
      </c>
      <c r="S821" t="s">
        <v>2073</v>
      </c>
      <c r="T821" t="s">
        <v>2074</v>
      </c>
    </row>
    <row r="822" spans="1:20" x14ac:dyDescent="0.3">
      <c r="A822">
        <v>820</v>
      </c>
      <c r="B822" t="s">
        <v>1650</v>
      </c>
      <c r="C822" s="3" t="s">
        <v>1651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>
        <f t="shared" si="51"/>
        <v>43.04</v>
      </c>
      <c r="J822" t="s">
        <v>37</v>
      </c>
      <c r="K822" t="s">
        <v>38</v>
      </c>
      <c r="L822">
        <v>1532840400</v>
      </c>
      <c r="M822">
        <v>1533963600</v>
      </c>
      <c r="N822" s="4">
        <f t="shared" si="48"/>
        <v>43309.208333333328</v>
      </c>
      <c r="O822" s="4">
        <f t="shared" si="49"/>
        <v>43322.208333333328</v>
      </c>
      <c r="P822" t="b">
        <v>0</v>
      </c>
      <c r="Q822" t="b">
        <v>1</v>
      </c>
      <c r="R822" t="s">
        <v>2035</v>
      </c>
      <c r="S822" t="s">
        <v>2058</v>
      </c>
      <c r="T822" t="s">
        <v>2059</v>
      </c>
    </row>
    <row r="823" spans="1:20" x14ac:dyDescent="0.3">
      <c r="A823">
        <v>821</v>
      </c>
      <c r="B823" t="s">
        <v>1652</v>
      </c>
      <c r="C823" s="3" t="s">
        <v>1653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48"/>
        <v>42793.25</v>
      </c>
      <c r="O823" s="4">
        <f t="shared" si="49"/>
        <v>42806.208333333328</v>
      </c>
      <c r="P823" t="b">
        <v>0</v>
      </c>
      <c r="Q823" t="b">
        <v>0</v>
      </c>
      <c r="R823" t="s">
        <v>2038</v>
      </c>
      <c r="S823" t="s">
        <v>2064</v>
      </c>
      <c r="T823" t="s">
        <v>2065</v>
      </c>
    </row>
    <row r="824" spans="1:20" x14ac:dyDescent="0.3">
      <c r="A824">
        <v>822</v>
      </c>
      <c r="B824" t="s">
        <v>1654</v>
      </c>
      <c r="C824" s="3" t="s">
        <v>1655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48"/>
        <v>41697.25</v>
      </c>
      <c r="O824" s="4">
        <f t="shared" si="49"/>
        <v>41714.208333333336</v>
      </c>
      <c r="P824" t="b">
        <v>0</v>
      </c>
      <c r="Q824" t="b">
        <v>0</v>
      </c>
      <c r="R824" t="s">
        <v>2035</v>
      </c>
      <c r="S824" t="s">
        <v>2058</v>
      </c>
      <c r="T824" t="s">
        <v>2059</v>
      </c>
    </row>
    <row r="825" spans="1:20" ht="31.2" x14ac:dyDescent="0.3">
      <c r="A825">
        <v>823</v>
      </c>
      <c r="B825" t="s">
        <v>1656</v>
      </c>
      <c r="C825" s="3" t="s">
        <v>1657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48"/>
        <v>41891.208333333336</v>
      </c>
      <c r="O825" s="4">
        <f t="shared" si="49"/>
        <v>41916.208333333336</v>
      </c>
      <c r="P825" t="b">
        <v>1</v>
      </c>
      <c r="Q825" t="b">
        <v>1</v>
      </c>
      <c r="R825" t="s">
        <v>2035</v>
      </c>
      <c r="S825" t="s">
        <v>2058</v>
      </c>
      <c r="T825" t="s">
        <v>2059</v>
      </c>
    </row>
    <row r="826" spans="1:20" x14ac:dyDescent="0.3">
      <c r="A826">
        <v>824</v>
      </c>
      <c r="B826" t="s">
        <v>1658</v>
      </c>
      <c r="C826" s="3" t="s">
        <v>1659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48"/>
        <v>40347.208333333336</v>
      </c>
      <c r="O826" s="4">
        <f t="shared" si="49"/>
        <v>40379.208333333336</v>
      </c>
      <c r="P826" t="b">
        <v>0</v>
      </c>
      <c r="Q826" t="b">
        <v>1</v>
      </c>
      <c r="R826" t="s">
        <v>2043</v>
      </c>
      <c r="S826" t="s">
        <v>2070</v>
      </c>
      <c r="T826" t="s">
        <v>2071</v>
      </c>
    </row>
    <row r="827" spans="1:20" x14ac:dyDescent="0.3">
      <c r="A827">
        <v>825</v>
      </c>
      <c r="B827" t="s">
        <v>1660</v>
      </c>
      <c r="C827" s="3" t="s">
        <v>1661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>
        <f t="shared" si="51"/>
        <v>88.85</v>
      </c>
      <c r="J827" t="s">
        <v>37</v>
      </c>
      <c r="K827" t="s">
        <v>38</v>
      </c>
      <c r="L827">
        <v>1500958800</v>
      </c>
      <c r="M827">
        <v>1501995600</v>
      </c>
      <c r="N827" s="4">
        <f t="shared" si="48"/>
        <v>42940.208333333328</v>
      </c>
      <c r="O827" s="4">
        <f t="shared" si="49"/>
        <v>42952.208333333328</v>
      </c>
      <c r="P827" t="b">
        <v>0</v>
      </c>
      <c r="Q827" t="b">
        <v>0</v>
      </c>
      <c r="R827" t="s">
        <v>2046</v>
      </c>
      <c r="S827" t="s">
        <v>2064</v>
      </c>
      <c r="T827" t="s">
        <v>2075</v>
      </c>
    </row>
    <row r="828" spans="1:20" ht="31.2" x14ac:dyDescent="0.3">
      <c r="A828">
        <v>826</v>
      </c>
      <c r="B828" t="s">
        <v>1662</v>
      </c>
      <c r="C828" s="3" t="s">
        <v>1663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48"/>
        <v>40524.25</v>
      </c>
      <c r="O828" s="4">
        <f t="shared" si="49"/>
        <v>40552.25</v>
      </c>
      <c r="P828" t="b">
        <v>0</v>
      </c>
      <c r="Q828" t="b">
        <v>1</v>
      </c>
      <c r="R828" t="s">
        <v>2037</v>
      </c>
      <c r="S828" t="s">
        <v>2062</v>
      </c>
      <c r="T828" t="s">
        <v>2063</v>
      </c>
    </row>
    <row r="829" spans="1:20" ht="31.2" x14ac:dyDescent="0.3">
      <c r="A829">
        <v>827</v>
      </c>
      <c r="B829" t="s">
        <v>1664</v>
      </c>
      <c r="C829" s="3" t="s">
        <v>1665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>
        <f t="shared" si="51"/>
        <v>74.8</v>
      </c>
      <c r="J829" t="s">
        <v>25</v>
      </c>
      <c r="K829" t="s">
        <v>26</v>
      </c>
      <c r="L829">
        <v>1304398800</v>
      </c>
      <c r="M829">
        <v>1305435600</v>
      </c>
      <c r="N829" s="4">
        <f t="shared" si="48"/>
        <v>40665.208333333336</v>
      </c>
      <c r="O829" s="4">
        <f t="shared" si="49"/>
        <v>40677.208333333336</v>
      </c>
      <c r="P829" t="b">
        <v>0</v>
      </c>
      <c r="Q829" t="b">
        <v>1</v>
      </c>
      <c r="R829" t="s">
        <v>2040</v>
      </c>
      <c r="S829" t="s">
        <v>2064</v>
      </c>
      <c r="T829" t="s">
        <v>2067</v>
      </c>
    </row>
    <row r="830" spans="1:20" ht="31.2" x14ac:dyDescent="0.3">
      <c r="A830">
        <v>828</v>
      </c>
      <c r="B830" t="s">
        <v>1666</v>
      </c>
      <c r="C830" s="3" t="s">
        <v>1667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48"/>
        <v>43339.208333333328</v>
      </c>
      <c r="O830" s="4">
        <f t="shared" si="49"/>
        <v>43364.208333333328</v>
      </c>
      <c r="P830" t="b">
        <v>0</v>
      </c>
      <c r="Q830" t="b">
        <v>0</v>
      </c>
      <c r="R830" t="s">
        <v>2037</v>
      </c>
      <c r="S830" t="s">
        <v>2062</v>
      </c>
      <c r="T830" t="s">
        <v>2063</v>
      </c>
    </row>
    <row r="831" spans="1:20" x14ac:dyDescent="0.3">
      <c r="A831">
        <v>829</v>
      </c>
      <c r="B831" t="s">
        <v>1668</v>
      </c>
      <c r="C831" s="3" t="s">
        <v>1669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48"/>
        <v>42163.208333333328</v>
      </c>
      <c r="O831" s="4">
        <f t="shared" si="49"/>
        <v>42178.208333333328</v>
      </c>
      <c r="P831" t="b">
        <v>0</v>
      </c>
      <c r="Q831" t="b">
        <v>0</v>
      </c>
      <c r="R831" t="s">
        <v>2037</v>
      </c>
      <c r="S831" t="s">
        <v>2062</v>
      </c>
      <c r="T831" t="s">
        <v>2063</v>
      </c>
    </row>
    <row r="832" spans="1:20" ht="31.2" x14ac:dyDescent="0.3">
      <c r="A832">
        <v>830</v>
      </c>
      <c r="B832" t="s">
        <v>1670</v>
      </c>
      <c r="C832" s="3" t="s">
        <v>1671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48"/>
        <v>43102.25</v>
      </c>
      <c r="O832" s="4">
        <f t="shared" si="49"/>
        <v>43161.25</v>
      </c>
      <c r="P832" t="b">
        <v>0</v>
      </c>
      <c r="Q832" t="b">
        <v>0</v>
      </c>
      <c r="R832" t="s">
        <v>2037</v>
      </c>
      <c r="S832" t="s">
        <v>2062</v>
      </c>
      <c r="T832" t="s">
        <v>2063</v>
      </c>
    </row>
    <row r="833" spans="1:20" ht="31.2" x14ac:dyDescent="0.3">
      <c r="A833">
        <v>831</v>
      </c>
      <c r="B833" t="s">
        <v>1672</v>
      </c>
      <c r="C833" s="3" t="s">
        <v>1673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48"/>
        <v>40993.208333333336</v>
      </c>
      <c r="O833" s="4">
        <f t="shared" si="49"/>
        <v>41027.208333333336</v>
      </c>
      <c r="P833" t="b">
        <v>0</v>
      </c>
      <c r="Q833" t="b">
        <v>0</v>
      </c>
      <c r="R833" t="s">
        <v>2048</v>
      </c>
      <c r="S833" t="s">
        <v>2077</v>
      </c>
      <c r="T833" t="s">
        <v>2078</v>
      </c>
    </row>
    <row r="834" spans="1:20" x14ac:dyDescent="0.3">
      <c r="A834">
        <v>832</v>
      </c>
      <c r="B834" t="s">
        <v>1674</v>
      </c>
      <c r="C834" s="3" t="s">
        <v>1675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>
        <f t="shared" si="51"/>
        <v>104.98</v>
      </c>
      <c r="J834" t="s">
        <v>33</v>
      </c>
      <c r="K834" t="s">
        <v>34</v>
      </c>
      <c r="L834">
        <v>1445490000</v>
      </c>
      <c r="M834">
        <v>1448431200</v>
      </c>
      <c r="N834" s="4">
        <f t="shared" si="48"/>
        <v>42298.208333333328</v>
      </c>
      <c r="O834" s="4">
        <f t="shared" si="49"/>
        <v>42332.25</v>
      </c>
      <c r="P834" t="b">
        <v>1</v>
      </c>
      <c r="Q834" t="b">
        <v>0</v>
      </c>
      <c r="R834" t="s">
        <v>2052</v>
      </c>
      <c r="S834" t="s">
        <v>2070</v>
      </c>
      <c r="T834" t="s">
        <v>2082</v>
      </c>
    </row>
    <row r="835" spans="1:20" x14ac:dyDescent="0.3">
      <c r="A835">
        <v>833</v>
      </c>
      <c r="B835" t="s">
        <v>1676</v>
      </c>
      <c r="C835" s="3" t="s">
        <v>1677</v>
      </c>
      <c r="D835">
        <v>6800</v>
      </c>
      <c r="E835">
        <v>10723</v>
      </c>
      <c r="F835">
        <f t="shared" si="50"/>
        <v>158</v>
      </c>
      <c r="G835" t="s">
        <v>20</v>
      </c>
      <c r="H835">
        <v>165</v>
      </c>
      <c r="I835">
        <f t="shared" si="51"/>
        <v>64.989999999999995</v>
      </c>
      <c r="J835" t="s">
        <v>33</v>
      </c>
      <c r="K835" t="s">
        <v>34</v>
      </c>
      <c r="L835">
        <v>1297663200</v>
      </c>
      <c r="M835">
        <v>1298613600</v>
      </c>
      <c r="N835" s="4">
        <f t="shared" ref="N835:N898" si="52">(((L835/60)/60)/24)+DATE(1970,1,0)</f>
        <v>40587.25</v>
      </c>
      <c r="O835" s="4">
        <f t="shared" ref="O835:O898" si="53">(((M835/60)/60)/24)+DATE(1970,1,0)</f>
        <v>40598.25</v>
      </c>
      <c r="P835" t="b">
        <v>0</v>
      </c>
      <c r="Q835" t="b">
        <v>0</v>
      </c>
      <c r="R835" t="s">
        <v>2052</v>
      </c>
      <c r="S835" t="s">
        <v>2070</v>
      </c>
      <c r="T835" t="s">
        <v>2082</v>
      </c>
    </row>
    <row r="836" spans="1:20" x14ac:dyDescent="0.3">
      <c r="A836">
        <v>834</v>
      </c>
      <c r="B836" t="s">
        <v>1678</v>
      </c>
      <c r="C836" s="3" t="s">
        <v>1679</v>
      </c>
      <c r="D836">
        <v>7300</v>
      </c>
      <c r="E836">
        <v>11228</v>
      </c>
      <c r="F836">
        <f t="shared" ref="F836:F899" si="54">ROUND(E836/D836*100,0)</f>
        <v>154</v>
      </c>
      <c r="G836" t="s">
        <v>20</v>
      </c>
      <c r="H836">
        <v>119</v>
      </c>
      <c r="I836">
        <f t="shared" ref="I836:I899" si="55">IF(H836=0,0,ROUND(E836/H836,2))</f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52"/>
        <v>41447.208333333336</v>
      </c>
      <c r="O836" s="4">
        <f t="shared" si="53"/>
        <v>41453.208333333336</v>
      </c>
      <c r="P836" t="b">
        <v>0</v>
      </c>
      <c r="Q836" t="b">
        <v>0</v>
      </c>
      <c r="R836" t="s">
        <v>2037</v>
      </c>
      <c r="S836" t="s">
        <v>2062</v>
      </c>
      <c r="T836" t="s">
        <v>2063</v>
      </c>
    </row>
    <row r="837" spans="1:20" x14ac:dyDescent="0.3">
      <c r="A837">
        <v>835</v>
      </c>
      <c r="B837" t="s">
        <v>1680</v>
      </c>
      <c r="C837" s="3" t="s">
        <v>1681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52"/>
        <v>42062.25</v>
      </c>
      <c r="O837" s="4">
        <f t="shared" si="53"/>
        <v>42068.25</v>
      </c>
      <c r="P837" t="b">
        <v>0</v>
      </c>
      <c r="Q837" t="b">
        <v>0</v>
      </c>
      <c r="R837" t="s">
        <v>2036</v>
      </c>
      <c r="S837" t="s">
        <v>2060</v>
      </c>
      <c r="T837" t="s">
        <v>2061</v>
      </c>
    </row>
    <row r="838" spans="1:20" x14ac:dyDescent="0.3">
      <c r="A838">
        <v>836</v>
      </c>
      <c r="B838" t="s">
        <v>1682</v>
      </c>
      <c r="C838" s="3" t="s">
        <v>1683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52"/>
        <v>40213.25</v>
      </c>
      <c r="O838" s="4">
        <f t="shared" si="53"/>
        <v>40224.25</v>
      </c>
      <c r="P838" t="b">
        <v>0</v>
      </c>
      <c r="Q838" t="b">
        <v>0</v>
      </c>
      <c r="R838" t="s">
        <v>2041</v>
      </c>
      <c r="S838" t="s">
        <v>2058</v>
      </c>
      <c r="T838" t="s">
        <v>2068</v>
      </c>
    </row>
    <row r="839" spans="1:20" x14ac:dyDescent="0.3">
      <c r="A839">
        <v>837</v>
      </c>
      <c r="B839" t="s">
        <v>1684</v>
      </c>
      <c r="C839" s="3" t="s">
        <v>1685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52"/>
        <v>40628.208333333336</v>
      </c>
      <c r="O839" s="4">
        <f t="shared" si="53"/>
        <v>40682.208333333336</v>
      </c>
      <c r="P839" t="b">
        <v>0</v>
      </c>
      <c r="Q839" t="b">
        <v>0</v>
      </c>
      <c r="R839" t="s">
        <v>2051</v>
      </c>
      <c r="S839" t="s">
        <v>2058</v>
      </c>
      <c r="T839" t="s">
        <v>2081</v>
      </c>
    </row>
    <row r="840" spans="1:20" x14ac:dyDescent="0.3">
      <c r="A840">
        <v>838</v>
      </c>
      <c r="B840" t="s">
        <v>1686</v>
      </c>
      <c r="C840" s="3" t="s">
        <v>1687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52"/>
        <v>43369.208333333328</v>
      </c>
      <c r="O840" s="4">
        <f t="shared" si="53"/>
        <v>43378.208333333328</v>
      </c>
      <c r="P840" t="b">
        <v>0</v>
      </c>
      <c r="Q840" t="b">
        <v>0</v>
      </c>
      <c r="R840" t="s">
        <v>2037</v>
      </c>
      <c r="S840" t="s">
        <v>2062</v>
      </c>
      <c r="T840" t="s">
        <v>2063</v>
      </c>
    </row>
    <row r="841" spans="1:20" x14ac:dyDescent="0.3">
      <c r="A841">
        <v>839</v>
      </c>
      <c r="B841" t="s">
        <v>1688</v>
      </c>
      <c r="C841" s="3" t="s">
        <v>1689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52"/>
        <v>41714.208333333336</v>
      </c>
      <c r="O841" s="4">
        <f t="shared" si="53"/>
        <v>41759.208333333336</v>
      </c>
      <c r="P841" t="b">
        <v>0</v>
      </c>
      <c r="Q841" t="b">
        <v>1</v>
      </c>
      <c r="R841" t="s">
        <v>2038</v>
      </c>
      <c r="S841" t="s">
        <v>2064</v>
      </c>
      <c r="T841" t="s">
        <v>2065</v>
      </c>
    </row>
    <row r="842" spans="1:20" x14ac:dyDescent="0.3">
      <c r="A842">
        <v>840</v>
      </c>
      <c r="B842" t="s">
        <v>1690</v>
      </c>
      <c r="C842" s="3" t="s">
        <v>1691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52"/>
        <v>41835.208333333336</v>
      </c>
      <c r="O842" s="4">
        <f t="shared" si="53"/>
        <v>41837.208333333336</v>
      </c>
      <c r="P842" t="b">
        <v>0</v>
      </c>
      <c r="Q842" t="b">
        <v>1</v>
      </c>
      <c r="R842" t="s">
        <v>2037</v>
      </c>
      <c r="S842" t="s">
        <v>2062</v>
      </c>
      <c r="T842" t="s">
        <v>2063</v>
      </c>
    </row>
    <row r="843" spans="1:20" x14ac:dyDescent="0.3">
      <c r="A843">
        <v>841</v>
      </c>
      <c r="B843" t="s">
        <v>1692</v>
      </c>
      <c r="C843" s="3" t="s">
        <v>1693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52"/>
        <v>42418.25</v>
      </c>
      <c r="O843" s="4">
        <f t="shared" si="53"/>
        <v>42434.25</v>
      </c>
      <c r="P843" t="b">
        <v>0</v>
      </c>
      <c r="Q843" t="b">
        <v>0</v>
      </c>
      <c r="R843" t="s">
        <v>2036</v>
      </c>
      <c r="S843" t="s">
        <v>2060</v>
      </c>
      <c r="T843" t="s">
        <v>2061</v>
      </c>
    </row>
    <row r="844" spans="1:20" ht="31.2" x14ac:dyDescent="0.3">
      <c r="A844">
        <v>842</v>
      </c>
      <c r="B844" t="s">
        <v>1694</v>
      </c>
      <c r="C844" s="3" t="s">
        <v>1695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>
        <f t="shared" si="55"/>
        <v>63.99</v>
      </c>
      <c r="J844" t="s">
        <v>95</v>
      </c>
      <c r="K844" t="s">
        <v>96</v>
      </c>
      <c r="L844">
        <v>1529038800</v>
      </c>
      <c r="M844">
        <v>1529298000</v>
      </c>
      <c r="N844" s="4">
        <f t="shared" si="52"/>
        <v>43265.208333333328</v>
      </c>
      <c r="O844" s="4">
        <f t="shared" si="53"/>
        <v>43268.208333333328</v>
      </c>
      <c r="P844" t="b">
        <v>0</v>
      </c>
      <c r="Q844" t="b">
        <v>0</v>
      </c>
      <c r="R844" t="s">
        <v>2042</v>
      </c>
      <c r="S844" t="s">
        <v>2060</v>
      </c>
      <c r="T844" t="s">
        <v>2069</v>
      </c>
    </row>
    <row r="845" spans="1:20" ht="31.2" x14ac:dyDescent="0.3">
      <c r="A845">
        <v>843</v>
      </c>
      <c r="B845" t="s">
        <v>1696</v>
      </c>
      <c r="C845" s="3" t="s">
        <v>1697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52"/>
        <v>43337.208333333328</v>
      </c>
      <c r="O845" s="4">
        <f t="shared" si="53"/>
        <v>43343.208333333328</v>
      </c>
      <c r="P845" t="b">
        <v>0</v>
      </c>
      <c r="Q845" t="b">
        <v>0</v>
      </c>
      <c r="R845" t="s">
        <v>2048</v>
      </c>
      <c r="S845" t="s">
        <v>2077</v>
      </c>
      <c r="T845" t="s">
        <v>2078</v>
      </c>
    </row>
    <row r="846" spans="1:20" x14ac:dyDescent="0.3">
      <c r="A846">
        <v>844</v>
      </c>
      <c r="B846" t="s">
        <v>1698</v>
      </c>
      <c r="C846" s="3" t="s">
        <v>1699</v>
      </c>
      <c r="D846">
        <v>8800</v>
      </c>
      <c r="E846">
        <v>8747</v>
      </c>
      <c r="F846">
        <f t="shared" si="54"/>
        <v>99</v>
      </c>
      <c r="G846" t="s">
        <v>64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52"/>
        <v>40929.25</v>
      </c>
      <c r="O846" s="4">
        <f t="shared" si="53"/>
        <v>40932.25</v>
      </c>
      <c r="P846" t="b">
        <v>0</v>
      </c>
      <c r="Q846" t="b">
        <v>0</v>
      </c>
      <c r="R846" t="s">
        <v>2038</v>
      </c>
      <c r="S846" t="s">
        <v>2064</v>
      </c>
      <c r="T846" t="s">
        <v>2065</v>
      </c>
    </row>
    <row r="847" spans="1:20" x14ac:dyDescent="0.3">
      <c r="A847">
        <v>845</v>
      </c>
      <c r="B847" t="s">
        <v>1700</v>
      </c>
      <c r="C847" s="3" t="s">
        <v>1701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>
        <f t="shared" si="55"/>
        <v>101.98</v>
      </c>
      <c r="J847" t="s">
        <v>37</v>
      </c>
      <c r="K847" t="s">
        <v>38</v>
      </c>
      <c r="L847">
        <v>1526360400</v>
      </c>
      <c r="M847">
        <v>1529557200</v>
      </c>
      <c r="N847" s="4">
        <f t="shared" si="52"/>
        <v>43234.208333333328</v>
      </c>
      <c r="O847" s="4">
        <f t="shared" si="53"/>
        <v>43271.208333333328</v>
      </c>
      <c r="P847" t="b">
        <v>0</v>
      </c>
      <c r="Q847" t="b">
        <v>0</v>
      </c>
      <c r="R847" t="s">
        <v>2036</v>
      </c>
      <c r="S847" t="s">
        <v>2060</v>
      </c>
      <c r="T847" t="s">
        <v>2061</v>
      </c>
    </row>
    <row r="848" spans="1:20" x14ac:dyDescent="0.3">
      <c r="A848">
        <v>846</v>
      </c>
      <c r="B848" t="s">
        <v>1702</v>
      </c>
      <c r="C848" s="3" t="s">
        <v>1703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52"/>
        <v>43301.208333333328</v>
      </c>
      <c r="O848" s="4">
        <f t="shared" si="53"/>
        <v>43337.208333333328</v>
      </c>
      <c r="P848" t="b">
        <v>1</v>
      </c>
      <c r="Q848" t="b">
        <v>1</v>
      </c>
      <c r="R848" t="s">
        <v>2036</v>
      </c>
      <c r="S848" t="s">
        <v>2060</v>
      </c>
      <c r="T848" t="s">
        <v>2061</v>
      </c>
    </row>
    <row r="849" spans="1:20" x14ac:dyDescent="0.3">
      <c r="A849">
        <v>847</v>
      </c>
      <c r="B849" t="s">
        <v>1704</v>
      </c>
      <c r="C849" s="3" t="s">
        <v>1705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52"/>
        <v>43106.25</v>
      </c>
      <c r="O849" s="4">
        <f t="shared" si="53"/>
        <v>43109.25</v>
      </c>
      <c r="P849" t="b">
        <v>0</v>
      </c>
      <c r="Q849" t="b">
        <v>0</v>
      </c>
      <c r="R849" t="s">
        <v>17</v>
      </c>
      <c r="S849" t="s">
        <v>2006</v>
      </c>
      <c r="T849" t="s">
        <v>2007</v>
      </c>
    </row>
    <row r="850" spans="1:20" x14ac:dyDescent="0.3">
      <c r="A850">
        <v>848</v>
      </c>
      <c r="B850" t="s">
        <v>1706</v>
      </c>
      <c r="C850" s="3" t="s">
        <v>1707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52"/>
        <v>40340.208333333336</v>
      </c>
      <c r="O850" s="4">
        <f t="shared" si="53"/>
        <v>40349.208333333336</v>
      </c>
      <c r="P850" t="b">
        <v>0</v>
      </c>
      <c r="Q850" t="b">
        <v>0</v>
      </c>
      <c r="R850" t="s">
        <v>2040</v>
      </c>
      <c r="S850" t="s">
        <v>2064</v>
      </c>
      <c r="T850" t="s">
        <v>2067</v>
      </c>
    </row>
    <row r="851" spans="1:20" ht="31.2" x14ac:dyDescent="0.3">
      <c r="A851">
        <v>849</v>
      </c>
      <c r="B851" t="s">
        <v>1708</v>
      </c>
      <c r="C851" s="3" t="s">
        <v>1709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52"/>
        <v>40947.25</v>
      </c>
      <c r="O851" s="4">
        <f t="shared" si="53"/>
        <v>40950.25</v>
      </c>
      <c r="P851" t="b">
        <v>0</v>
      </c>
      <c r="Q851" t="b">
        <v>1</v>
      </c>
      <c r="R851" t="s">
        <v>2041</v>
      </c>
      <c r="S851" t="s">
        <v>2058</v>
      </c>
      <c r="T851" t="s">
        <v>2068</v>
      </c>
    </row>
    <row r="852" spans="1:20" ht="31.2" x14ac:dyDescent="0.3">
      <c r="A852">
        <v>850</v>
      </c>
      <c r="B852" t="s">
        <v>1710</v>
      </c>
      <c r="C852" s="3" t="s">
        <v>1711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52"/>
        <v>40865.25</v>
      </c>
      <c r="O852" s="4">
        <f t="shared" si="53"/>
        <v>40880.25</v>
      </c>
      <c r="P852" t="b">
        <v>1</v>
      </c>
      <c r="Q852" t="b">
        <v>0</v>
      </c>
      <c r="R852" t="s">
        <v>2035</v>
      </c>
      <c r="S852" t="s">
        <v>2058</v>
      </c>
      <c r="T852" t="s">
        <v>2059</v>
      </c>
    </row>
    <row r="853" spans="1:20" ht="31.2" x14ac:dyDescent="0.3">
      <c r="A853">
        <v>851</v>
      </c>
      <c r="B853" t="s">
        <v>1712</v>
      </c>
      <c r="C853" s="3" t="s">
        <v>1713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52"/>
        <v>41030.208333333336</v>
      </c>
      <c r="O853" s="4">
        <f t="shared" si="53"/>
        <v>41063.208333333336</v>
      </c>
      <c r="P853" t="b">
        <v>0</v>
      </c>
      <c r="Q853" t="b">
        <v>0</v>
      </c>
      <c r="R853" t="s">
        <v>2039</v>
      </c>
      <c r="S853" t="s">
        <v>2058</v>
      </c>
      <c r="T853" t="s">
        <v>2066</v>
      </c>
    </row>
    <row r="854" spans="1:20" ht="31.2" x14ac:dyDescent="0.3">
      <c r="A854">
        <v>852</v>
      </c>
      <c r="B854" t="s">
        <v>1714</v>
      </c>
      <c r="C854" s="3" t="s">
        <v>1715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52"/>
        <v>40739.208333333336</v>
      </c>
      <c r="O854" s="4">
        <f t="shared" si="53"/>
        <v>40749.208333333336</v>
      </c>
      <c r="P854" t="b">
        <v>0</v>
      </c>
      <c r="Q854" t="b">
        <v>1</v>
      </c>
      <c r="R854" t="s">
        <v>2045</v>
      </c>
      <c r="S854" t="s">
        <v>2073</v>
      </c>
      <c r="T854" t="s">
        <v>2074</v>
      </c>
    </row>
    <row r="855" spans="1:20" x14ac:dyDescent="0.3">
      <c r="A855">
        <v>853</v>
      </c>
      <c r="B855" t="s">
        <v>1716</v>
      </c>
      <c r="C855" s="3" t="s">
        <v>1717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52"/>
        <v>40713.208333333336</v>
      </c>
      <c r="O855" s="4">
        <f t="shared" si="53"/>
        <v>40718.208333333336</v>
      </c>
      <c r="P855" t="b">
        <v>0</v>
      </c>
      <c r="Q855" t="b">
        <v>1</v>
      </c>
      <c r="R855" t="s">
        <v>2041</v>
      </c>
      <c r="S855" t="s">
        <v>2058</v>
      </c>
      <c r="T855" t="s">
        <v>2068</v>
      </c>
    </row>
    <row r="856" spans="1:20" ht="31.2" x14ac:dyDescent="0.3">
      <c r="A856">
        <v>854</v>
      </c>
      <c r="B856" t="s">
        <v>1718</v>
      </c>
      <c r="C856" s="3" t="s">
        <v>1719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52"/>
        <v>43786.25</v>
      </c>
      <c r="O856" s="4">
        <f t="shared" si="53"/>
        <v>43813.25</v>
      </c>
      <c r="P856" t="b">
        <v>0</v>
      </c>
      <c r="Q856" t="b">
        <v>0</v>
      </c>
      <c r="R856" t="s">
        <v>2047</v>
      </c>
      <c r="S856" t="s">
        <v>2070</v>
      </c>
      <c r="T856" t="s">
        <v>2076</v>
      </c>
    </row>
    <row r="857" spans="1:20" x14ac:dyDescent="0.3">
      <c r="A857">
        <v>855</v>
      </c>
      <c r="B857" t="s">
        <v>1720</v>
      </c>
      <c r="C857" s="3" t="s">
        <v>1721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>
        <f t="shared" si="55"/>
        <v>53</v>
      </c>
      <c r="J857" t="s">
        <v>25</v>
      </c>
      <c r="K857" t="s">
        <v>26</v>
      </c>
      <c r="L857">
        <v>1308373200</v>
      </c>
      <c r="M857">
        <v>1311051600</v>
      </c>
      <c r="N857" s="4">
        <f t="shared" si="52"/>
        <v>40711.208333333336</v>
      </c>
      <c r="O857" s="4">
        <f t="shared" si="53"/>
        <v>40742.208333333336</v>
      </c>
      <c r="P857" t="b">
        <v>0</v>
      </c>
      <c r="Q857" t="b">
        <v>0</v>
      </c>
      <c r="R857" t="s">
        <v>2037</v>
      </c>
      <c r="S857" t="s">
        <v>2062</v>
      </c>
      <c r="T857" t="s">
        <v>2063</v>
      </c>
    </row>
    <row r="858" spans="1:20" x14ac:dyDescent="0.3">
      <c r="A858">
        <v>856</v>
      </c>
      <c r="B858" t="s">
        <v>1576</v>
      </c>
      <c r="C858" s="3" t="s">
        <v>1722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52"/>
        <v>41022.208333333336</v>
      </c>
      <c r="O858" s="4">
        <f t="shared" si="53"/>
        <v>41039.208333333336</v>
      </c>
      <c r="P858" t="b">
        <v>0</v>
      </c>
      <c r="Q858" t="b">
        <v>0</v>
      </c>
      <c r="R858" t="s">
        <v>17</v>
      </c>
      <c r="S858" t="s">
        <v>2006</v>
      </c>
      <c r="T858" t="s">
        <v>2007</v>
      </c>
    </row>
    <row r="859" spans="1:20" ht="31.2" x14ac:dyDescent="0.3">
      <c r="A859">
        <v>857</v>
      </c>
      <c r="B859" t="s">
        <v>1723</v>
      </c>
      <c r="C859" s="3" t="s">
        <v>1724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>
        <f t="shared" si="55"/>
        <v>32.950000000000003</v>
      </c>
      <c r="J859" t="s">
        <v>87</v>
      </c>
      <c r="K859" t="s">
        <v>88</v>
      </c>
      <c r="L859">
        <v>1328421600</v>
      </c>
      <c r="M859">
        <v>1330408800</v>
      </c>
      <c r="N859" s="4">
        <f t="shared" si="52"/>
        <v>40943.25</v>
      </c>
      <c r="O859" s="4">
        <f t="shared" si="53"/>
        <v>40966.25</v>
      </c>
      <c r="P859" t="b">
        <v>1</v>
      </c>
      <c r="Q859" t="b">
        <v>0</v>
      </c>
      <c r="R859" t="s">
        <v>2046</v>
      </c>
      <c r="S859" t="s">
        <v>2064</v>
      </c>
      <c r="T859" t="s">
        <v>2075</v>
      </c>
    </row>
    <row r="860" spans="1:20" ht="31.2" x14ac:dyDescent="0.3">
      <c r="A860">
        <v>858</v>
      </c>
      <c r="B860" t="s">
        <v>1725</v>
      </c>
      <c r="C860" s="3" t="s">
        <v>1726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52"/>
        <v>43210.208333333328</v>
      </c>
      <c r="O860" s="4">
        <f t="shared" si="53"/>
        <v>43217.208333333328</v>
      </c>
      <c r="P860" t="b">
        <v>1</v>
      </c>
      <c r="Q860" t="b">
        <v>0</v>
      </c>
      <c r="R860" t="s">
        <v>17</v>
      </c>
      <c r="S860" t="s">
        <v>2006</v>
      </c>
      <c r="T860" t="s">
        <v>2007</v>
      </c>
    </row>
    <row r="861" spans="1:20" ht="31.2" x14ac:dyDescent="0.3">
      <c r="A861">
        <v>859</v>
      </c>
      <c r="B861" t="s">
        <v>1727</v>
      </c>
      <c r="C861" s="3" t="s">
        <v>1728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52"/>
        <v>41333.25</v>
      </c>
      <c r="O861" s="4">
        <f t="shared" si="53"/>
        <v>41351.208333333336</v>
      </c>
      <c r="P861" t="b">
        <v>0</v>
      </c>
      <c r="Q861" t="b">
        <v>1</v>
      </c>
      <c r="R861" t="s">
        <v>2037</v>
      </c>
      <c r="S861" t="s">
        <v>2062</v>
      </c>
      <c r="T861" t="s">
        <v>2063</v>
      </c>
    </row>
    <row r="862" spans="1:20" ht="31.2" x14ac:dyDescent="0.3">
      <c r="A862">
        <v>860</v>
      </c>
      <c r="B862" t="s">
        <v>1729</v>
      </c>
      <c r="C862" s="3" t="s">
        <v>1730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52"/>
        <v>43514.25</v>
      </c>
      <c r="O862" s="4">
        <f t="shared" si="53"/>
        <v>43524.25</v>
      </c>
      <c r="P862" t="b">
        <v>0</v>
      </c>
      <c r="Q862" t="b">
        <v>1</v>
      </c>
      <c r="R862" t="s">
        <v>2042</v>
      </c>
      <c r="S862" t="s">
        <v>2060</v>
      </c>
      <c r="T862" t="s">
        <v>2069</v>
      </c>
    </row>
    <row r="863" spans="1:20" x14ac:dyDescent="0.3">
      <c r="A863">
        <v>861</v>
      </c>
      <c r="B863" t="s">
        <v>1731</v>
      </c>
      <c r="C863" s="3" t="s">
        <v>1732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52"/>
        <v>40257.208333333336</v>
      </c>
      <c r="O863" s="4">
        <f t="shared" si="53"/>
        <v>40265.208333333336</v>
      </c>
      <c r="P863" t="b">
        <v>0</v>
      </c>
      <c r="Q863" t="b">
        <v>0</v>
      </c>
      <c r="R863" t="s">
        <v>2037</v>
      </c>
      <c r="S863" t="s">
        <v>2062</v>
      </c>
      <c r="T863" t="s">
        <v>2063</v>
      </c>
    </row>
    <row r="864" spans="1:20" ht="31.2" x14ac:dyDescent="0.3">
      <c r="A864">
        <v>862</v>
      </c>
      <c r="B864" t="s">
        <v>1733</v>
      </c>
      <c r="C864" s="3" t="s">
        <v>1734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52"/>
        <v>40755.208333333336</v>
      </c>
      <c r="O864" s="4">
        <f t="shared" si="53"/>
        <v>40759.208333333336</v>
      </c>
      <c r="P864" t="b">
        <v>0</v>
      </c>
      <c r="Q864" t="b">
        <v>0</v>
      </c>
      <c r="R864" t="s">
        <v>2037</v>
      </c>
      <c r="S864" t="s">
        <v>2062</v>
      </c>
      <c r="T864" t="s">
        <v>2063</v>
      </c>
    </row>
    <row r="865" spans="1:20" x14ac:dyDescent="0.3">
      <c r="A865">
        <v>863</v>
      </c>
      <c r="B865" t="s">
        <v>1735</v>
      </c>
      <c r="C865" s="3" t="s">
        <v>1736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52"/>
        <v>42171.208333333328</v>
      </c>
      <c r="O865" s="4">
        <f t="shared" si="53"/>
        <v>42194.208333333328</v>
      </c>
      <c r="P865" t="b">
        <v>0</v>
      </c>
      <c r="Q865" t="b">
        <v>1</v>
      </c>
      <c r="R865" t="s">
        <v>2053</v>
      </c>
      <c r="S865" t="s">
        <v>2064</v>
      </c>
      <c r="T865" t="s">
        <v>2083</v>
      </c>
    </row>
    <row r="866" spans="1:20" x14ac:dyDescent="0.3">
      <c r="A866">
        <v>864</v>
      </c>
      <c r="B866" t="s">
        <v>1737</v>
      </c>
      <c r="C866" s="3" t="s">
        <v>1738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52"/>
        <v>42600.208333333328</v>
      </c>
      <c r="O866" s="4">
        <f t="shared" si="53"/>
        <v>42605.208333333328</v>
      </c>
      <c r="P866" t="b">
        <v>0</v>
      </c>
      <c r="Q866" t="b">
        <v>0</v>
      </c>
      <c r="R866" t="s">
        <v>2046</v>
      </c>
      <c r="S866" t="s">
        <v>2064</v>
      </c>
      <c r="T866" t="s">
        <v>2075</v>
      </c>
    </row>
    <row r="867" spans="1:20" ht="31.2" x14ac:dyDescent="0.3">
      <c r="A867">
        <v>865</v>
      </c>
      <c r="B867" t="s">
        <v>1739</v>
      </c>
      <c r="C867" s="3" t="s">
        <v>1740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52"/>
        <v>41896.208333333336</v>
      </c>
      <c r="O867" s="4">
        <f t="shared" si="53"/>
        <v>41905.208333333336</v>
      </c>
      <c r="P867" t="b">
        <v>0</v>
      </c>
      <c r="Q867" t="b">
        <v>0</v>
      </c>
      <c r="R867" t="s">
        <v>2037</v>
      </c>
      <c r="S867" t="s">
        <v>2062</v>
      </c>
      <c r="T867" t="s">
        <v>2063</v>
      </c>
    </row>
    <row r="868" spans="1:20" x14ac:dyDescent="0.3">
      <c r="A868">
        <v>866</v>
      </c>
      <c r="B868" t="s">
        <v>1741</v>
      </c>
      <c r="C868" s="3" t="s">
        <v>1742</v>
      </c>
      <c r="D868">
        <v>182800</v>
      </c>
      <c r="E868">
        <v>79045</v>
      </c>
      <c r="F868">
        <f t="shared" si="54"/>
        <v>43</v>
      </c>
      <c r="G868" t="s">
        <v>64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52"/>
        <v>40670.208333333336</v>
      </c>
      <c r="O868" s="4">
        <f t="shared" si="53"/>
        <v>40671.208333333336</v>
      </c>
      <c r="P868" t="b">
        <v>0</v>
      </c>
      <c r="Q868" t="b">
        <v>0</v>
      </c>
      <c r="R868" t="s">
        <v>2048</v>
      </c>
      <c r="S868" t="s">
        <v>2077</v>
      </c>
      <c r="T868" t="s">
        <v>2078</v>
      </c>
    </row>
    <row r="869" spans="1:20" ht="31.2" x14ac:dyDescent="0.3">
      <c r="A869">
        <v>867</v>
      </c>
      <c r="B869" t="s">
        <v>1743</v>
      </c>
      <c r="C869" s="3" t="s">
        <v>1744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52"/>
        <v>43381.208333333328</v>
      </c>
      <c r="O869" s="4">
        <f t="shared" si="53"/>
        <v>43387.208333333328</v>
      </c>
      <c r="P869" t="b">
        <v>0</v>
      </c>
      <c r="Q869" t="b">
        <v>0</v>
      </c>
      <c r="R869" t="s">
        <v>17</v>
      </c>
      <c r="S869" t="s">
        <v>2006</v>
      </c>
      <c r="T869" t="s">
        <v>2007</v>
      </c>
    </row>
    <row r="870" spans="1:20" x14ac:dyDescent="0.3">
      <c r="A870">
        <v>868</v>
      </c>
      <c r="B870" t="s">
        <v>1745</v>
      </c>
      <c r="C870" s="3" t="s">
        <v>1746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52"/>
        <v>41558.208333333336</v>
      </c>
      <c r="O870" s="4">
        <f t="shared" si="53"/>
        <v>41569.208333333336</v>
      </c>
      <c r="P870" t="b">
        <v>0</v>
      </c>
      <c r="Q870" t="b">
        <v>0</v>
      </c>
      <c r="R870" t="s">
        <v>2037</v>
      </c>
      <c r="S870" t="s">
        <v>2062</v>
      </c>
      <c r="T870" t="s">
        <v>2063</v>
      </c>
    </row>
    <row r="871" spans="1:20" x14ac:dyDescent="0.3">
      <c r="A871">
        <v>869</v>
      </c>
      <c r="B871" t="s">
        <v>1747</v>
      </c>
      <c r="C871" s="3" t="s">
        <v>1748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52"/>
        <v>40349.208333333336</v>
      </c>
      <c r="O871" s="4">
        <f t="shared" si="53"/>
        <v>40363.208333333336</v>
      </c>
      <c r="P871" t="b">
        <v>0</v>
      </c>
      <c r="Q871" t="b">
        <v>0</v>
      </c>
      <c r="R871" t="s">
        <v>2040</v>
      </c>
      <c r="S871" t="s">
        <v>2064</v>
      </c>
      <c r="T871" t="s">
        <v>2067</v>
      </c>
    </row>
    <row r="872" spans="1:20" x14ac:dyDescent="0.3">
      <c r="A872">
        <v>870</v>
      </c>
      <c r="B872" t="s">
        <v>1749</v>
      </c>
      <c r="C872" s="3" t="s">
        <v>1750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52"/>
        <v>42239.208333333328</v>
      </c>
      <c r="O872" s="4">
        <f t="shared" si="53"/>
        <v>42264.208333333328</v>
      </c>
      <c r="P872" t="b">
        <v>0</v>
      </c>
      <c r="Q872" t="b">
        <v>0</v>
      </c>
      <c r="R872" t="s">
        <v>2037</v>
      </c>
      <c r="S872" t="s">
        <v>2062</v>
      </c>
      <c r="T872" t="s">
        <v>2063</v>
      </c>
    </row>
    <row r="873" spans="1:20" ht="31.2" x14ac:dyDescent="0.3">
      <c r="A873">
        <v>871</v>
      </c>
      <c r="B873" t="s">
        <v>1751</v>
      </c>
      <c r="C873" s="3" t="s">
        <v>1752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52"/>
        <v>43039.208333333328</v>
      </c>
      <c r="O873" s="4">
        <f t="shared" si="53"/>
        <v>43057.25</v>
      </c>
      <c r="P873" t="b">
        <v>0</v>
      </c>
      <c r="Q873" t="b">
        <v>1</v>
      </c>
      <c r="R873" t="s">
        <v>2037</v>
      </c>
      <c r="S873" t="s">
        <v>2062</v>
      </c>
      <c r="T873" t="s">
        <v>2063</v>
      </c>
    </row>
    <row r="874" spans="1:20" x14ac:dyDescent="0.3">
      <c r="A874">
        <v>872</v>
      </c>
      <c r="B874" t="s">
        <v>1753</v>
      </c>
      <c r="C874" s="3" t="s">
        <v>1754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>
        <f t="shared" si="55"/>
        <v>98.67</v>
      </c>
      <c r="J874" t="s">
        <v>25</v>
      </c>
      <c r="K874" t="s">
        <v>26</v>
      </c>
      <c r="L874">
        <v>1535950800</v>
      </c>
      <c r="M874">
        <v>1536382800</v>
      </c>
      <c r="N874" s="4">
        <f t="shared" si="52"/>
        <v>43345.208333333328</v>
      </c>
      <c r="O874" s="4">
        <f t="shared" si="53"/>
        <v>43350.208333333328</v>
      </c>
      <c r="P874" t="b">
        <v>0</v>
      </c>
      <c r="Q874" t="b">
        <v>0</v>
      </c>
      <c r="R874" t="s">
        <v>2056</v>
      </c>
      <c r="S874" t="s">
        <v>2064</v>
      </c>
      <c r="T874" t="s">
        <v>2086</v>
      </c>
    </row>
    <row r="875" spans="1:20" x14ac:dyDescent="0.3">
      <c r="A875">
        <v>873</v>
      </c>
      <c r="B875" t="s">
        <v>1755</v>
      </c>
      <c r="C875" s="3" t="s">
        <v>1756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52"/>
        <v>41646.25</v>
      </c>
      <c r="O875" s="4">
        <f t="shared" si="53"/>
        <v>41651.25</v>
      </c>
      <c r="P875" t="b">
        <v>0</v>
      </c>
      <c r="Q875" t="b">
        <v>0</v>
      </c>
      <c r="R875" t="s">
        <v>2048</v>
      </c>
      <c r="S875" t="s">
        <v>2077</v>
      </c>
      <c r="T875" t="s">
        <v>2078</v>
      </c>
    </row>
    <row r="876" spans="1:20" x14ac:dyDescent="0.3">
      <c r="A876">
        <v>874</v>
      </c>
      <c r="B876" t="s">
        <v>1757</v>
      </c>
      <c r="C876" s="3" t="s">
        <v>1758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52"/>
        <v>40290.208333333336</v>
      </c>
      <c r="O876" s="4">
        <f t="shared" si="53"/>
        <v>40328.208333333336</v>
      </c>
      <c r="P876" t="b">
        <v>0</v>
      </c>
      <c r="Q876" t="b">
        <v>1</v>
      </c>
      <c r="R876" t="s">
        <v>2048</v>
      </c>
      <c r="S876" t="s">
        <v>2077</v>
      </c>
      <c r="T876" t="s">
        <v>2078</v>
      </c>
    </row>
    <row r="877" spans="1:20" x14ac:dyDescent="0.3">
      <c r="A877">
        <v>875</v>
      </c>
      <c r="B877" t="s">
        <v>1759</v>
      </c>
      <c r="C877" s="3" t="s">
        <v>1760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52"/>
        <v>40555.25</v>
      </c>
      <c r="O877" s="4">
        <f t="shared" si="53"/>
        <v>40556.25</v>
      </c>
      <c r="P877" t="b">
        <v>0</v>
      </c>
      <c r="Q877" t="b">
        <v>0</v>
      </c>
      <c r="R877" t="s">
        <v>2035</v>
      </c>
      <c r="S877" t="s">
        <v>2058</v>
      </c>
      <c r="T877" t="s">
        <v>2059</v>
      </c>
    </row>
    <row r="878" spans="1:20" ht="31.2" x14ac:dyDescent="0.3">
      <c r="A878">
        <v>876</v>
      </c>
      <c r="B878" t="s">
        <v>1761</v>
      </c>
      <c r="C878" s="3" t="s">
        <v>1762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52"/>
        <v>43623.208333333328</v>
      </c>
      <c r="O878" s="4">
        <f t="shared" si="53"/>
        <v>43647.208333333328</v>
      </c>
      <c r="P878" t="b">
        <v>0</v>
      </c>
      <c r="Q878" t="b">
        <v>0</v>
      </c>
      <c r="R878" t="s">
        <v>2048</v>
      </c>
      <c r="S878" t="s">
        <v>2077</v>
      </c>
      <c r="T878" t="s">
        <v>2078</v>
      </c>
    </row>
    <row r="879" spans="1:20" x14ac:dyDescent="0.3">
      <c r="A879">
        <v>877</v>
      </c>
      <c r="B879" t="s">
        <v>1763</v>
      </c>
      <c r="C879" s="3" t="s">
        <v>1764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52"/>
        <v>42576.208333333328</v>
      </c>
      <c r="O879" s="4">
        <f t="shared" si="53"/>
        <v>42577.208333333328</v>
      </c>
      <c r="P879" t="b">
        <v>0</v>
      </c>
      <c r="Q879" t="b">
        <v>0</v>
      </c>
      <c r="R879" t="s">
        <v>17</v>
      </c>
      <c r="S879" t="s">
        <v>2006</v>
      </c>
      <c r="T879" t="s">
        <v>2007</v>
      </c>
    </row>
    <row r="880" spans="1:20" x14ac:dyDescent="0.3">
      <c r="A880">
        <v>878</v>
      </c>
      <c r="B880" t="s">
        <v>1765</v>
      </c>
      <c r="C880" s="3" t="s">
        <v>1766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>
        <f t="shared" si="55"/>
        <v>84.33</v>
      </c>
      <c r="J880" t="s">
        <v>95</v>
      </c>
      <c r="K880" t="s">
        <v>96</v>
      </c>
      <c r="L880">
        <v>1579068000</v>
      </c>
      <c r="M880">
        <v>1581141600</v>
      </c>
      <c r="N880" s="4">
        <f t="shared" si="52"/>
        <v>43844.25</v>
      </c>
      <c r="O880" s="4">
        <f t="shared" si="53"/>
        <v>43868.25</v>
      </c>
      <c r="P880" t="b">
        <v>0</v>
      </c>
      <c r="Q880" t="b">
        <v>0</v>
      </c>
      <c r="R880" t="s">
        <v>2050</v>
      </c>
      <c r="S880" t="s">
        <v>2058</v>
      </c>
      <c r="T880" t="s">
        <v>2080</v>
      </c>
    </row>
    <row r="881" spans="1:20" x14ac:dyDescent="0.3">
      <c r="A881">
        <v>879</v>
      </c>
      <c r="B881" t="s">
        <v>1767</v>
      </c>
      <c r="C881" s="3" t="s">
        <v>1768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52"/>
        <v>42787.25</v>
      </c>
      <c r="O881" s="4">
        <f t="shared" si="53"/>
        <v>42796.25</v>
      </c>
      <c r="P881" t="b">
        <v>0</v>
      </c>
      <c r="Q881" t="b">
        <v>0</v>
      </c>
      <c r="R881" t="s">
        <v>2043</v>
      </c>
      <c r="S881" t="s">
        <v>2070</v>
      </c>
      <c r="T881" t="s">
        <v>2071</v>
      </c>
    </row>
    <row r="882" spans="1:20" ht="31.2" x14ac:dyDescent="0.3">
      <c r="A882">
        <v>880</v>
      </c>
      <c r="B882" t="s">
        <v>1769</v>
      </c>
      <c r="C882" s="3" t="s">
        <v>1770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52"/>
        <v>43666.208333333328</v>
      </c>
      <c r="O882" s="4">
        <f t="shared" si="53"/>
        <v>43668.208333333328</v>
      </c>
      <c r="P882" t="b">
        <v>0</v>
      </c>
      <c r="Q882" t="b">
        <v>0</v>
      </c>
      <c r="R882" t="s">
        <v>2039</v>
      </c>
      <c r="S882" t="s">
        <v>2058</v>
      </c>
      <c r="T882" t="s">
        <v>2066</v>
      </c>
    </row>
    <row r="883" spans="1:20" x14ac:dyDescent="0.3">
      <c r="A883">
        <v>881</v>
      </c>
      <c r="B883" t="s">
        <v>1771</v>
      </c>
      <c r="C883" s="3" t="s">
        <v>1772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52"/>
        <v>42193.208333333328</v>
      </c>
      <c r="O883" s="4">
        <f t="shared" si="53"/>
        <v>42222.208333333328</v>
      </c>
      <c r="P883" t="b">
        <v>0</v>
      </c>
      <c r="Q883" t="b">
        <v>1</v>
      </c>
      <c r="R883" t="s">
        <v>2037</v>
      </c>
      <c r="S883" t="s">
        <v>2062</v>
      </c>
      <c r="T883" t="s">
        <v>2063</v>
      </c>
    </row>
    <row r="884" spans="1:20" x14ac:dyDescent="0.3">
      <c r="A884">
        <v>882</v>
      </c>
      <c r="B884" t="s">
        <v>1773</v>
      </c>
      <c r="C884" s="3" t="s">
        <v>1774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52"/>
        <v>42024.25</v>
      </c>
      <c r="O884" s="4">
        <f t="shared" si="53"/>
        <v>42028.25</v>
      </c>
      <c r="P884" t="b">
        <v>0</v>
      </c>
      <c r="Q884" t="b">
        <v>0</v>
      </c>
      <c r="R884" t="s">
        <v>2037</v>
      </c>
      <c r="S884" t="s">
        <v>2062</v>
      </c>
      <c r="T884" t="s">
        <v>2063</v>
      </c>
    </row>
    <row r="885" spans="1:20" ht="31.2" x14ac:dyDescent="0.3">
      <c r="A885">
        <v>883</v>
      </c>
      <c r="B885" t="s">
        <v>1775</v>
      </c>
      <c r="C885" s="3" t="s">
        <v>1776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52"/>
        <v>40322.208333333336</v>
      </c>
      <c r="O885" s="4">
        <f t="shared" si="53"/>
        <v>40358.208333333336</v>
      </c>
      <c r="P885" t="b">
        <v>0</v>
      </c>
      <c r="Q885" t="b">
        <v>0</v>
      </c>
      <c r="R885" t="s">
        <v>2046</v>
      </c>
      <c r="S885" t="s">
        <v>2064</v>
      </c>
      <c r="T885" t="s">
        <v>2075</v>
      </c>
    </row>
    <row r="886" spans="1:20" x14ac:dyDescent="0.3">
      <c r="A886">
        <v>884</v>
      </c>
      <c r="B886" t="s">
        <v>1777</v>
      </c>
      <c r="C886" s="3" t="s">
        <v>1778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52"/>
        <v>41762.208333333336</v>
      </c>
      <c r="O886" s="4">
        <f t="shared" si="53"/>
        <v>41764.208333333336</v>
      </c>
      <c r="P886" t="b">
        <v>0</v>
      </c>
      <c r="Q886" t="b">
        <v>1</v>
      </c>
      <c r="R886" t="s">
        <v>2037</v>
      </c>
      <c r="S886" t="s">
        <v>2062</v>
      </c>
      <c r="T886" t="s">
        <v>2063</v>
      </c>
    </row>
    <row r="887" spans="1:20" x14ac:dyDescent="0.3">
      <c r="A887">
        <v>885</v>
      </c>
      <c r="B887" t="s">
        <v>1779</v>
      </c>
      <c r="C887" s="3" t="s">
        <v>1780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52"/>
        <v>40334.208333333336</v>
      </c>
      <c r="O887" s="4">
        <f t="shared" si="53"/>
        <v>40372.208333333336</v>
      </c>
      <c r="P887" t="b">
        <v>0</v>
      </c>
      <c r="Q887" t="b">
        <v>0</v>
      </c>
      <c r="R887" t="s">
        <v>2037</v>
      </c>
      <c r="S887" t="s">
        <v>2062</v>
      </c>
      <c r="T887" t="s">
        <v>2063</v>
      </c>
    </row>
    <row r="888" spans="1:20" x14ac:dyDescent="0.3">
      <c r="A888">
        <v>886</v>
      </c>
      <c r="B888" t="s">
        <v>1781</v>
      </c>
      <c r="C888" s="3" t="s">
        <v>1782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52"/>
        <v>40415.208333333336</v>
      </c>
      <c r="O888" s="4">
        <f t="shared" si="53"/>
        <v>40433.208333333336</v>
      </c>
      <c r="P888" t="b">
        <v>0</v>
      </c>
      <c r="Q888" t="b">
        <v>0</v>
      </c>
      <c r="R888" t="s">
        <v>2041</v>
      </c>
      <c r="S888" t="s">
        <v>2058</v>
      </c>
      <c r="T888" t="s">
        <v>2068</v>
      </c>
    </row>
    <row r="889" spans="1:20" ht="31.2" x14ac:dyDescent="0.3">
      <c r="A889">
        <v>887</v>
      </c>
      <c r="B889" t="s">
        <v>1783</v>
      </c>
      <c r="C889" s="3" t="s">
        <v>1784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52"/>
        <v>42201.208333333328</v>
      </c>
      <c r="O889" s="4">
        <f t="shared" si="53"/>
        <v>42248.208333333328</v>
      </c>
      <c r="P889" t="b">
        <v>0</v>
      </c>
      <c r="Q889" t="b">
        <v>1</v>
      </c>
      <c r="R889" t="s">
        <v>2037</v>
      </c>
      <c r="S889" t="s">
        <v>2062</v>
      </c>
      <c r="T889" t="s">
        <v>2063</v>
      </c>
    </row>
    <row r="890" spans="1:20" ht="31.2" x14ac:dyDescent="0.3">
      <c r="A890">
        <v>888</v>
      </c>
      <c r="B890" t="s">
        <v>1785</v>
      </c>
      <c r="C890" s="3" t="s">
        <v>1786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52"/>
        <v>42835.208333333328</v>
      </c>
      <c r="O890" s="4">
        <f t="shared" si="53"/>
        <v>42854.208333333328</v>
      </c>
      <c r="P890" t="b">
        <v>0</v>
      </c>
      <c r="Q890" t="b">
        <v>0</v>
      </c>
      <c r="R890" t="s">
        <v>2037</v>
      </c>
      <c r="S890" t="s">
        <v>2062</v>
      </c>
      <c r="T890" t="s">
        <v>2063</v>
      </c>
    </row>
    <row r="891" spans="1:20" x14ac:dyDescent="0.3">
      <c r="A891">
        <v>889</v>
      </c>
      <c r="B891" t="s">
        <v>1787</v>
      </c>
      <c r="C891" s="3" t="s">
        <v>1788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52"/>
        <v>41709.208333333336</v>
      </c>
      <c r="O891" s="4">
        <f t="shared" si="53"/>
        <v>41716.208333333336</v>
      </c>
      <c r="P891" t="b">
        <v>0</v>
      </c>
      <c r="Q891" t="b">
        <v>1</v>
      </c>
      <c r="R891" t="s">
        <v>2039</v>
      </c>
      <c r="S891" t="s">
        <v>2058</v>
      </c>
      <c r="T891" t="s">
        <v>2066</v>
      </c>
    </row>
    <row r="892" spans="1:20" x14ac:dyDescent="0.3">
      <c r="A892">
        <v>890</v>
      </c>
      <c r="B892" t="s">
        <v>1789</v>
      </c>
      <c r="C892" s="3" t="s">
        <v>1790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52"/>
        <v>43639.208333333328</v>
      </c>
      <c r="O892" s="4">
        <f t="shared" si="53"/>
        <v>43640.208333333328</v>
      </c>
      <c r="P892" t="b">
        <v>0</v>
      </c>
      <c r="Q892" t="b">
        <v>0</v>
      </c>
      <c r="R892" t="s">
        <v>2041</v>
      </c>
      <c r="S892" t="s">
        <v>2058</v>
      </c>
      <c r="T892" t="s">
        <v>2068</v>
      </c>
    </row>
    <row r="893" spans="1:20" ht="31.2" x14ac:dyDescent="0.3">
      <c r="A893">
        <v>891</v>
      </c>
      <c r="B893" t="s">
        <v>1791</v>
      </c>
      <c r="C893" s="3" t="s">
        <v>1792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52"/>
        <v>40879.25</v>
      </c>
      <c r="O893" s="4">
        <f t="shared" si="53"/>
        <v>40923.25</v>
      </c>
      <c r="P893" t="b">
        <v>0</v>
      </c>
      <c r="Q893" t="b">
        <v>0</v>
      </c>
      <c r="R893" t="s">
        <v>2038</v>
      </c>
      <c r="S893" t="s">
        <v>2064</v>
      </c>
      <c r="T893" t="s">
        <v>2065</v>
      </c>
    </row>
    <row r="894" spans="1:20" x14ac:dyDescent="0.3">
      <c r="A894">
        <v>892</v>
      </c>
      <c r="B894" t="s">
        <v>1793</v>
      </c>
      <c r="C894" s="3" t="s">
        <v>1794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52"/>
        <v>40318.208333333336</v>
      </c>
      <c r="O894" s="4">
        <f t="shared" si="53"/>
        <v>40359.208333333336</v>
      </c>
      <c r="P894" t="b">
        <v>0</v>
      </c>
      <c r="Q894" t="b">
        <v>0</v>
      </c>
      <c r="R894" t="s">
        <v>2052</v>
      </c>
      <c r="S894" t="s">
        <v>2070</v>
      </c>
      <c r="T894" t="s">
        <v>2082</v>
      </c>
    </row>
    <row r="895" spans="1:20" x14ac:dyDescent="0.3">
      <c r="A895">
        <v>893</v>
      </c>
      <c r="B895" t="s">
        <v>1795</v>
      </c>
      <c r="C895" s="3" t="s">
        <v>1796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>
        <f t="shared" si="55"/>
        <v>54.12</v>
      </c>
      <c r="J895" t="s">
        <v>95</v>
      </c>
      <c r="K895" t="s">
        <v>96</v>
      </c>
      <c r="L895">
        <v>1434344400</v>
      </c>
      <c r="M895">
        <v>1434690000</v>
      </c>
      <c r="N895" s="4">
        <f t="shared" si="52"/>
        <v>42169.208333333328</v>
      </c>
      <c r="O895" s="4">
        <f t="shared" si="53"/>
        <v>42173.208333333328</v>
      </c>
      <c r="P895" t="b">
        <v>0</v>
      </c>
      <c r="Q895" t="b">
        <v>1</v>
      </c>
      <c r="R895" t="s">
        <v>2038</v>
      </c>
      <c r="S895" t="s">
        <v>2064</v>
      </c>
      <c r="T895" t="s">
        <v>2065</v>
      </c>
    </row>
    <row r="896" spans="1:20" x14ac:dyDescent="0.3">
      <c r="A896">
        <v>894</v>
      </c>
      <c r="B896" t="s">
        <v>1797</v>
      </c>
      <c r="C896" s="3" t="s">
        <v>1798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>
        <f t="shared" si="55"/>
        <v>57.29</v>
      </c>
      <c r="J896" t="s">
        <v>37</v>
      </c>
      <c r="K896" t="s">
        <v>38</v>
      </c>
      <c r="L896">
        <v>1373518800</v>
      </c>
      <c r="M896">
        <v>1376110800</v>
      </c>
      <c r="N896" s="4">
        <f t="shared" si="52"/>
        <v>41465.208333333336</v>
      </c>
      <c r="O896" s="4">
        <f t="shared" si="53"/>
        <v>41495.208333333336</v>
      </c>
      <c r="P896" t="b">
        <v>0</v>
      </c>
      <c r="Q896" t="b">
        <v>1</v>
      </c>
      <c r="R896" t="s">
        <v>2053</v>
      </c>
      <c r="S896" t="s">
        <v>2064</v>
      </c>
      <c r="T896" t="s">
        <v>2083</v>
      </c>
    </row>
    <row r="897" spans="1:20" ht="31.2" x14ac:dyDescent="0.3">
      <c r="A897">
        <v>895</v>
      </c>
      <c r="B897" t="s">
        <v>1799</v>
      </c>
      <c r="C897" s="3" t="s">
        <v>1800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52"/>
        <v>43133.25</v>
      </c>
      <c r="O897" s="4">
        <f t="shared" si="53"/>
        <v>43142.25</v>
      </c>
      <c r="P897" t="b">
        <v>0</v>
      </c>
      <c r="Q897" t="b">
        <v>0</v>
      </c>
      <c r="R897" t="s">
        <v>2037</v>
      </c>
      <c r="S897" t="s">
        <v>2062</v>
      </c>
      <c r="T897" t="s">
        <v>2063</v>
      </c>
    </row>
    <row r="898" spans="1:20" ht="31.2" x14ac:dyDescent="0.3">
      <c r="A898">
        <v>896</v>
      </c>
      <c r="B898" t="s">
        <v>1801</v>
      </c>
      <c r="C898" s="3" t="s">
        <v>1802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>
        <f t="shared" si="55"/>
        <v>105.03</v>
      </c>
      <c r="J898" t="s">
        <v>25</v>
      </c>
      <c r="K898" t="s">
        <v>26</v>
      </c>
      <c r="L898">
        <v>1310619600</v>
      </c>
      <c r="M898">
        <v>1310878800</v>
      </c>
      <c r="N898" s="4">
        <f t="shared" si="52"/>
        <v>40737.208333333336</v>
      </c>
      <c r="O898" s="4">
        <f t="shared" si="53"/>
        <v>40740.208333333336</v>
      </c>
      <c r="P898" t="b">
        <v>0</v>
      </c>
      <c r="Q898" t="b">
        <v>1</v>
      </c>
      <c r="R898" t="s">
        <v>17</v>
      </c>
      <c r="S898" t="s">
        <v>2006</v>
      </c>
      <c r="T898" t="s">
        <v>2007</v>
      </c>
    </row>
    <row r="899" spans="1:20" x14ac:dyDescent="0.3">
      <c r="A899">
        <v>897</v>
      </c>
      <c r="B899" t="s">
        <v>1803</v>
      </c>
      <c r="C899" s="3" t="s">
        <v>1804</v>
      </c>
      <c r="D899">
        <v>8800</v>
      </c>
      <c r="E899">
        <v>2437</v>
      </c>
      <c r="F899">
        <f t="shared" si="54"/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56">(((L899/60)/60)/24)+DATE(1970,1,0)</f>
        <v>43582.208333333328</v>
      </c>
      <c r="O899" s="4">
        <f t="shared" ref="O899:O962" si="57">(((M899/60)/60)/24)+DATE(1970,1,0)</f>
        <v>43584.208333333328</v>
      </c>
      <c r="P899" t="b">
        <v>0</v>
      </c>
      <c r="Q899" t="b">
        <v>0</v>
      </c>
      <c r="R899" t="s">
        <v>2037</v>
      </c>
      <c r="S899" t="s">
        <v>2062</v>
      </c>
      <c r="T899" t="s">
        <v>2063</v>
      </c>
    </row>
    <row r="900" spans="1:20" x14ac:dyDescent="0.3">
      <c r="A900">
        <v>898</v>
      </c>
      <c r="B900" t="s">
        <v>1805</v>
      </c>
      <c r="C900" s="3" t="s">
        <v>1806</v>
      </c>
      <c r="D900">
        <v>179100</v>
      </c>
      <c r="E900">
        <v>93991</v>
      </c>
      <c r="F900">
        <f t="shared" ref="F900:F963" si="58">ROUND(E900/D900*100,0)</f>
        <v>52</v>
      </c>
      <c r="G900" t="s">
        <v>14</v>
      </c>
      <c r="H900">
        <v>1221</v>
      </c>
      <c r="I900">
        <f t="shared" ref="I900:I963" si="59">IF(H900=0,0,ROUND(E900/H900,2))</f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56"/>
        <v>43814.25</v>
      </c>
      <c r="O900" s="4">
        <f t="shared" si="57"/>
        <v>43820.25</v>
      </c>
      <c r="P900" t="b">
        <v>0</v>
      </c>
      <c r="Q900" t="b">
        <v>0</v>
      </c>
      <c r="R900" t="s">
        <v>2038</v>
      </c>
      <c r="S900" t="s">
        <v>2064</v>
      </c>
      <c r="T900" t="s">
        <v>2065</v>
      </c>
    </row>
    <row r="901" spans="1:20" x14ac:dyDescent="0.3">
      <c r="A901">
        <v>899</v>
      </c>
      <c r="B901" t="s">
        <v>1807</v>
      </c>
      <c r="C901" s="3" t="s">
        <v>1808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>
        <f t="shared" si="59"/>
        <v>102.6</v>
      </c>
      <c r="J901" t="s">
        <v>87</v>
      </c>
      <c r="K901" t="s">
        <v>88</v>
      </c>
      <c r="L901">
        <v>1381122000</v>
      </c>
      <c r="M901">
        <v>1382677200</v>
      </c>
      <c r="N901" s="4">
        <f t="shared" si="56"/>
        <v>41553.208333333336</v>
      </c>
      <c r="O901" s="4">
        <f t="shared" si="57"/>
        <v>41571.208333333336</v>
      </c>
      <c r="P901" t="b">
        <v>0</v>
      </c>
      <c r="Q901" t="b">
        <v>0</v>
      </c>
      <c r="R901" t="s">
        <v>2051</v>
      </c>
      <c r="S901" t="s">
        <v>2058</v>
      </c>
      <c r="T901" t="s">
        <v>2081</v>
      </c>
    </row>
    <row r="902" spans="1:20" x14ac:dyDescent="0.3">
      <c r="A902">
        <v>900</v>
      </c>
      <c r="B902" t="s">
        <v>1809</v>
      </c>
      <c r="C902" s="3" t="s">
        <v>1810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56"/>
        <v>41900.208333333336</v>
      </c>
      <c r="O902" s="4">
        <f t="shared" si="57"/>
        <v>41901.208333333336</v>
      </c>
      <c r="P902" t="b">
        <v>0</v>
      </c>
      <c r="Q902" t="b">
        <v>1</v>
      </c>
      <c r="R902" t="s">
        <v>2036</v>
      </c>
      <c r="S902" t="s">
        <v>2060</v>
      </c>
      <c r="T902" t="s">
        <v>2061</v>
      </c>
    </row>
    <row r="903" spans="1:20" x14ac:dyDescent="0.3">
      <c r="A903">
        <v>901</v>
      </c>
      <c r="B903" t="s">
        <v>1811</v>
      </c>
      <c r="C903" s="3" t="s">
        <v>1812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56"/>
        <v>43297.208333333328</v>
      </c>
      <c r="O903" s="4">
        <f t="shared" si="57"/>
        <v>43330.208333333328</v>
      </c>
      <c r="P903" t="b">
        <v>0</v>
      </c>
      <c r="Q903" t="b">
        <v>1</v>
      </c>
      <c r="R903" t="s">
        <v>2035</v>
      </c>
      <c r="S903" t="s">
        <v>2058</v>
      </c>
      <c r="T903" t="s">
        <v>2059</v>
      </c>
    </row>
    <row r="904" spans="1:20" x14ac:dyDescent="0.3">
      <c r="A904">
        <v>902</v>
      </c>
      <c r="B904" t="s">
        <v>1813</v>
      </c>
      <c r="C904" s="3" t="s">
        <v>1814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56"/>
        <v>42398.25</v>
      </c>
      <c r="O904" s="4">
        <f t="shared" si="57"/>
        <v>42440.25</v>
      </c>
      <c r="P904" t="b">
        <v>0</v>
      </c>
      <c r="Q904" t="b">
        <v>0</v>
      </c>
      <c r="R904" t="s">
        <v>2036</v>
      </c>
      <c r="S904" t="s">
        <v>2060</v>
      </c>
      <c r="T904" t="s">
        <v>2061</v>
      </c>
    </row>
    <row r="905" spans="1:20" ht="31.2" x14ac:dyDescent="0.3">
      <c r="A905">
        <v>903</v>
      </c>
      <c r="B905" t="s">
        <v>1815</v>
      </c>
      <c r="C905" s="3" t="s">
        <v>1816</v>
      </c>
      <c r="D905">
        <v>41000</v>
      </c>
      <c r="E905">
        <v>709</v>
      </c>
      <c r="F905">
        <f t="shared" si="58"/>
        <v>2</v>
      </c>
      <c r="G905" t="s">
        <v>43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56"/>
        <v>41033.208333333336</v>
      </c>
      <c r="O905" s="4">
        <f t="shared" si="57"/>
        <v>41048.208333333336</v>
      </c>
      <c r="P905" t="b">
        <v>0</v>
      </c>
      <c r="Q905" t="b">
        <v>1</v>
      </c>
      <c r="R905" t="s">
        <v>2043</v>
      </c>
      <c r="S905" t="s">
        <v>2070</v>
      </c>
      <c r="T905" t="s">
        <v>2071</v>
      </c>
    </row>
    <row r="906" spans="1:20" x14ac:dyDescent="0.3">
      <c r="A906">
        <v>904</v>
      </c>
      <c r="B906" t="s">
        <v>1817</v>
      </c>
      <c r="C906" s="3" t="s">
        <v>1818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56"/>
        <v>41185.208333333336</v>
      </c>
      <c r="O906" s="4">
        <f t="shared" si="57"/>
        <v>41189.208333333336</v>
      </c>
      <c r="P906" t="b">
        <v>0</v>
      </c>
      <c r="Q906" t="b">
        <v>0</v>
      </c>
      <c r="R906" t="s">
        <v>2049</v>
      </c>
      <c r="S906" t="s">
        <v>2070</v>
      </c>
      <c r="T906" t="s">
        <v>2079</v>
      </c>
    </row>
    <row r="907" spans="1:20" x14ac:dyDescent="0.3">
      <c r="A907">
        <v>905</v>
      </c>
      <c r="B907" t="s">
        <v>1819</v>
      </c>
      <c r="C907" s="3" t="s">
        <v>1820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56"/>
        <v>41535.208333333336</v>
      </c>
      <c r="O907" s="4">
        <f t="shared" si="57"/>
        <v>41538.208333333336</v>
      </c>
      <c r="P907" t="b">
        <v>0</v>
      </c>
      <c r="Q907" t="b">
        <v>0</v>
      </c>
      <c r="R907" t="s">
        <v>2037</v>
      </c>
      <c r="S907" t="s">
        <v>2062</v>
      </c>
      <c r="T907" t="s">
        <v>2063</v>
      </c>
    </row>
    <row r="908" spans="1:20" ht="31.2" x14ac:dyDescent="0.3">
      <c r="A908">
        <v>906</v>
      </c>
      <c r="B908" t="s">
        <v>1821</v>
      </c>
      <c r="C908" s="3" t="s">
        <v>1822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56"/>
        <v>42867.208333333328</v>
      </c>
      <c r="O908" s="4">
        <f t="shared" si="57"/>
        <v>42903.208333333328</v>
      </c>
      <c r="P908" t="b">
        <v>1</v>
      </c>
      <c r="Q908" t="b">
        <v>1</v>
      </c>
      <c r="R908" t="s">
        <v>2038</v>
      </c>
      <c r="S908" t="s">
        <v>2064</v>
      </c>
      <c r="T908" t="s">
        <v>2065</v>
      </c>
    </row>
    <row r="909" spans="1:20" x14ac:dyDescent="0.3">
      <c r="A909">
        <v>907</v>
      </c>
      <c r="B909" t="s">
        <v>1823</v>
      </c>
      <c r="C909" s="3" t="s">
        <v>1824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56"/>
        <v>40659.208333333336</v>
      </c>
      <c r="O909" s="4">
        <f t="shared" si="57"/>
        <v>40666.208333333336</v>
      </c>
      <c r="P909" t="b">
        <v>0</v>
      </c>
      <c r="Q909" t="b">
        <v>0</v>
      </c>
      <c r="R909" t="s">
        <v>2037</v>
      </c>
      <c r="S909" t="s">
        <v>2062</v>
      </c>
      <c r="T909" t="s">
        <v>2063</v>
      </c>
    </row>
    <row r="910" spans="1:20" x14ac:dyDescent="0.3">
      <c r="A910">
        <v>908</v>
      </c>
      <c r="B910" t="s">
        <v>1825</v>
      </c>
      <c r="C910" s="3" t="s">
        <v>1826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56"/>
        <v>41030.208333333336</v>
      </c>
      <c r="O910" s="4">
        <f t="shared" si="57"/>
        <v>41041.208333333336</v>
      </c>
      <c r="P910" t="b">
        <v>0</v>
      </c>
      <c r="Q910" t="b">
        <v>0</v>
      </c>
      <c r="R910" t="s">
        <v>2045</v>
      </c>
      <c r="S910" t="s">
        <v>2073</v>
      </c>
      <c r="T910" t="s">
        <v>2074</v>
      </c>
    </row>
    <row r="911" spans="1:20" x14ac:dyDescent="0.3">
      <c r="A911">
        <v>909</v>
      </c>
      <c r="B911" t="s">
        <v>1827</v>
      </c>
      <c r="C911" s="3" t="s">
        <v>1828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56"/>
        <v>43254.208333333328</v>
      </c>
      <c r="O911" s="4">
        <f t="shared" si="57"/>
        <v>43281.208333333328</v>
      </c>
      <c r="P911" t="b">
        <v>0</v>
      </c>
      <c r="Q911" t="b">
        <v>1</v>
      </c>
      <c r="R911" t="s">
        <v>2037</v>
      </c>
      <c r="S911" t="s">
        <v>2062</v>
      </c>
      <c r="T911" t="s">
        <v>2063</v>
      </c>
    </row>
    <row r="912" spans="1:20" x14ac:dyDescent="0.3">
      <c r="A912">
        <v>910</v>
      </c>
      <c r="B912" t="s">
        <v>1829</v>
      </c>
      <c r="C912" s="3" t="s">
        <v>1830</v>
      </c>
      <c r="D912">
        <v>154500</v>
      </c>
      <c r="E912">
        <v>30215</v>
      </c>
      <c r="F912">
        <f t="shared" si="58"/>
        <v>20</v>
      </c>
      <c r="G912" t="s">
        <v>64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56"/>
        <v>42025.25</v>
      </c>
      <c r="O912" s="4">
        <f t="shared" si="57"/>
        <v>42026.25</v>
      </c>
      <c r="P912" t="b">
        <v>0</v>
      </c>
      <c r="Q912" t="b">
        <v>0</v>
      </c>
      <c r="R912" t="s">
        <v>2037</v>
      </c>
      <c r="S912" t="s">
        <v>2062</v>
      </c>
      <c r="T912" t="s">
        <v>2063</v>
      </c>
    </row>
    <row r="913" spans="1:20" x14ac:dyDescent="0.3">
      <c r="A913">
        <v>911</v>
      </c>
      <c r="B913" t="s">
        <v>1831</v>
      </c>
      <c r="C913" s="3" t="s">
        <v>1832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56"/>
        <v>43716.208333333328</v>
      </c>
      <c r="O913" s="4">
        <f t="shared" si="57"/>
        <v>43718.208333333328</v>
      </c>
      <c r="P913" t="b">
        <v>1</v>
      </c>
      <c r="Q913" t="b">
        <v>0</v>
      </c>
      <c r="R913" t="s">
        <v>2036</v>
      </c>
      <c r="S913" t="s">
        <v>2060</v>
      </c>
      <c r="T913" t="s">
        <v>2061</v>
      </c>
    </row>
    <row r="914" spans="1:20" x14ac:dyDescent="0.3">
      <c r="A914">
        <v>912</v>
      </c>
      <c r="B914" t="s">
        <v>1833</v>
      </c>
      <c r="C914" s="3" t="s">
        <v>1834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56"/>
        <v>41156.208333333336</v>
      </c>
      <c r="O914" s="4">
        <f t="shared" si="57"/>
        <v>41169.208333333336</v>
      </c>
      <c r="P914" t="b">
        <v>1</v>
      </c>
      <c r="Q914" t="b">
        <v>0</v>
      </c>
      <c r="R914" t="s">
        <v>2040</v>
      </c>
      <c r="S914" t="s">
        <v>2064</v>
      </c>
      <c r="T914" t="s">
        <v>2067</v>
      </c>
    </row>
    <row r="915" spans="1:20" x14ac:dyDescent="0.3">
      <c r="A915">
        <v>913</v>
      </c>
      <c r="B915" t="s">
        <v>1835</v>
      </c>
      <c r="C915" s="3" t="s">
        <v>1836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>
        <f t="shared" si="59"/>
        <v>67.95</v>
      </c>
      <c r="J915" t="s">
        <v>25</v>
      </c>
      <c r="K915" t="s">
        <v>26</v>
      </c>
      <c r="L915">
        <v>1557637200</v>
      </c>
      <c r="M915">
        <v>1558760400</v>
      </c>
      <c r="N915" s="4">
        <f t="shared" si="56"/>
        <v>43596.208333333328</v>
      </c>
      <c r="O915" s="4">
        <f t="shared" si="57"/>
        <v>43609.208333333328</v>
      </c>
      <c r="P915" t="b">
        <v>0</v>
      </c>
      <c r="Q915" t="b">
        <v>0</v>
      </c>
      <c r="R915" t="s">
        <v>2040</v>
      </c>
      <c r="S915" t="s">
        <v>2064</v>
      </c>
      <c r="T915" t="s">
        <v>2067</v>
      </c>
    </row>
    <row r="916" spans="1:20" x14ac:dyDescent="0.3">
      <c r="A916">
        <v>914</v>
      </c>
      <c r="B916" t="s">
        <v>1837</v>
      </c>
      <c r="C916" s="3" t="s">
        <v>1838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>
        <f t="shared" si="59"/>
        <v>26.07</v>
      </c>
      <c r="J916" t="s">
        <v>37</v>
      </c>
      <c r="K916" t="s">
        <v>38</v>
      </c>
      <c r="L916">
        <v>1375592400</v>
      </c>
      <c r="M916">
        <v>1376629200</v>
      </c>
      <c r="N916" s="4">
        <f t="shared" si="56"/>
        <v>41489.208333333336</v>
      </c>
      <c r="O916" s="4">
        <f t="shared" si="57"/>
        <v>41501.208333333336</v>
      </c>
      <c r="P916" t="b">
        <v>0</v>
      </c>
      <c r="Q916" t="b">
        <v>0</v>
      </c>
      <c r="R916" t="s">
        <v>2037</v>
      </c>
      <c r="S916" t="s">
        <v>2062</v>
      </c>
      <c r="T916" t="s">
        <v>2063</v>
      </c>
    </row>
    <row r="917" spans="1:20" ht="31.2" x14ac:dyDescent="0.3">
      <c r="A917">
        <v>915</v>
      </c>
      <c r="B917" t="s">
        <v>1839</v>
      </c>
      <c r="C917" s="3" t="s">
        <v>1840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>
        <f t="shared" si="59"/>
        <v>105</v>
      </c>
      <c r="J917" t="s">
        <v>37</v>
      </c>
      <c r="K917" t="s">
        <v>38</v>
      </c>
      <c r="L917">
        <v>1503982800</v>
      </c>
      <c r="M917">
        <v>1504760400</v>
      </c>
      <c r="N917" s="4">
        <f t="shared" si="56"/>
        <v>42975.208333333328</v>
      </c>
      <c r="O917" s="4">
        <f t="shared" si="57"/>
        <v>42984.208333333328</v>
      </c>
      <c r="P917" t="b">
        <v>0</v>
      </c>
      <c r="Q917" t="b">
        <v>0</v>
      </c>
      <c r="R917" t="s">
        <v>2053</v>
      </c>
      <c r="S917" t="s">
        <v>2064</v>
      </c>
      <c r="T917" t="s">
        <v>2083</v>
      </c>
    </row>
    <row r="918" spans="1:20" ht="31.2" x14ac:dyDescent="0.3">
      <c r="A918">
        <v>916</v>
      </c>
      <c r="B918" t="s">
        <v>1841</v>
      </c>
      <c r="C918" s="3" t="s">
        <v>1842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56"/>
        <v>41990.25</v>
      </c>
      <c r="O918" s="4">
        <f t="shared" si="57"/>
        <v>41999.25</v>
      </c>
      <c r="P918" t="b">
        <v>0</v>
      </c>
      <c r="Q918" t="b">
        <v>0</v>
      </c>
      <c r="R918" t="s">
        <v>2048</v>
      </c>
      <c r="S918" t="s">
        <v>2077</v>
      </c>
      <c r="T918" t="s">
        <v>2078</v>
      </c>
    </row>
    <row r="919" spans="1:20" x14ac:dyDescent="0.3">
      <c r="A919">
        <v>917</v>
      </c>
      <c r="B919" t="s">
        <v>1843</v>
      </c>
      <c r="C919" s="3" t="s">
        <v>1844</v>
      </c>
      <c r="D919">
        <v>3600</v>
      </c>
      <c r="E919">
        <v>2097</v>
      </c>
      <c r="F919">
        <f t="shared" si="58"/>
        <v>58</v>
      </c>
      <c r="G919" t="s">
        <v>43</v>
      </c>
      <c r="H919">
        <v>27</v>
      </c>
      <c r="I919">
        <f t="shared" si="59"/>
        <v>77.67</v>
      </c>
      <c r="J919" t="s">
        <v>37</v>
      </c>
      <c r="K919" t="s">
        <v>38</v>
      </c>
      <c r="L919">
        <v>1309237200</v>
      </c>
      <c r="M919">
        <v>1311310800</v>
      </c>
      <c r="N919" s="4">
        <f t="shared" si="56"/>
        <v>40721.208333333336</v>
      </c>
      <c r="O919" s="4">
        <f t="shared" si="57"/>
        <v>40745.208333333336</v>
      </c>
      <c r="P919" t="b">
        <v>0</v>
      </c>
      <c r="Q919" t="b">
        <v>1</v>
      </c>
      <c r="R919" t="s">
        <v>2046</v>
      </c>
      <c r="S919" t="s">
        <v>2064</v>
      </c>
      <c r="T919" t="s">
        <v>2075</v>
      </c>
    </row>
    <row r="920" spans="1:20" x14ac:dyDescent="0.3">
      <c r="A920">
        <v>918</v>
      </c>
      <c r="B920" t="s">
        <v>1845</v>
      </c>
      <c r="C920" s="3" t="s">
        <v>1846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>
        <f t="shared" si="59"/>
        <v>57.83</v>
      </c>
      <c r="J920" t="s">
        <v>87</v>
      </c>
      <c r="K920" t="s">
        <v>88</v>
      </c>
      <c r="L920">
        <v>1343365200</v>
      </c>
      <c r="M920">
        <v>1344315600</v>
      </c>
      <c r="N920" s="4">
        <f t="shared" si="56"/>
        <v>41116.208333333336</v>
      </c>
      <c r="O920" s="4">
        <f t="shared" si="57"/>
        <v>41127.208333333336</v>
      </c>
      <c r="P920" t="b">
        <v>0</v>
      </c>
      <c r="Q920" t="b">
        <v>0</v>
      </c>
      <c r="R920" t="s">
        <v>2049</v>
      </c>
      <c r="S920" t="s">
        <v>2070</v>
      </c>
      <c r="T920" t="s">
        <v>2079</v>
      </c>
    </row>
    <row r="921" spans="1:20" x14ac:dyDescent="0.3">
      <c r="A921">
        <v>919</v>
      </c>
      <c r="B921" t="s">
        <v>1847</v>
      </c>
      <c r="C921" s="3" t="s">
        <v>1848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>
        <f t="shared" si="59"/>
        <v>92.96</v>
      </c>
      <c r="J921" t="s">
        <v>25</v>
      </c>
      <c r="K921" t="s">
        <v>26</v>
      </c>
      <c r="L921">
        <v>1507957200</v>
      </c>
      <c r="M921">
        <v>1510725600</v>
      </c>
      <c r="N921" s="4">
        <f t="shared" si="56"/>
        <v>43021.208333333328</v>
      </c>
      <c r="O921" s="4">
        <f t="shared" si="57"/>
        <v>43053.25</v>
      </c>
      <c r="P921" t="b">
        <v>0</v>
      </c>
      <c r="Q921" t="b">
        <v>1</v>
      </c>
      <c r="R921" t="s">
        <v>2037</v>
      </c>
      <c r="S921" t="s">
        <v>2062</v>
      </c>
      <c r="T921" t="s">
        <v>2063</v>
      </c>
    </row>
    <row r="922" spans="1:20" x14ac:dyDescent="0.3">
      <c r="A922">
        <v>920</v>
      </c>
      <c r="B922" t="s">
        <v>1849</v>
      </c>
      <c r="C922" s="3" t="s">
        <v>1850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56"/>
        <v>43502.25</v>
      </c>
      <c r="O922" s="4">
        <f t="shared" si="57"/>
        <v>43522.25</v>
      </c>
      <c r="P922" t="b">
        <v>1</v>
      </c>
      <c r="Q922" t="b">
        <v>0</v>
      </c>
      <c r="R922" t="s">
        <v>2044</v>
      </c>
      <c r="S922" t="s">
        <v>2064</v>
      </c>
      <c r="T922" t="s">
        <v>2072</v>
      </c>
    </row>
    <row r="923" spans="1:20" x14ac:dyDescent="0.3">
      <c r="A923">
        <v>921</v>
      </c>
      <c r="B923" t="s">
        <v>1851</v>
      </c>
      <c r="C923" s="3" t="s">
        <v>1852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56"/>
        <v>40950.25</v>
      </c>
      <c r="O923" s="4">
        <f t="shared" si="57"/>
        <v>40964.25</v>
      </c>
      <c r="P923" t="b">
        <v>0</v>
      </c>
      <c r="Q923" t="b">
        <v>0</v>
      </c>
      <c r="R923" t="s">
        <v>2036</v>
      </c>
      <c r="S923" t="s">
        <v>2060</v>
      </c>
      <c r="T923" t="s">
        <v>2061</v>
      </c>
    </row>
    <row r="924" spans="1:20" x14ac:dyDescent="0.3">
      <c r="A924">
        <v>922</v>
      </c>
      <c r="B924" t="s">
        <v>1853</v>
      </c>
      <c r="C924" s="3" t="s">
        <v>1854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56"/>
        <v>43442.25</v>
      </c>
      <c r="O924" s="4">
        <f t="shared" si="57"/>
        <v>43451.25</v>
      </c>
      <c r="P924" t="b">
        <v>0</v>
      </c>
      <c r="Q924" t="b">
        <v>1</v>
      </c>
      <c r="R924" t="s">
        <v>2055</v>
      </c>
      <c r="S924" t="s">
        <v>2058</v>
      </c>
      <c r="T924" t="s">
        <v>2085</v>
      </c>
    </row>
    <row r="925" spans="1:20" x14ac:dyDescent="0.3">
      <c r="A925">
        <v>923</v>
      </c>
      <c r="B925" t="s">
        <v>1855</v>
      </c>
      <c r="C925" s="3" t="s">
        <v>1856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56"/>
        <v>40372.208333333336</v>
      </c>
      <c r="O925" s="4">
        <f t="shared" si="57"/>
        <v>40373.208333333336</v>
      </c>
      <c r="P925" t="b">
        <v>0</v>
      </c>
      <c r="Q925" t="b">
        <v>0</v>
      </c>
      <c r="R925" t="s">
        <v>2037</v>
      </c>
      <c r="S925" t="s">
        <v>2062</v>
      </c>
      <c r="T925" t="s">
        <v>2063</v>
      </c>
    </row>
    <row r="926" spans="1:20" x14ac:dyDescent="0.3">
      <c r="A926">
        <v>924</v>
      </c>
      <c r="B926" t="s">
        <v>1857</v>
      </c>
      <c r="C926" s="3" t="s">
        <v>1858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>
        <f t="shared" si="59"/>
        <v>84.01</v>
      </c>
      <c r="J926" t="s">
        <v>95</v>
      </c>
      <c r="K926" t="s">
        <v>96</v>
      </c>
      <c r="L926">
        <v>1572498000</v>
      </c>
      <c r="M926">
        <v>1573452000</v>
      </c>
      <c r="N926" s="4">
        <f t="shared" si="56"/>
        <v>43768.208333333328</v>
      </c>
      <c r="O926" s="4">
        <f t="shared" si="57"/>
        <v>43779.25</v>
      </c>
      <c r="P926" t="b">
        <v>0</v>
      </c>
      <c r="Q926" t="b">
        <v>0</v>
      </c>
      <c r="R926" t="s">
        <v>2037</v>
      </c>
      <c r="S926" t="s">
        <v>2062</v>
      </c>
      <c r="T926" t="s">
        <v>2063</v>
      </c>
    </row>
    <row r="927" spans="1:20" ht="31.2" x14ac:dyDescent="0.3">
      <c r="A927">
        <v>925</v>
      </c>
      <c r="B927" t="s">
        <v>1859</v>
      </c>
      <c r="C927" s="3" t="s">
        <v>1860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56"/>
        <v>42999.208333333328</v>
      </c>
      <c r="O927" s="4">
        <f t="shared" si="57"/>
        <v>43011.208333333328</v>
      </c>
      <c r="P927" t="b">
        <v>0</v>
      </c>
      <c r="Q927" t="b">
        <v>0</v>
      </c>
      <c r="R927" t="s">
        <v>2037</v>
      </c>
      <c r="S927" t="s">
        <v>2062</v>
      </c>
      <c r="T927" t="s">
        <v>2063</v>
      </c>
    </row>
    <row r="928" spans="1:20" x14ac:dyDescent="0.3">
      <c r="A928">
        <v>926</v>
      </c>
      <c r="B928" t="s">
        <v>1861</v>
      </c>
      <c r="C928" s="3" t="s">
        <v>1862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56"/>
        <v>42501.208333333328</v>
      </c>
      <c r="O928" s="4">
        <f t="shared" si="57"/>
        <v>42505.208333333328</v>
      </c>
      <c r="P928" t="b">
        <v>0</v>
      </c>
      <c r="Q928" t="b">
        <v>0</v>
      </c>
      <c r="R928" t="s">
        <v>17</v>
      </c>
      <c r="S928" t="s">
        <v>2006</v>
      </c>
      <c r="T928" t="s">
        <v>2007</v>
      </c>
    </row>
    <row r="929" spans="1:20" x14ac:dyDescent="0.3">
      <c r="A929">
        <v>927</v>
      </c>
      <c r="B929" t="s">
        <v>1863</v>
      </c>
      <c r="C929" s="3" t="s">
        <v>1864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56"/>
        <v>41101.208333333336</v>
      </c>
      <c r="O929" s="4">
        <f t="shared" si="57"/>
        <v>41130.208333333336</v>
      </c>
      <c r="P929" t="b">
        <v>0</v>
      </c>
      <c r="Q929" t="b">
        <v>0</v>
      </c>
      <c r="R929" t="s">
        <v>2037</v>
      </c>
      <c r="S929" t="s">
        <v>2062</v>
      </c>
      <c r="T929" t="s">
        <v>2063</v>
      </c>
    </row>
    <row r="930" spans="1:20" x14ac:dyDescent="0.3">
      <c r="A930">
        <v>928</v>
      </c>
      <c r="B930" t="s">
        <v>1865</v>
      </c>
      <c r="C930" s="3" t="s">
        <v>1866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>
        <f t="shared" si="59"/>
        <v>52</v>
      </c>
      <c r="J930" t="s">
        <v>95</v>
      </c>
      <c r="K930" t="s">
        <v>96</v>
      </c>
      <c r="L930">
        <v>1388296800</v>
      </c>
      <c r="M930">
        <v>1389074400</v>
      </c>
      <c r="N930" s="4">
        <f t="shared" si="56"/>
        <v>41636.25</v>
      </c>
      <c r="O930" s="4">
        <f t="shared" si="57"/>
        <v>41645.25</v>
      </c>
      <c r="P930" t="b">
        <v>0</v>
      </c>
      <c r="Q930" t="b">
        <v>0</v>
      </c>
      <c r="R930" t="s">
        <v>2036</v>
      </c>
      <c r="S930" t="s">
        <v>2060</v>
      </c>
      <c r="T930" t="s">
        <v>2061</v>
      </c>
    </row>
    <row r="931" spans="1:20" x14ac:dyDescent="0.3">
      <c r="A931">
        <v>929</v>
      </c>
      <c r="B931" t="s">
        <v>1867</v>
      </c>
      <c r="C931" s="3" t="s">
        <v>1868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>
        <f t="shared" si="59"/>
        <v>64.959999999999994</v>
      </c>
      <c r="J931" t="s">
        <v>37</v>
      </c>
      <c r="K931" t="s">
        <v>38</v>
      </c>
      <c r="L931">
        <v>1493787600</v>
      </c>
      <c r="M931">
        <v>1494997200</v>
      </c>
      <c r="N931" s="4">
        <f t="shared" si="56"/>
        <v>42857.208333333328</v>
      </c>
      <c r="O931" s="4">
        <f t="shared" si="57"/>
        <v>42871.208333333328</v>
      </c>
      <c r="P931" t="b">
        <v>0</v>
      </c>
      <c r="Q931" t="b">
        <v>0</v>
      </c>
      <c r="R931" t="s">
        <v>2037</v>
      </c>
      <c r="S931" t="s">
        <v>2062</v>
      </c>
      <c r="T931" t="s">
        <v>2063</v>
      </c>
    </row>
    <row r="932" spans="1:20" x14ac:dyDescent="0.3">
      <c r="A932">
        <v>930</v>
      </c>
      <c r="B932" t="s">
        <v>1869</v>
      </c>
      <c r="C932" s="3" t="s">
        <v>1870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56"/>
        <v>42059.25</v>
      </c>
      <c r="O932" s="4">
        <f t="shared" si="57"/>
        <v>42066.25</v>
      </c>
      <c r="P932" t="b">
        <v>0</v>
      </c>
      <c r="Q932" t="b">
        <v>1</v>
      </c>
      <c r="R932" t="s">
        <v>2037</v>
      </c>
      <c r="S932" t="s">
        <v>2062</v>
      </c>
      <c r="T932" t="s">
        <v>2063</v>
      </c>
    </row>
    <row r="933" spans="1:20" x14ac:dyDescent="0.3">
      <c r="A933">
        <v>931</v>
      </c>
      <c r="B933" t="s">
        <v>1871</v>
      </c>
      <c r="C933" s="3" t="s">
        <v>1872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56"/>
        <v>41817.208333333336</v>
      </c>
      <c r="O933" s="4">
        <f t="shared" si="57"/>
        <v>41819.208333333336</v>
      </c>
      <c r="P933" t="b">
        <v>0</v>
      </c>
      <c r="Q933" t="b">
        <v>1</v>
      </c>
      <c r="R933" t="s">
        <v>2037</v>
      </c>
      <c r="S933" t="s">
        <v>2062</v>
      </c>
      <c r="T933" t="s">
        <v>2063</v>
      </c>
    </row>
    <row r="934" spans="1:20" x14ac:dyDescent="0.3">
      <c r="A934">
        <v>932</v>
      </c>
      <c r="B934" t="s">
        <v>1873</v>
      </c>
      <c r="C934" s="3" t="s">
        <v>1874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56"/>
        <v>41708.208333333336</v>
      </c>
      <c r="O934" s="4">
        <f t="shared" si="57"/>
        <v>41711.208333333336</v>
      </c>
      <c r="P934" t="b">
        <v>0</v>
      </c>
      <c r="Q934" t="b">
        <v>0</v>
      </c>
      <c r="R934" t="s">
        <v>2035</v>
      </c>
      <c r="S934" t="s">
        <v>2058</v>
      </c>
      <c r="T934" t="s">
        <v>2059</v>
      </c>
    </row>
    <row r="935" spans="1:20" x14ac:dyDescent="0.3">
      <c r="A935">
        <v>933</v>
      </c>
      <c r="B935" t="s">
        <v>1875</v>
      </c>
      <c r="C935" s="3" t="s">
        <v>1876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56"/>
        <v>41371.208333333336</v>
      </c>
      <c r="O935" s="4">
        <f t="shared" si="57"/>
        <v>41384.208333333336</v>
      </c>
      <c r="P935" t="b">
        <v>0</v>
      </c>
      <c r="Q935" t="b">
        <v>0</v>
      </c>
      <c r="R935" t="s">
        <v>2037</v>
      </c>
      <c r="S935" t="s">
        <v>2062</v>
      </c>
      <c r="T935" t="s">
        <v>2063</v>
      </c>
    </row>
    <row r="936" spans="1:20" x14ac:dyDescent="0.3">
      <c r="A936">
        <v>934</v>
      </c>
      <c r="B936" t="s">
        <v>1877</v>
      </c>
      <c r="C936" s="3" t="s">
        <v>1878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56"/>
        <v>42421.25</v>
      </c>
      <c r="O936" s="4">
        <f t="shared" si="57"/>
        <v>42427.25</v>
      </c>
      <c r="P936" t="b">
        <v>0</v>
      </c>
      <c r="Q936" t="b">
        <v>0</v>
      </c>
      <c r="R936" t="s">
        <v>2037</v>
      </c>
      <c r="S936" t="s">
        <v>2062</v>
      </c>
      <c r="T936" t="s">
        <v>2063</v>
      </c>
    </row>
    <row r="937" spans="1:20" ht="31.2" x14ac:dyDescent="0.3">
      <c r="A937">
        <v>935</v>
      </c>
      <c r="B937" t="s">
        <v>1879</v>
      </c>
      <c r="C937" s="3" t="s">
        <v>1880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56"/>
        <v>42208.208333333328</v>
      </c>
      <c r="O937" s="4">
        <f t="shared" si="57"/>
        <v>42215.208333333328</v>
      </c>
      <c r="P937" t="b">
        <v>0</v>
      </c>
      <c r="Q937" t="b">
        <v>0</v>
      </c>
      <c r="R937" t="s">
        <v>2037</v>
      </c>
      <c r="S937" t="s">
        <v>2062</v>
      </c>
      <c r="T937" t="s">
        <v>2063</v>
      </c>
    </row>
    <row r="938" spans="1:20" x14ac:dyDescent="0.3">
      <c r="A938">
        <v>936</v>
      </c>
      <c r="B938" t="s">
        <v>1223</v>
      </c>
      <c r="C938" s="3" t="s">
        <v>1881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56"/>
        <v>43667.208333333328</v>
      </c>
      <c r="O938" s="4">
        <f t="shared" si="57"/>
        <v>43670.208333333328</v>
      </c>
      <c r="P938" t="b">
        <v>1</v>
      </c>
      <c r="Q938" t="b">
        <v>0</v>
      </c>
      <c r="R938" t="s">
        <v>2037</v>
      </c>
      <c r="S938" t="s">
        <v>2062</v>
      </c>
      <c r="T938" t="s">
        <v>2063</v>
      </c>
    </row>
    <row r="939" spans="1:20" x14ac:dyDescent="0.3">
      <c r="A939">
        <v>937</v>
      </c>
      <c r="B939" t="s">
        <v>1882</v>
      </c>
      <c r="C939" s="3" t="s">
        <v>1883</v>
      </c>
      <c r="D939">
        <v>171000</v>
      </c>
      <c r="E939">
        <v>84891</v>
      </c>
      <c r="F939">
        <f t="shared" si="58"/>
        <v>50</v>
      </c>
      <c r="G939" t="s">
        <v>64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56"/>
        <v>42333.25</v>
      </c>
      <c r="O939" s="4">
        <f t="shared" si="57"/>
        <v>42342.25</v>
      </c>
      <c r="P939" t="b">
        <v>0</v>
      </c>
      <c r="Q939" t="b">
        <v>0</v>
      </c>
      <c r="R939" t="s">
        <v>2038</v>
      </c>
      <c r="S939" t="s">
        <v>2064</v>
      </c>
      <c r="T939" t="s">
        <v>2065</v>
      </c>
    </row>
    <row r="940" spans="1:20" x14ac:dyDescent="0.3">
      <c r="A940">
        <v>938</v>
      </c>
      <c r="B940" t="s">
        <v>1884</v>
      </c>
      <c r="C940" s="3" t="s">
        <v>1885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56"/>
        <v>43262.208333333328</v>
      </c>
      <c r="O940" s="4">
        <f t="shared" si="57"/>
        <v>43298.208333333328</v>
      </c>
      <c r="P940" t="b">
        <v>0</v>
      </c>
      <c r="Q940" t="b">
        <v>1</v>
      </c>
      <c r="R940" t="s">
        <v>2047</v>
      </c>
      <c r="S940" t="s">
        <v>2070</v>
      </c>
      <c r="T940" t="s">
        <v>2076</v>
      </c>
    </row>
    <row r="941" spans="1:20" ht="31.2" x14ac:dyDescent="0.3">
      <c r="A941">
        <v>939</v>
      </c>
      <c r="B941" t="s">
        <v>1886</v>
      </c>
      <c r="C941" s="3" t="s">
        <v>1887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56"/>
        <v>40669.208333333336</v>
      </c>
      <c r="O941" s="4">
        <f t="shared" si="57"/>
        <v>40686.208333333336</v>
      </c>
      <c r="P941" t="b">
        <v>0</v>
      </c>
      <c r="Q941" t="b">
        <v>1</v>
      </c>
      <c r="R941" t="s">
        <v>2045</v>
      </c>
      <c r="S941" t="s">
        <v>2073</v>
      </c>
      <c r="T941" t="s">
        <v>2074</v>
      </c>
    </row>
    <row r="942" spans="1:20" x14ac:dyDescent="0.3">
      <c r="A942">
        <v>940</v>
      </c>
      <c r="B942" t="s">
        <v>1888</v>
      </c>
      <c r="C942" s="3" t="s">
        <v>1889</v>
      </c>
      <c r="D942">
        <v>9900</v>
      </c>
      <c r="E942">
        <v>6161</v>
      </c>
      <c r="F942">
        <f t="shared" si="58"/>
        <v>62</v>
      </c>
      <c r="G942" t="s">
        <v>43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56"/>
        <v>41243.25</v>
      </c>
      <c r="O942" s="4">
        <f t="shared" si="57"/>
        <v>41265.25</v>
      </c>
      <c r="P942" t="b">
        <v>0</v>
      </c>
      <c r="Q942" t="b">
        <v>0</v>
      </c>
      <c r="R942" t="s">
        <v>2036</v>
      </c>
      <c r="S942" t="s">
        <v>2060</v>
      </c>
      <c r="T942" t="s">
        <v>2061</v>
      </c>
    </row>
    <row r="943" spans="1:20" x14ac:dyDescent="0.3">
      <c r="A943">
        <v>941</v>
      </c>
      <c r="B943" t="s">
        <v>1890</v>
      </c>
      <c r="C943" s="3" t="s">
        <v>1891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56"/>
        <v>40551.25</v>
      </c>
      <c r="O943" s="4">
        <f t="shared" si="57"/>
        <v>40586.25</v>
      </c>
      <c r="P943" t="b">
        <v>1</v>
      </c>
      <c r="Q943" t="b">
        <v>0</v>
      </c>
      <c r="R943" t="s">
        <v>2037</v>
      </c>
      <c r="S943" t="s">
        <v>2062</v>
      </c>
      <c r="T943" t="s">
        <v>2063</v>
      </c>
    </row>
    <row r="944" spans="1:20" x14ac:dyDescent="0.3">
      <c r="A944">
        <v>942</v>
      </c>
      <c r="B944" t="s">
        <v>1884</v>
      </c>
      <c r="C944" s="3" t="s">
        <v>1892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>
        <f t="shared" si="59"/>
        <v>92.61</v>
      </c>
      <c r="J944" t="s">
        <v>25</v>
      </c>
      <c r="K944" t="s">
        <v>26</v>
      </c>
      <c r="L944">
        <v>1295935200</v>
      </c>
      <c r="M944">
        <v>1296194400</v>
      </c>
      <c r="N944" s="4">
        <f t="shared" si="56"/>
        <v>40567.25</v>
      </c>
      <c r="O944" s="4">
        <f t="shared" si="57"/>
        <v>40570.25</v>
      </c>
      <c r="P944" t="b">
        <v>0</v>
      </c>
      <c r="Q944" t="b">
        <v>0</v>
      </c>
      <c r="R944" t="s">
        <v>2037</v>
      </c>
      <c r="S944" t="s">
        <v>2062</v>
      </c>
      <c r="T944" t="s">
        <v>2063</v>
      </c>
    </row>
    <row r="945" spans="1:20" x14ac:dyDescent="0.3">
      <c r="A945">
        <v>943</v>
      </c>
      <c r="B945" t="s">
        <v>1893</v>
      </c>
      <c r="C945" s="3" t="s">
        <v>1894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56"/>
        <v>41905.208333333336</v>
      </c>
      <c r="O945" s="4">
        <f t="shared" si="57"/>
        <v>41940.208333333336</v>
      </c>
      <c r="P945" t="b">
        <v>0</v>
      </c>
      <c r="Q945" t="b">
        <v>0</v>
      </c>
      <c r="R945" t="s">
        <v>17</v>
      </c>
      <c r="S945" t="s">
        <v>2006</v>
      </c>
      <c r="T945" t="s">
        <v>2007</v>
      </c>
    </row>
    <row r="946" spans="1:20" x14ac:dyDescent="0.3">
      <c r="A946">
        <v>944</v>
      </c>
      <c r="B946" t="s">
        <v>1895</v>
      </c>
      <c r="C946" s="3" t="s">
        <v>1896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>
        <f t="shared" si="59"/>
        <v>30.96</v>
      </c>
      <c r="J946" t="s">
        <v>25</v>
      </c>
      <c r="K946" t="s">
        <v>26</v>
      </c>
      <c r="L946">
        <v>1486706400</v>
      </c>
      <c r="M946">
        <v>1488348000</v>
      </c>
      <c r="N946" s="4">
        <f t="shared" si="56"/>
        <v>42775.25</v>
      </c>
      <c r="O946" s="4">
        <f t="shared" si="57"/>
        <v>42794.25</v>
      </c>
      <c r="P946" t="b">
        <v>0</v>
      </c>
      <c r="Q946" t="b">
        <v>0</v>
      </c>
      <c r="R946" t="s">
        <v>2048</v>
      </c>
      <c r="S946" t="s">
        <v>2077</v>
      </c>
      <c r="T946" t="s">
        <v>2078</v>
      </c>
    </row>
    <row r="947" spans="1:20" x14ac:dyDescent="0.3">
      <c r="A947">
        <v>945</v>
      </c>
      <c r="B947" t="s">
        <v>1897</v>
      </c>
      <c r="C947" s="3" t="s">
        <v>1898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56"/>
        <v>41003.208333333336</v>
      </c>
      <c r="O947" s="4">
        <f t="shared" si="57"/>
        <v>41018.208333333336</v>
      </c>
      <c r="P947" t="b">
        <v>1</v>
      </c>
      <c r="Q947" t="b">
        <v>0</v>
      </c>
      <c r="R947" t="s">
        <v>2048</v>
      </c>
      <c r="S947" t="s">
        <v>2077</v>
      </c>
      <c r="T947" t="s">
        <v>2078</v>
      </c>
    </row>
    <row r="948" spans="1:20" ht="31.2" x14ac:dyDescent="0.3">
      <c r="A948">
        <v>946</v>
      </c>
      <c r="B948" t="s">
        <v>1899</v>
      </c>
      <c r="C948" s="3" t="s">
        <v>1900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56"/>
        <v>40709.208333333336</v>
      </c>
      <c r="O948" s="4">
        <f t="shared" si="57"/>
        <v>40711.208333333336</v>
      </c>
      <c r="P948" t="b">
        <v>0</v>
      </c>
      <c r="Q948" t="b">
        <v>0</v>
      </c>
      <c r="R948" t="s">
        <v>2037</v>
      </c>
      <c r="S948" t="s">
        <v>2062</v>
      </c>
      <c r="T948" t="s">
        <v>2063</v>
      </c>
    </row>
    <row r="949" spans="1:20" x14ac:dyDescent="0.3">
      <c r="A949">
        <v>947</v>
      </c>
      <c r="B949" t="s">
        <v>1901</v>
      </c>
      <c r="C949" s="3" t="s">
        <v>1902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56"/>
        <v>41907.208333333336</v>
      </c>
      <c r="O949" s="4">
        <f t="shared" si="57"/>
        <v>41914.208333333336</v>
      </c>
      <c r="P949" t="b">
        <v>0</v>
      </c>
      <c r="Q949" t="b">
        <v>0</v>
      </c>
      <c r="R949" t="s">
        <v>2037</v>
      </c>
      <c r="S949" t="s">
        <v>2062</v>
      </c>
      <c r="T949" t="s">
        <v>2063</v>
      </c>
    </row>
    <row r="950" spans="1:20" x14ac:dyDescent="0.3">
      <c r="A950">
        <v>948</v>
      </c>
      <c r="B950" t="s">
        <v>1903</v>
      </c>
      <c r="C950" s="3" t="s">
        <v>1904</v>
      </c>
      <c r="D950">
        <v>9400</v>
      </c>
      <c r="E950">
        <v>5918</v>
      </c>
      <c r="F950">
        <f t="shared" si="58"/>
        <v>63</v>
      </c>
      <c r="G950" t="s">
        <v>64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56"/>
        <v>41984.25</v>
      </c>
      <c r="O950" s="4">
        <f t="shared" si="57"/>
        <v>41994.25</v>
      </c>
      <c r="P950" t="b">
        <v>1</v>
      </c>
      <c r="Q950" t="b">
        <v>1</v>
      </c>
      <c r="R950" t="s">
        <v>2038</v>
      </c>
      <c r="S950" t="s">
        <v>2064</v>
      </c>
      <c r="T950" t="s">
        <v>2065</v>
      </c>
    </row>
    <row r="951" spans="1:20" ht="31.2" x14ac:dyDescent="0.3">
      <c r="A951">
        <v>949</v>
      </c>
      <c r="B951" t="s">
        <v>1905</v>
      </c>
      <c r="C951" s="3" t="s">
        <v>1906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56"/>
        <v>42111.208333333328</v>
      </c>
      <c r="O951" s="4">
        <f t="shared" si="57"/>
        <v>42130.208333333328</v>
      </c>
      <c r="P951" t="b">
        <v>0</v>
      </c>
      <c r="Q951" t="b">
        <v>0</v>
      </c>
      <c r="R951" t="s">
        <v>2036</v>
      </c>
      <c r="S951" t="s">
        <v>2060</v>
      </c>
      <c r="T951" t="s">
        <v>2061</v>
      </c>
    </row>
    <row r="952" spans="1:20" ht="31.2" x14ac:dyDescent="0.3">
      <c r="A952">
        <v>950</v>
      </c>
      <c r="B952" t="s">
        <v>1907</v>
      </c>
      <c r="C952" s="3" t="s">
        <v>1908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56"/>
        <v>43570.208333333328</v>
      </c>
      <c r="O952" s="4">
        <f t="shared" si="57"/>
        <v>43575.208333333328</v>
      </c>
      <c r="P952" t="b">
        <v>0</v>
      </c>
      <c r="Q952" t="b">
        <v>1</v>
      </c>
      <c r="R952" t="s">
        <v>2037</v>
      </c>
      <c r="S952" t="s">
        <v>2062</v>
      </c>
      <c r="T952" t="s">
        <v>2063</v>
      </c>
    </row>
    <row r="953" spans="1:20" x14ac:dyDescent="0.3">
      <c r="A953">
        <v>951</v>
      </c>
      <c r="B953" t="s">
        <v>1909</v>
      </c>
      <c r="C953" s="3" t="s">
        <v>1910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56"/>
        <v>42729.25</v>
      </c>
      <c r="O953" s="4">
        <f t="shared" si="57"/>
        <v>42730.25</v>
      </c>
      <c r="P953" t="b">
        <v>0</v>
      </c>
      <c r="Q953" t="b">
        <v>1</v>
      </c>
      <c r="R953" t="s">
        <v>2035</v>
      </c>
      <c r="S953" t="s">
        <v>2058</v>
      </c>
      <c r="T953" t="s">
        <v>2059</v>
      </c>
    </row>
    <row r="954" spans="1:20" x14ac:dyDescent="0.3">
      <c r="A954">
        <v>952</v>
      </c>
      <c r="B954" t="s">
        <v>1911</v>
      </c>
      <c r="C954" s="3" t="s">
        <v>1912</v>
      </c>
      <c r="D954">
        <v>145500</v>
      </c>
      <c r="E954">
        <v>101987</v>
      </c>
      <c r="F954">
        <f t="shared" si="58"/>
        <v>70</v>
      </c>
      <c r="G954" t="s">
        <v>64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56"/>
        <v>42590.208333333328</v>
      </c>
      <c r="O954" s="4">
        <f t="shared" si="57"/>
        <v>42604.208333333328</v>
      </c>
      <c r="P954" t="b">
        <v>0</v>
      </c>
      <c r="Q954" t="b">
        <v>0</v>
      </c>
      <c r="R954" t="s">
        <v>2038</v>
      </c>
      <c r="S954" t="s">
        <v>2064</v>
      </c>
      <c r="T954" t="s">
        <v>2065</v>
      </c>
    </row>
    <row r="955" spans="1:20" ht="31.2" x14ac:dyDescent="0.3">
      <c r="A955">
        <v>953</v>
      </c>
      <c r="B955" t="s">
        <v>1913</v>
      </c>
      <c r="C955" s="3" t="s">
        <v>1914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56"/>
        <v>42357.25</v>
      </c>
      <c r="O955" s="4">
        <f t="shared" si="57"/>
        <v>42393.25</v>
      </c>
      <c r="P955" t="b">
        <v>0</v>
      </c>
      <c r="Q955" t="b">
        <v>1</v>
      </c>
      <c r="R955" t="s">
        <v>2056</v>
      </c>
      <c r="S955" t="s">
        <v>2064</v>
      </c>
      <c r="T955" t="s">
        <v>2086</v>
      </c>
    </row>
    <row r="956" spans="1:20" x14ac:dyDescent="0.3">
      <c r="A956">
        <v>954</v>
      </c>
      <c r="B956" t="s">
        <v>1915</v>
      </c>
      <c r="C956" s="3" t="s">
        <v>1916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>
        <f t="shared" si="59"/>
        <v>101.02</v>
      </c>
      <c r="J956" t="s">
        <v>25</v>
      </c>
      <c r="K956" t="s">
        <v>26</v>
      </c>
      <c r="L956">
        <v>1348290000</v>
      </c>
      <c r="M956">
        <v>1350363600</v>
      </c>
      <c r="N956" s="4">
        <f t="shared" si="56"/>
        <v>41173.208333333336</v>
      </c>
      <c r="O956" s="4">
        <f t="shared" si="57"/>
        <v>41197.208333333336</v>
      </c>
      <c r="P956" t="b">
        <v>0</v>
      </c>
      <c r="Q956" t="b">
        <v>0</v>
      </c>
      <c r="R956" t="s">
        <v>2036</v>
      </c>
      <c r="S956" t="s">
        <v>2060</v>
      </c>
      <c r="T956" t="s">
        <v>2061</v>
      </c>
    </row>
    <row r="957" spans="1:20" ht="31.2" x14ac:dyDescent="0.3">
      <c r="A957">
        <v>955</v>
      </c>
      <c r="B957" t="s">
        <v>1917</v>
      </c>
      <c r="C957" s="3" t="s">
        <v>1918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56"/>
        <v>41237.25</v>
      </c>
      <c r="O957" s="4">
        <f t="shared" si="57"/>
        <v>41239.25</v>
      </c>
      <c r="P957" t="b">
        <v>0</v>
      </c>
      <c r="Q957" t="b">
        <v>0</v>
      </c>
      <c r="R957" t="s">
        <v>2037</v>
      </c>
      <c r="S957" t="s">
        <v>2062</v>
      </c>
      <c r="T957" t="s">
        <v>2063</v>
      </c>
    </row>
    <row r="958" spans="1:20" x14ac:dyDescent="0.3">
      <c r="A958">
        <v>956</v>
      </c>
      <c r="B958" t="s">
        <v>1919</v>
      </c>
      <c r="C958" s="3" t="s">
        <v>1920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56"/>
        <v>42359.25</v>
      </c>
      <c r="O958" s="4">
        <f t="shared" si="57"/>
        <v>42363.25</v>
      </c>
      <c r="P958" t="b">
        <v>0</v>
      </c>
      <c r="Q958" t="b">
        <v>0</v>
      </c>
      <c r="R958" t="s">
        <v>2056</v>
      </c>
      <c r="S958" t="s">
        <v>2064</v>
      </c>
      <c r="T958" t="s">
        <v>2086</v>
      </c>
    </row>
    <row r="959" spans="1:20" x14ac:dyDescent="0.3">
      <c r="A959">
        <v>957</v>
      </c>
      <c r="B959" t="s">
        <v>1921</v>
      </c>
      <c r="C959" s="3" t="s">
        <v>1922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56"/>
        <v>40954.25</v>
      </c>
      <c r="O959" s="4">
        <f t="shared" si="57"/>
        <v>40957.25</v>
      </c>
      <c r="P959" t="b">
        <v>0</v>
      </c>
      <c r="Q959" t="b">
        <v>0</v>
      </c>
      <c r="R959" t="s">
        <v>2037</v>
      </c>
      <c r="S959" t="s">
        <v>2062</v>
      </c>
      <c r="T959" t="s">
        <v>2063</v>
      </c>
    </row>
    <row r="960" spans="1:20" ht="31.2" x14ac:dyDescent="0.3">
      <c r="A960">
        <v>958</v>
      </c>
      <c r="B960" t="s">
        <v>1923</v>
      </c>
      <c r="C960" s="3" t="s">
        <v>1924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56"/>
        <v>40349.208333333336</v>
      </c>
      <c r="O960" s="4">
        <f t="shared" si="57"/>
        <v>40371.208333333336</v>
      </c>
      <c r="P960" t="b">
        <v>0</v>
      </c>
      <c r="Q960" t="b">
        <v>0</v>
      </c>
      <c r="R960" t="s">
        <v>2044</v>
      </c>
      <c r="S960" t="s">
        <v>2064</v>
      </c>
      <c r="T960" t="s">
        <v>2072</v>
      </c>
    </row>
    <row r="961" spans="1:20" x14ac:dyDescent="0.3">
      <c r="A961">
        <v>959</v>
      </c>
      <c r="B961" t="s">
        <v>1925</v>
      </c>
      <c r="C961" s="3" t="s">
        <v>1926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56"/>
        <v>40356.208333333336</v>
      </c>
      <c r="O961" s="4">
        <f t="shared" si="57"/>
        <v>40384.208333333336</v>
      </c>
      <c r="P961" t="b">
        <v>0</v>
      </c>
      <c r="Q961" t="b">
        <v>0</v>
      </c>
      <c r="R961" t="s">
        <v>2052</v>
      </c>
      <c r="S961" t="s">
        <v>2070</v>
      </c>
      <c r="T961" t="s">
        <v>2082</v>
      </c>
    </row>
    <row r="962" spans="1:20" x14ac:dyDescent="0.3">
      <c r="A962">
        <v>960</v>
      </c>
      <c r="B962" t="s">
        <v>1927</v>
      </c>
      <c r="C962" s="3" t="s">
        <v>1928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56"/>
        <v>42407.25</v>
      </c>
      <c r="O962" s="4">
        <f t="shared" si="57"/>
        <v>42444.208333333328</v>
      </c>
      <c r="P962" t="b">
        <v>0</v>
      </c>
      <c r="Q962" t="b">
        <v>0</v>
      </c>
      <c r="R962" t="s">
        <v>2036</v>
      </c>
      <c r="S962" t="s">
        <v>2060</v>
      </c>
      <c r="T962" t="s">
        <v>2061</v>
      </c>
    </row>
    <row r="963" spans="1:20" ht="31.2" x14ac:dyDescent="0.3">
      <c r="A963">
        <v>961</v>
      </c>
      <c r="B963" t="s">
        <v>1929</v>
      </c>
      <c r="C963" s="3" t="s">
        <v>1930</v>
      </c>
      <c r="D963">
        <v>5700</v>
      </c>
      <c r="E963">
        <v>6800</v>
      </c>
      <c r="F963">
        <f t="shared" si="58"/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60">(((L963/60)/60)/24)+DATE(1970,1,0)</f>
        <v>40590.25</v>
      </c>
      <c r="O963" s="4">
        <f t="shared" ref="O963:O1001" si="61">(((M963/60)/60)/24)+DATE(1970,1,0)</f>
        <v>40594.25</v>
      </c>
      <c r="P963" t="b">
        <v>0</v>
      </c>
      <c r="Q963" t="b">
        <v>0</v>
      </c>
      <c r="R963" t="s">
        <v>2052</v>
      </c>
      <c r="S963" t="s">
        <v>2070</v>
      </c>
      <c r="T963" t="s">
        <v>2082</v>
      </c>
    </row>
    <row r="964" spans="1:20" x14ac:dyDescent="0.3">
      <c r="A964">
        <v>962</v>
      </c>
      <c r="B964" t="s">
        <v>1931</v>
      </c>
      <c r="C964" s="3" t="s">
        <v>1932</v>
      </c>
      <c r="D964">
        <v>3600</v>
      </c>
      <c r="E964">
        <v>10657</v>
      </c>
      <c r="F964">
        <f t="shared" ref="F964:F1001" si="62">ROUND(E964/D964*100,0)</f>
        <v>296</v>
      </c>
      <c r="G964" t="s">
        <v>20</v>
      </c>
      <c r="H964">
        <v>266</v>
      </c>
      <c r="I964">
        <f t="shared" ref="I964:I1001" si="63">IF(H964=0,0,ROUND(E964/H964,2))</f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60"/>
        <v>41591.25</v>
      </c>
      <c r="O964" s="4">
        <f t="shared" si="61"/>
        <v>41612.25</v>
      </c>
      <c r="P964" t="b">
        <v>0</v>
      </c>
      <c r="Q964" t="b">
        <v>0</v>
      </c>
      <c r="R964" t="s">
        <v>17</v>
      </c>
      <c r="S964" t="s">
        <v>2006</v>
      </c>
      <c r="T964" t="s">
        <v>2007</v>
      </c>
    </row>
    <row r="965" spans="1:20" x14ac:dyDescent="0.3">
      <c r="A965">
        <v>963</v>
      </c>
      <c r="B965" t="s">
        <v>1933</v>
      </c>
      <c r="C965" s="3" t="s">
        <v>1934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>
        <f t="shared" si="63"/>
        <v>43.83</v>
      </c>
      <c r="J965" t="s">
        <v>95</v>
      </c>
      <c r="K965" t="s">
        <v>96</v>
      </c>
      <c r="L965">
        <v>1299304800</v>
      </c>
      <c r="M965">
        <v>1299823200</v>
      </c>
      <c r="N965" s="4">
        <f t="shared" si="60"/>
        <v>40606.25</v>
      </c>
      <c r="O965" s="4">
        <f t="shared" si="61"/>
        <v>40612.25</v>
      </c>
      <c r="P965" t="b">
        <v>0</v>
      </c>
      <c r="Q965" t="b">
        <v>1</v>
      </c>
      <c r="R965" t="s">
        <v>2048</v>
      </c>
      <c r="S965" t="s">
        <v>2077</v>
      </c>
      <c r="T965" t="s">
        <v>2078</v>
      </c>
    </row>
    <row r="966" spans="1:20" x14ac:dyDescent="0.3">
      <c r="A966">
        <v>964</v>
      </c>
      <c r="B966" t="s">
        <v>1935</v>
      </c>
      <c r="C966" s="3" t="s">
        <v>1936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60"/>
        <v>42134.208333333328</v>
      </c>
      <c r="O966" s="4">
        <f t="shared" si="61"/>
        <v>42139.208333333328</v>
      </c>
      <c r="P966" t="b">
        <v>0</v>
      </c>
      <c r="Q966" t="b">
        <v>0</v>
      </c>
      <c r="R966" t="s">
        <v>2037</v>
      </c>
      <c r="S966" t="s">
        <v>2062</v>
      </c>
      <c r="T966" t="s">
        <v>2063</v>
      </c>
    </row>
    <row r="967" spans="1:20" x14ac:dyDescent="0.3">
      <c r="A967">
        <v>965</v>
      </c>
      <c r="B967" t="s">
        <v>1937</v>
      </c>
      <c r="C967" s="3" t="s">
        <v>1938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>
        <f t="shared" si="63"/>
        <v>41.07</v>
      </c>
      <c r="J967" t="s">
        <v>37</v>
      </c>
      <c r="K967" t="s">
        <v>38</v>
      </c>
      <c r="L967">
        <v>1264399200</v>
      </c>
      <c r="M967">
        <v>1267855200</v>
      </c>
      <c r="N967" s="4">
        <f t="shared" si="60"/>
        <v>40202.25</v>
      </c>
      <c r="O967" s="4">
        <f t="shared" si="61"/>
        <v>40242.25</v>
      </c>
      <c r="P967" t="b">
        <v>0</v>
      </c>
      <c r="Q967" t="b">
        <v>0</v>
      </c>
      <c r="R967" t="s">
        <v>2035</v>
      </c>
      <c r="S967" t="s">
        <v>2058</v>
      </c>
      <c r="T967" t="s">
        <v>2059</v>
      </c>
    </row>
    <row r="968" spans="1:20" x14ac:dyDescent="0.3">
      <c r="A968">
        <v>966</v>
      </c>
      <c r="B968" t="s">
        <v>856</v>
      </c>
      <c r="C968" s="3" t="s">
        <v>1939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60"/>
        <v>42900.208333333328</v>
      </c>
      <c r="O968" s="4">
        <f t="shared" si="61"/>
        <v>42902.208333333328</v>
      </c>
      <c r="P968" t="b">
        <v>0</v>
      </c>
      <c r="Q968" t="b">
        <v>0</v>
      </c>
      <c r="R968" t="s">
        <v>2037</v>
      </c>
      <c r="S968" t="s">
        <v>2062</v>
      </c>
      <c r="T968" t="s">
        <v>2063</v>
      </c>
    </row>
    <row r="969" spans="1:20" x14ac:dyDescent="0.3">
      <c r="A969">
        <v>967</v>
      </c>
      <c r="B969" t="s">
        <v>1940</v>
      </c>
      <c r="C969" s="3" t="s">
        <v>1941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60"/>
        <v>41004.208333333336</v>
      </c>
      <c r="O969" s="4">
        <f t="shared" si="61"/>
        <v>41041.208333333336</v>
      </c>
      <c r="P969" t="b">
        <v>0</v>
      </c>
      <c r="Q969" t="b">
        <v>0</v>
      </c>
      <c r="R969" t="s">
        <v>2055</v>
      </c>
      <c r="S969" t="s">
        <v>2058</v>
      </c>
      <c r="T969" t="s">
        <v>2085</v>
      </c>
    </row>
    <row r="970" spans="1:20" ht="31.2" x14ac:dyDescent="0.3">
      <c r="A970">
        <v>968</v>
      </c>
      <c r="B970" t="s">
        <v>1942</v>
      </c>
      <c r="C970" s="3" t="s">
        <v>1943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60"/>
        <v>40543.25</v>
      </c>
      <c r="O970" s="4">
        <f t="shared" si="61"/>
        <v>40558.25</v>
      </c>
      <c r="P970" t="b">
        <v>0</v>
      </c>
      <c r="Q970" t="b">
        <v>0</v>
      </c>
      <c r="R970" t="s">
        <v>17</v>
      </c>
      <c r="S970" t="s">
        <v>2006</v>
      </c>
      <c r="T970" t="s">
        <v>2007</v>
      </c>
    </row>
    <row r="971" spans="1:20" x14ac:dyDescent="0.3">
      <c r="A971">
        <v>969</v>
      </c>
      <c r="B971" t="s">
        <v>1944</v>
      </c>
      <c r="C971" s="3" t="s">
        <v>1945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60"/>
        <v>43820.25</v>
      </c>
      <c r="O971" s="4">
        <f t="shared" si="61"/>
        <v>43827.25</v>
      </c>
      <c r="P971" t="b">
        <v>0</v>
      </c>
      <c r="Q971" t="b">
        <v>0</v>
      </c>
      <c r="R971" t="s">
        <v>2037</v>
      </c>
      <c r="S971" t="s">
        <v>2062</v>
      </c>
      <c r="T971" t="s">
        <v>2063</v>
      </c>
    </row>
    <row r="972" spans="1:20" ht="31.2" x14ac:dyDescent="0.3">
      <c r="A972">
        <v>970</v>
      </c>
      <c r="B972" t="s">
        <v>1946</v>
      </c>
      <c r="C972" s="3" t="s">
        <v>1947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60"/>
        <v>40671.208333333336</v>
      </c>
      <c r="O972" s="4">
        <f t="shared" si="61"/>
        <v>40672.208333333336</v>
      </c>
      <c r="P972" t="b">
        <v>0</v>
      </c>
      <c r="Q972" t="b">
        <v>0</v>
      </c>
      <c r="R972" t="s">
        <v>2037</v>
      </c>
      <c r="S972" t="s">
        <v>2062</v>
      </c>
      <c r="T972" t="s">
        <v>2063</v>
      </c>
    </row>
    <row r="973" spans="1:20" x14ac:dyDescent="0.3">
      <c r="A973">
        <v>971</v>
      </c>
      <c r="B973" t="s">
        <v>1948</v>
      </c>
      <c r="C973" s="3" t="s">
        <v>1949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60"/>
        <v>41554.208333333336</v>
      </c>
      <c r="O973" s="4">
        <f t="shared" si="61"/>
        <v>41560.208333333336</v>
      </c>
      <c r="P973" t="b">
        <v>0</v>
      </c>
      <c r="Q973" t="b">
        <v>0</v>
      </c>
      <c r="R973" t="s">
        <v>2053</v>
      </c>
      <c r="S973" t="s">
        <v>2064</v>
      </c>
      <c r="T973" t="s">
        <v>2083</v>
      </c>
    </row>
    <row r="974" spans="1:20" ht="31.2" x14ac:dyDescent="0.3">
      <c r="A974">
        <v>972</v>
      </c>
      <c r="B974" t="s">
        <v>1950</v>
      </c>
      <c r="C974" s="3" t="s">
        <v>1951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60"/>
        <v>41791.208333333336</v>
      </c>
      <c r="O974" s="4">
        <f t="shared" si="61"/>
        <v>41800.208333333336</v>
      </c>
      <c r="P974" t="b">
        <v>0</v>
      </c>
      <c r="Q974" t="b">
        <v>1</v>
      </c>
      <c r="R974" t="s">
        <v>2036</v>
      </c>
      <c r="S974" t="s">
        <v>2060</v>
      </c>
      <c r="T974" t="s">
        <v>2061</v>
      </c>
    </row>
    <row r="975" spans="1:20" x14ac:dyDescent="0.3">
      <c r="A975">
        <v>973</v>
      </c>
      <c r="B975" t="s">
        <v>1952</v>
      </c>
      <c r="C975" s="3" t="s">
        <v>1953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60"/>
        <v>40521.25</v>
      </c>
      <c r="O975" s="4">
        <f t="shared" si="61"/>
        <v>40523.25</v>
      </c>
      <c r="P975" t="b">
        <v>0</v>
      </c>
      <c r="Q975" t="b">
        <v>1</v>
      </c>
      <c r="R975" t="s">
        <v>2037</v>
      </c>
      <c r="S975" t="s">
        <v>2062</v>
      </c>
      <c r="T975" t="s">
        <v>2063</v>
      </c>
    </row>
    <row r="976" spans="1:20" x14ac:dyDescent="0.3">
      <c r="A976">
        <v>974</v>
      </c>
      <c r="B976" t="s">
        <v>1954</v>
      </c>
      <c r="C976" s="3" t="s">
        <v>1955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60"/>
        <v>41411.208333333336</v>
      </c>
      <c r="O976" s="4">
        <f t="shared" si="61"/>
        <v>41412.208333333336</v>
      </c>
      <c r="P976" t="b">
        <v>0</v>
      </c>
      <c r="Q976" t="b">
        <v>0</v>
      </c>
      <c r="R976" t="s">
        <v>2041</v>
      </c>
      <c r="S976" t="s">
        <v>2058</v>
      </c>
      <c r="T976" t="s">
        <v>2068</v>
      </c>
    </row>
    <row r="977" spans="1:20" x14ac:dyDescent="0.3">
      <c r="A977">
        <v>975</v>
      </c>
      <c r="B977" t="s">
        <v>1956</v>
      </c>
      <c r="C977" s="3" t="s">
        <v>1957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60"/>
        <v>42336.25</v>
      </c>
      <c r="O977" s="4">
        <f t="shared" si="61"/>
        <v>42375.25</v>
      </c>
      <c r="P977" t="b">
        <v>0</v>
      </c>
      <c r="Q977" t="b">
        <v>1</v>
      </c>
      <c r="R977" t="s">
        <v>2037</v>
      </c>
      <c r="S977" t="s">
        <v>2062</v>
      </c>
      <c r="T977" t="s">
        <v>2063</v>
      </c>
    </row>
    <row r="978" spans="1:20" ht="31.2" x14ac:dyDescent="0.3">
      <c r="A978">
        <v>976</v>
      </c>
      <c r="B978" t="s">
        <v>1958</v>
      </c>
      <c r="C978" s="3" t="s">
        <v>1959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60"/>
        <v>40570.25</v>
      </c>
      <c r="O978" s="4">
        <f t="shared" si="61"/>
        <v>40576.25</v>
      </c>
      <c r="P978" t="b">
        <v>0</v>
      </c>
      <c r="Q978" t="b">
        <v>1</v>
      </c>
      <c r="R978" t="s">
        <v>2037</v>
      </c>
      <c r="S978" t="s">
        <v>2062</v>
      </c>
      <c r="T978" t="s">
        <v>2063</v>
      </c>
    </row>
    <row r="979" spans="1:20" x14ac:dyDescent="0.3">
      <c r="A979">
        <v>977</v>
      </c>
      <c r="B979" t="s">
        <v>1235</v>
      </c>
      <c r="C979" s="3" t="s">
        <v>1960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60"/>
        <v>43137.25</v>
      </c>
      <c r="O979" s="4">
        <f t="shared" si="61"/>
        <v>43169.25</v>
      </c>
      <c r="P979" t="b">
        <v>0</v>
      </c>
      <c r="Q979" t="b">
        <v>0</v>
      </c>
      <c r="R979" t="s">
        <v>17</v>
      </c>
      <c r="S979" t="s">
        <v>2006</v>
      </c>
      <c r="T979" t="s">
        <v>2007</v>
      </c>
    </row>
    <row r="980" spans="1:20" x14ac:dyDescent="0.3">
      <c r="A980">
        <v>978</v>
      </c>
      <c r="B980" t="s">
        <v>1961</v>
      </c>
      <c r="C980" s="3" t="s">
        <v>1962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60"/>
        <v>42685.25</v>
      </c>
      <c r="O980" s="4">
        <f t="shared" si="61"/>
        <v>42707.25</v>
      </c>
      <c r="P980" t="b">
        <v>0</v>
      </c>
      <c r="Q980" t="b">
        <v>0</v>
      </c>
      <c r="R980" t="s">
        <v>2045</v>
      </c>
      <c r="S980" t="s">
        <v>2073</v>
      </c>
      <c r="T980" t="s">
        <v>2074</v>
      </c>
    </row>
    <row r="981" spans="1:20" x14ac:dyDescent="0.3">
      <c r="A981">
        <v>979</v>
      </c>
      <c r="B981" t="s">
        <v>1963</v>
      </c>
      <c r="C981" s="3" t="s">
        <v>1964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>
        <f t="shared" si="63"/>
        <v>84.97</v>
      </c>
      <c r="J981" t="s">
        <v>37</v>
      </c>
      <c r="K981" t="s">
        <v>38</v>
      </c>
      <c r="L981">
        <v>1426395600</v>
      </c>
      <c r="M981">
        <v>1426914000</v>
      </c>
      <c r="N981" s="4">
        <f t="shared" si="60"/>
        <v>42077.208333333328</v>
      </c>
      <c r="O981" s="4">
        <f t="shared" si="61"/>
        <v>42083.208333333328</v>
      </c>
      <c r="P981" t="b">
        <v>0</v>
      </c>
      <c r="Q981" t="b">
        <v>0</v>
      </c>
      <c r="R981" t="s">
        <v>2037</v>
      </c>
      <c r="S981" t="s">
        <v>2062</v>
      </c>
      <c r="T981" t="s">
        <v>2063</v>
      </c>
    </row>
    <row r="982" spans="1:20" x14ac:dyDescent="0.3">
      <c r="A982">
        <v>980</v>
      </c>
      <c r="B982" t="s">
        <v>1965</v>
      </c>
      <c r="C982" s="3" t="s">
        <v>1966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60"/>
        <v>42306.208333333328</v>
      </c>
      <c r="O982" s="4">
        <f t="shared" si="61"/>
        <v>42311.25</v>
      </c>
      <c r="P982" t="b">
        <v>1</v>
      </c>
      <c r="Q982" t="b">
        <v>0</v>
      </c>
      <c r="R982" t="s">
        <v>2043</v>
      </c>
      <c r="S982" t="s">
        <v>2070</v>
      </c>
      <c r="T982" t="s">
        <v>2071</v>
      </c>
    </row>
    <row r="983" spans="1:20" x14ac:dyDescent="0.3">
      <c r="A983">
        <v>981</v>
      </c>
      <c r="B983" t="s">
        <v>1967</v>
      </c>
      <c r="C983" s="3" t="s">
        <v>1968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60"/>
        <v>43093.25</v>
      </c>
      <c r="O983" s="4">
        <f t="shared" si="61"/>
        <v>43126.25</v>
      </c>
      <c r="P983" t="b">
        <v>0</v>
      </c>
      <c r="Q983" t="b">
        <v>0</v>
      </c>
      <c r="R983" t="s">
        <v>2036</v>
      </c>
      <c r="S983" t="s">
        <v>2060</v>
      </c>
      <c r="T983" t="s">
        <v>2061</v>
      </c>
    </row>
    <row r="984" spans="1:20" x14ac:dyDescent="0.3">
      <c r="A984">
        <v>982</v>
      </c>
      <c r="B984" t="s">
        <v>1969</v>
      </c>
      <c r="C984" s="3" t="s">
        <v>1970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60"/>
        <v>40742.208333333336</v>
      </c>
      <c r="O984" s="4">
        <f t="shared" si="61"/>
        <v>40744.208333333336</v>
      </c>
      <c r="P984" t="b">
        <v>0</v>
      </c>
      <c r="Q984" t="b">
        <v>1</v>
      </c>
      <c r="R984" t="s">
        <v>2038</v>
      </c>
      <c r="S984" t="s">
        <v>2064</v>
      </c>
      <c r="T984" t="s">
        <v>2065</v>
      </c>
    </row>
    <row r="985" spans="1:20" x14ac:dyDescent="0.3">
      <c r="A985">
        <v>983</v>
      </c>
      <c r="B985" t="s">
        <v>1971</v>
      </c>
      <c r="C985" s="3" t="s">
        <v>1972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60"/>
        <v>43680.208333333328</v>
      </c>
      <c r="O985" s="4">
        <f t="shared" si="61"/>
        <v>43695.208333333328</v>
      </c>
      <c r="P985" t="b">
        <v>0</v>
      </c>
      <c r="Q985" t="b">
        <v>0</v>
      </c>
      <c r="R985" t="s">
        <v>2038</v>
      </c>
      <c r="S985" t="s">
        <v>2064</v>
      </c>
      <c r="T985" t="s">
        <v>2065</v>
      </c>
    </row>
    <row r="986" spans="1:20" ht="31.2" x14ac:dyDescent="0.3">
      <c r="A986">
        <v>984</v>
      </c>
      <c r="B986" t="s">
        <v>1973</v>
      </c>
      <c r="C986" s="3" t="s">
        <v>1974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60"/>
        <v>43715.208333333328</v>
      </c>
      <c r="O986" s="4">
        <f t="shared" si="61"/>
        <v>43741.208333333328</v>
      </c>
      <c r="P986" t="b">
        <v>0</v>
      </c>
      <c r="Q986" t="b">
        <v>0</v>
      </c>
      <c r="R986" t="s">
        <v>2037</v>
      </c>
      <c r="S986" t="s">
        <v>2062</v>
      </c>
      <c r="T986" t="s">
        <v>2063</v>
      </c>
    </row>
    <row r="987" spans="1:20" x14ac:dyDescent="0.3">
      <c r="A987">
        <v>985</v>
      </c>
      <c r="B987" t="s">
        <v>1975</v>
      </c>
      <c r="C987" s="3" t="s">
        <v>1976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60"/>
        <v>41613.25</v>
      </c>
      <c r="O987" s="4">
        <f t="shared" si="61"/>
        <v>41639.25</v>
      </c>
      <c r="P987" t="b">
        <v>0</v>
      </c>
      <c r="Q987" t="b">
        <v>1</v>
      </c>
      <c r="R987" t="s">
        <v>2035</v>
      </c>
      <c r="S987" t="s">
        <v>2058</v>
      </c>
      <c r="T987" t="s">
        <v>2059</v>
      </c>
    </row>
    <row r="988" spans="1:20" ht="31.2" x14ac:dyDescent="0.3">
      <c r="A988">
        <v>986</v>
      </c>
      <c r="B988" t="s">
        <v>1977</v>
      </c>
      <c r="C988" s="3" t="s">
        <v>1978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60"/>
        <v>40637.208333333336</v>
      </c>
      <c r="O988" s="4">
        <f t="shared" si="61"/>
        <v>40651.208333333336</v>
      </c>
      <c r="P988" t="b">
        <v>0</v>
      </c>
      <c r="Q988" t="b">
        <v>0</v>
      </c>
      <c r="R988" t="s">
        <v>2035</v>
      </c>
      <c r="S988" t="s">
        <v>2058</v>
      </c>
      <c r="T988" t="s">
        <v>2059</v>
      </c>
    </row>
    <row r="989" spans="1:20" x14ac:dyDescent="0.3">
      <c r="A989">
        <v>987</v>
      </c>
      <c r="B989" t="s">
        <v>1979</v>
      </c>
      <c r="C989" s="3" t="s">
        <v>1980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60"/>
        <v>42851.208333333328</v>
      </c>
      <c r="O989" s="4">
        <f t="shared" si="61"/>
        <v>42865.208333333328</v>
      </c>
      <c r="P989" t="b">
        <v>0</v>
      </c>
      <c r="Q989" t="b">
        <v>0</v>
      </c>
      <c r="R989" t="s">
        <v>2038</v>
      </c>
      <c r="S989" t="s">
        <v>2064</v>
      </c>
      <c r="T989" t="s">
        <v>2065</v>
      </c>
    </row>
    <row r="990" spans="1:20" x14ac:dyDescent="0.3">
      <c r="A990">
        <v>988</v>
      </c>
      <c r="B990" t="s">
        <v>1981</v>
      </c>
      <c r="C990" s="3" t="s">
        <v>1982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60"/>
        <v>42685.25</v>
      </c>
      <c r="O990" s="4">
        <f t="shared" si="61"/>
        <v>42706.25</v>
      </c>
      <c r="P990" t="b">
        <v>0</v>
      </c>
      <c r="Q990" t="b">
        <v>0</v>
      </c>
      <c r="R990" t="s">
        <v>2049</v>
      </c>
      <c r="S990" t="s">
        <v>2070</v>
      </c>
      <c r="T990" t="s">
        <v>2079</v>
      </c>
    </row>
    <row r="991" spans="1:20" x14ac:dyDescent="0.3">
      <c r="A991">
        <v>989</v>
      </c>
      <c r="B991" t="s">
        <v>1983</v>
      </c>
      <c r="C991" s="3" t="s">
        <v>1984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60"/>
        <v>43570.208333333328</v>
      </c>
      <c r="O991" s="4">
        <f t="shared" si="61"/>
        <v>43575.208333333328</v>
      </c>
      <c r="P991" t="b">
        <v>0</v>
      </c>
      <c r="Q991" t="b">
        <v>0</v>
      </c>
      <c r="R991" t="s">
        <v>2052</v>
      </c>
      <c r="S991" t="s">
        <v>2070</v>
      </c>
      <c r="T991" t="s">
        <v>2082</v>
      </c>
    </row>
    <row r="992" spans="1:20" x14ac:dyDescent="0.3">
      <c r="A992">
        <v>990</v>
      </c>
      <c r="B992" t="s">
        <v>1985</v>
      </c>
      <c r="C992" s="3" t="s">
        <v>1986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60"/>
        <v>42431.25</v>
      </c>
      <c r="O992" s="4">
        <f t="shared" si="61"/>
        <v>42453.208333333328</v>
      </c>
      <c r="P992" t="b">
        <v>0</v>
      </c>
      <c r="Q992" t="b">
        <v>1</v>
      </c>
      <c r="R992" t="s">
        <v>2040</v>
      </c>
      <c r="S992" t="s">
        <v>2064</v>
      </c>
      <c r="T992" t="s">
        <v>2067</v>
      </c>
    </row>
    <row r="993" spans="1:20" x14ac:dyDescent="0.3">
      <c r="A993">
        <v>991</v>
      </c>
      <c r="B993" t="s">
        <v>1057</v>
      </c>
      <c r="C993" s="3" t="s">
        <v>1987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60"/>
        <v>41906.208333333336</v>
      </c>
      <c r="O993" s="4">
        <f t="shared" si="61"/>
        <v>41910.208333333336</v>
      </c>
      <c r="P993" t="b">
        <v>0</v>
      </c>
      <c r="Q993" t="b">
        <v>1</v>
      </c>
      <c r="R993" t="s">
        <v>2035</v>
      </c>
      <c r="S993" t="s">
        <v>2058</v>
      </c>
      <c r="T993" t="s">
        <v>2059</v>
      </c>
    </row>
    <row r="994" spans="1:20" x14ac:dyDescent="0.3">
      <c r="A994">
        <v>992</v>
      </c>
      <c r="B994" t="s">
        <v>1988</v>
      </c>
      <c r="C994" s="3" t="s">
        <v>1989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60"/>
        <v>43226.208333333328</v>
      </c>
      <c r="O994" s="4">
        <f t="shared" si="61"/>
        <v>43240.208333333328</v>
      </c>
      <c r="P994" t="b">
        <v>0</v>
      </c>
      <c r="Q994" t="b">
        <v>1</v>
      </c>
      <c r="R994" t="s">
        <v>2040</v>
      </c>
      <c r="S994" t="s">
        <v>2064</v>
      </c>
      <c r="T994" t="s">
        <v>2067</v>
      </c>
    </row>
    <row r="995" spans="1:20" x14ac:dyDescent="0.3">
      <c r="A995">
        <v>993</v>
      </c>
      <c r="B995" t="s">
        <v>1990</v>
      </c>
      <c r="C995" s="3" t="s">
        <v>1991</v>
      </c>
      <c r="D995">
        <v>9800</v>
      </c>
      <c r="E995">
        <v>7608</v>
      </c>
      <c r="F995">
        <f t="shared" si="62"/>
        <v>78</v>
      </c>
      <c r="G995" t="s">
        <v>64</v>
      </c>
      <c r="H995">
        <v>75</v>
      </c>
      <c r="I995">
        <f t="shared" si="63"/>
        <v>101.44</v>
      </c>
      <c r="J995" t="s">
        <v>95</v>
      </c>
      <c r="K995" t="s">
        <v>96</v>
      </c>
      <c r="L995">
        <v>1450936800</v>
      </c>
      <c r="M995">
        <v>1452405600</v>
      </c>
      <c r="N995" s="4">
        <f t="shared" si="60"/>
        <v>42361.25</v>
      </c>
      <c r="O995" s="4">
        <f t="shared" si="61"/>
        <v>42378.25</v>
      </c>
      <c r="P995" t="b">
        <v>0</v>
      </c>
      <c r="Q995" t="b">
        <v>1</v>
      </c>
      <c r="R995" t="s">
        <v>2048</v>
      </c>
      <c r="S995" t="s">
        <v>2077</v>
      </c>
      <c r="T995" t="s">
        <v>2078</v>
      </c>
    </row>
    <row r="996" spans="1:20" x14ac:dyDescent="0.3">
      <c r="A996">
        <v>994</v>
      </c>
      <c r="B996" t="s">
        <v>1992</v>
      </c>
      <c r="C996" s="3" t="s">
        <v>1993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60"/>
        <v>41928.208333333336</v>
      </c>
      <c r="O996" s="4">
        <f t="shared" si="61"/>
        <v>41934.208333333336</v>
      </c>
      <c r="P996" t="b">
        <v>0</v>
      </c>
      <c r="Q996" t="b">
        <v>1</v>
      </c>
      <c r="R996" t="s">
        <v>2052</v>
      </c>
      <c r="S996" t="s">
        <v>2070</v>
      </c>
      <c r="T996" t="s">
        <v>2082</v>
      </c>
    </row>
    <row r="997" spans="1:20" x14ac:dyDescent="0.3">
      <c r="A997">
        <v>995</v>
      </c>
      <c r="B997" t="s">
        <v>1994</v>
      </c>
      <c r="C997" s="3" t="s">
        <v>1995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60"/>
        <v>43407.208333333328</v>
      </c>
      <c r="O997" s="4">
        <f t="shared" si="61"/>
        <v>43436.25</v>
      </c>
      <c r="P997" t="b">
        <v>0</v>
      </c>
      <c r="Q997" t="b">
        <v>1</v>
      </c>
      <c r="R997" t="s">
        <v>17</v>
      </c>
      <c r="S997" t="s">
        <v>2006</v>
      </c>
      <c r="T997" t="s">
        <v>2007</v>
      </c>
    </row>
    <row r="998" spans="1:20" ht="31.2" x14ac:dyDescent="0.3">
      <c r="A998">
        <v>996</v>
      </c>
      <c r="B998" t="s">
        <v>1996</v>
      </c>
      <c r="C998" s="3" t="s">
        <v>1997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60"/>
        <v>41275.25</v>
      </c>
      <c r="O998" s="4">
        <f t="shared" si="61"/>
        <v>41305.25</v>
      </c>
      <c r="P998" t="b">
        <v>0</v>
      </c>
      <c r="Q998" t="b">
        <v>0</v>
      </c>
      <c r="R998" t="s">
        <v>2037</v>
      </c>
      <c r="S998" t="s">
        <v>2062</v>
      </c>
      <c r="T998" t="s">
        <v>2063</v>
      </c>
    </row>
    <row r="999" spans="1:20" x14ac:dyDescent="0.3">
      <c r="A999">
        <v>997</v>
      </c>
      <c r="B999" t="s">
        <v>1998</v>
      </c>
      <c r="C999" s="3" t="s">
        <v>1999</v>
      </c>
      <c r="D999">
        <v>7600</v>
      </c>
      <c r="E999">
        <v>4603</v>
      </c>
      <c r="F999">
        <f t="shared" si="62"/>
        <v>61</v>
      </c>
      <c r="G999" t="s">
        <v>64</v>
      </c>
      <c r="H999">
        <v>139</v>
      </c>
      <c r="I999">
        <f t="shared" si="63"/>
        <v>33.119999999999997</v>
      </c>
      <c r="J999" t="s">
        <v>95</v>
      </c>
      <c r="K999" t="s">
        <v>96</v>
      </c>
      <c r="L999">
        <v>1390197600</v>
      </c>
      <c r="M999">
        <v>1390629600</v>
      </c>
      <c r="N999" s="4">
        <f t="shared" si="60"/>
        <v>41658.25</v>
      </c>
      <c r="O999" s="4">
        <f t="shared" si="61"/>
        <v>41663.25</v>
      </c>
      <c r="P999" t="b">
        <v>0</v>
      </c>
      <c r="Q999" t="b">
        <v>0</v>
      </c>
      <c r="R999" t="s">
        <v>2037</v>
      </c>
      <c r="S999" t="s">
        <v>2062</v>
      </c>
      <c r="T999" t="s">
        <v>2063</v>
      </c>
    </row>
    <row r="1000" spans="1:20" x14ac:dyDescent="0.3">
      <c r="A1000">
        <v>998</v>
      </c>
      <c r="B1000" t="s">
        <v>2000</v>
      </c>
      <c r="C1000" s="3" t="s">
        <v>2001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60"/>
        <v>40219.25</v>
      </c>
      <c r="O1000" s="4">
        <f t="shared" si="61"/>
        <v>40233.25</v>
      </c>
      <c r="P1000" t="b">
        <v>0</v>
      </c>
      <c r="Q1000" t="b">
        <v>1</v>
      </c>
      <c r="R1000" t="s">
        <v>2041</v>
      </c>
      <c r="S1000" t="s">
        <v>2058</v>
      </c>
      <c r="T1000" t="s">
        <v>2068</v>
      </c>
    </row>
    <row r="1001" spans="1:20" x14ac:dyDescent="0.3">
      <c r="A1001">
        <v>999</v>
      </c>
      <c r="B1001" t="s">
        <v>2002</v>
      </c>
      <c r="C1001" s="3" t="s">
        <v>2003</v>
      </c>
      <c r="D1001">
        <v>111100</v>
      </c>
      <c r="E1001">
        <v>62819</v>
      </c>
      <c r="F1001">
        <f t="shared" si="62"/>
        <v>57</v>
      </c>
      <c r="G1001" t="s">
        <v>64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60"/>
        <v>42549.208333333328</v>
      </c>
      <c r="O1001" s="4">
        <f t="shared" si="61"/>
        <v>42556.208333333328</v>
      </c>
      <c r="P1001" t="b">
        <v>0</v>
      </c>
      <c r="Q1001" t="b">
        <v>0</v>
      </c>
      <c r="R1001" t="s">
        <v>17</v>
      </c>
      <c r="S1001" t="s">
        <v>2006</v>
      </c>
      <c r="T1001" t="s">
        <v>2007</v>
      </c>
    </row>
    <row r="1002" spans="1:20" x14ac:dyDescent="0.3">
      <c r="N1002" s="4"/>
      <c r="O1002" s="4"/>
    </row>
    <row r="1003" spans="1:20" x14ac:dyDescent="0.3">
      <c r="N1003" s="4"/>
      <c r="O1003" s="4"/>
    </row>
    <row r="1004" spans="1:20" x14ac:dyDescent="0.3">
      <c r="N1004" s="4"/>
      <c r="O1004" s="4"/>
    </row>
    <row r="1005" spans="1:20" x14ac:dyDescent="0.3">
      <c r="N1005" s="4"/>
      <c r="O1005" s="4"/>
    </row>
    <row r="1006" spans="1:20" x14ac:dyDescent="0.3">
      <c r="N1006" s="4"/>
      <c r="O1006" s="4"/>
    </row>
    <row r="1007" spans="1:20" x14ac:dyDescent="0.3">
      <c r="N1007" s="4"/>
      <c r="O1007" s="4"/>
    </row>
    <row r="1008" spans="1:20" x14ac:dyDescent="0.3">
      <c r="N1008" s="4"/>
      <c r="O1008" s="4"/>
    </row>
    <row r="1009" spans="14:15" x14ac:dyDescent="0.3">
      <c r="N1009" s="4"/>
      <c r="O1009" s="4"/>
    </row>
    <row r="1010" spans="14:15" x14ac:dyDescent="0.3">
      <c r="N1010" s="4"/>
      <c r="O1010" s="4"/>
    </row>
    <row r="1011" spans="14:15" x14ac:dyDescent="0.3">
      <c r="N1011" s="4"/>
      <c r="O1011" s="4"/>
    </row>
    <row r="1012" spans="14:15" x14ac:dyDescent="0.3">
      <c r="N1012" s="4"/>
      <c r="O1012" s="4"/>
    </row>
    <row r="1013" spans="14:15" x14ac:dyDescent="0.3">
      <c r="N1013" s="4"/>
      <c r="O1013" s="4"/>
    </row>
    <row r="1014" spans="14:15" x14ac:dyDescent="0.3">
      <c r="N1014" s="4"/>
      <c r="O1014" s="4"/>
    </row>
    <row r="1015" spans="14:15" x14ac:dyDescent="0.3">
      <c r="N1015" s="4"/>
      <c r="O1015" s="4"/>
    </row>
    <row r="1016" spans="14:15" x14ac:dyDescent="0.3">
      <c r="N1016" s="4"/>
      <c r="O1016" s="4"/>
    </row>
    <row r="1017" spans="14:15" x14ac:dyDescent="0.3">
      <c r="N1017" s="4"/>
      <c r="O1017" s="4"/>
    </row>
    <row r="1018" spans="14:15" x14ac:dyDescent="0.3">
      <c r="N1018" s="4"/>
      <c r="O1018" s="4"/>
    </row>
    <row r="1019" spans="14:15" x14ac:dyDescent="0.3">
      <c r="N1019" s="4"/>
      <c r="O1019" s="4"/>
    </row>
    <row r="1020" spans="14:15" x14ac:dyDescent="0.3">
      <c r="N1020" s="4"/>
      <c r="O1020" s="4"/>
    </row>
    <row r="1021" spans="14:15" x14ac:dyDescent="0.3">
      <c r="N1021" s="4"/>
      <c r="O1021" s="4"/>
    </row>
    <row r="1022" spans="14:15" x14ac:dyDescent="0.3">
      <c r="N1022" s="4"/>
      <c r="O1022" s="4"/>
    </row>
    <row r="1023" spans="14:15" x14ac:dyDescent="0.3">
      <c r="N1023" s="4"/>
      <c r="O1023" s="4"/>
    </row>
    <row r="1024" spans="14:15" x14ac:dyDescent="0.3">
      <c r="N1024" s="4"/>
      <c r="O1024" s="4"/>
    </row>
    <row r="1025" spans="14:15" x14ac:dyDescent="0.3">
      <c r="N1025" s="4"/>
      <c r="O1025" s="4"/>
    </row>
    <row r="1026" spans="14:15" x14ac:dyDescent="0.3">
      <c r="N1026" s="4"/>
      <c r="O1026" s="4"/>
    </row>
    <row r="1027" spans="14:15" x14ac:dyDescent="0.3">
      <c r="N1027" s="4"/>
      <c r="O1027" s="4"/>
    </row>
    <row r="1028" spans="14:15" x14ac:dyDescent="0.3">
      <c r="N1028" s="4"/>
      <c r="O1028" s="4"/>
    </row>
    <row r="1029" spans="14:15" x14ac:dyDescent="0.3">
      <c r="N1029" s="4"/>
      <c r="O1029" s="4"/>
    </row>
    <row r="1030" spans="14:15" x14ac:dyDescent="0.3">
      <c r="N1030" s="4"/>
      <c r="O1030" s="4"/>
    </row>
    <row r="1031" spans="14:15" x14ac:dyDescent="0.3">
      <c r="N1031" s="4"/>
      <c r="O1031" s="4"/>
    </row>
    <row r="1032" spans="14:15" x14ac:dyDescent="0.3">
      <c r="N1032" s="4"/>
      <c r="O1032" s="4"/>
    </row>
    <row r="1033" spans="14:15" x14ac:dyDescent="0.3">
      <c r="N1033" s="4"/>
      <c r="O1033" s="4"/>
    </row>
    <row r="1034" spans="14:15" x14ac:dyDescent="0.3">
      <c r="N1034" s="4"/>
      <c r="O1034" s="4"/>
    </row>
    <row r="1035" spans="14:15" x14ac:dyDescent="0.3">
      <c r="N1035" s="4"/>
      <c r="O1035" s="4"/>
    </row>
    <row r="1036" spans="14:15" x14ac:dyDescent="0.3">
      <c r="N1036" s="4"/>
      <c r="O1036" s="4"/>
    </row>
    <row r="1037" spans="14:15" x14ac:dyDescent="0.3">
      <c r="N1037" s="4"/>
      <c r="O1037" s="4"/>
    </row>
    <row r="1038" spans="14:15" x14ac:dyDescent="0.3">
      <c r="N1038" s="4"/>
      <c r="O1038" s="4"/>
    </row>
    <row r="1039" spans="14:15" x14ac:dyDescent="0.3">
      <c r="N1039" s="4"/>
      <c r="O1039" s="4"/>
    </row>
    <row r="1040" spans="14:15" x14ac:dyDescent="0.3">
      <c r="N1040" s="4"/>
      <c r="O1040" s="4"/>
    </row>
    <row r="1041" spans="14:15" x14ac:dyDescent="0.3">
      <c r="N1041" s="4"/>
      <c r="O1041" s="4"/>
    </row>
    <row r="1042" spans="14:15" x14ac:dyDescent="0.3">
      <c r="N1042" s="4"/>
      <c r="O1042" s="4"/>
    </row>
    <row r="1043" spans="14:15" x14ac:dyDescent="0.3">
      <c r="N1043" s="4"/>
      <c r="O1043" s="4"/>
    </row>
    <row r="1044" spans="14:15" x14ac:dyDescent="0.3">
      <c r="N1044" s="4"/>
      <c r="O1044" s="4"/>
    </row>
    <row r="1045" spans="14:15" x14ac:dyDescent="0.3">
      <c r="N1045" s="4"/>
      <c r="O1045" s="4"/>
    </row>
    <row r="1046" spans="14:15" x14ac:dyDescent="0.3">
      <c r="N1046" s="4"/>
      <c r="O1046" s="4"/>
    </row>
    <row r="1047" spans="14:15" x14ac:dyDescent="0.3">
      <c r="N1047" s="4"/>
      <c r="O1047" s="4"/>
    </row>
    <row r="1048" spans="14:15" x14ac:dyDescent="0.3">
      <c r="N1048" s="4"/>
      <c r="O1048" s="4"/>
    </row>
    <row r="1049" spans="14:15" x14ac:dyDescent="0.3">
      <c r="N1049" s="4"/>
      <c r="O1049" s="4"/>
    </row>
    <row r="1050" spans="14:15" x14ac:dyDescent="0.3">
      <c r="N1050" s="4"/>
      <c r="O1050" s="4"/>
    </row>
    <row r="1051" spans="14:15" x14ac:dyDescent="0.3">
      <c r="N1051" s="4"/>
      <c r="O1051" s="4"/>
    </row>
    <row r="1052" spans="14:15" x14ac:dyDescent="0.3">
      <c r="N1052" s="4"/>
      <c r="O1052" s="4"/>
    </row>
    <row r="1053" spans="14:15" x14ac:dyDescent="0.3">
      <c r="N1053" s="4"/>
      <c r="O1053" s="4"/>
    </row>
    <row r="1054" spans="14:15" x14ac:dyDescent="0.3">
      <c r="N1054" s="4"/>
      <c r="O1054" s="4"/>
    </row>
    <row r="1055" spans="14:15" x14ac:dyDescent="0.3">
      <c r="N1055" s="4"/>
      <c r="O1055" s="4"/>
    </row>
    <row r="1056" spans="14:15" x14ac:dyDescent="0.3">
      <c r="N1056" s="4"/>
      <c r="O1056" s="4"/>
    </row>
    <row r="1057" spans="14:15" x14ac:dyDescent="0.3">
      <c r="N1057" s="4"/>
      <c r="O1057" s="4"/>
    </row>
    <row r="1058" spans="14:15" x14ac:dyDescent="0.3">
      <c r="N1058" s="4"/>
      <c r="O1058" s="4"/>
    </row>
    <row r="1059" spans="14:15" x14ac:dyDescent="0.3">
      <c r="N1059" s="4"/>
      <c r="O1059" s="4"/>
    </row>
    <row r="1060" spans="14:15" x14ac:dyDescent="0.3">
      <c r="N1060" s="4"/>
      <c r="O1060" s="4"/>
    </row>
    <row r="1061" spans="14:15" x14ac:dyDescent="0.3">
      <c r="N1061" s="4"/>
      <c r="O1061" s="4"/>
    </row>
    <row r="1062" spans="14:15" x14ac:dyDescent="0.3">
      <c r="N1062" s="4"/>
      <c r="O1062" s="4"/>
    </row>
    <row r="1063" spans="14:15" x14ac:dyDescent="0.3">
      <c r="N1063" s="4"/>
      <c r="O1063" s="4"/>
    </row>
    <row r="1064" spans="14:15" x14ac:dyDescent="0.3">
      <c r="N1064" s="4"/>
      <c r="O1064" s="4"/>
    </row>
    <row r="1065" spans="14:15" x14ac:dyDescent="0.3">
      <c r="N1065" s="4"/>
      <c r="O1065" s="4"/>
    </row>
    <row r="1066" spans="14:15" x14ac:dyDescent="0.3">
      <c r="N1066" s="4"/>
      <c r="O1066" s="4"/>
    </row>
    <row r="1067" spans="14:15" x14ac:dyDescent="0.3">
      <c r="N1067" s="4"/>
      <c r="O1067" s="4"/>
    </row>
    <row r="1068" spans="14:15" x14ac:dyDescent="0.3">
      <c r="N1068" s="4"/>
      <c r="O1068" s="4"/>
    </row>
    <row r="1069" spans="14:15" x14ac:dyDescent="0.3">
      <c r="N1069" s="4"/>
      <c r="O1069" s="4"/>
    </row>
    <row r="1070" spans="14:15" x14ac:dyDescent="0.3">
      <c r="N1070" s="4"/>
      <c r="O1070" s="4"/>
    </row>
    <row r="1071" spans="14:15" x14ac:dyDescent="0.3">
      <c r="N1071" s="4"/>
      <c r="O1071" s="4"/>
    </row>
    <row r="1072" spans="14:15" x14ac:dyDescent="0.3">
      <c r="N1072" s="4"/>
      <c r="O1072" s="4"/>
    </row>
    <row r="1073" spans="14:15" x14ac:dyDescent="0.3">
      <c r="N1073" s="4"/>
      <c r="O1073" s="4"/>
    </row>
    <row r="1074" spans="14:15" x14ac:dyDescent="0.3">
      <c r="N1074" s="4"/>
      <c r="O1074" s="4"/>
    </row>
    <row r="1075" spans="14:15" x14ac:dyDescent="0.3">
      <c r="N1075" s="4"/>
      <c r="O1075" s="4"/>
    </row>
    <row r="1076" spans="14:15" x14ac:dyDescent="0.3">
      <c r="N1076" s="4"/>
      <c r="O1076" s="4"/>
    </row>
    <row r="1077" spans="14:15" x14ac:dyDescent="0.3">
      <c r="N1077" s="4"/>
      <c r="O1077" s="4"/>
    </row>
    <row r="1078" spans="14:15" x14ac:dyDescent="0.3">
      <c r="N1078" s="4"/>
      <c r="O1078" s="4"/>
    </row>
    <row r="1079" spans="14:15" x14ac:dyDescent="0.3">
      <c r="N1079" s="4"/>
      <c r="O1079" s="4"/>
    </row>
    <row r="1080" spans="14:15" x14ac:dyDescent="0.3">
      <c r="N1080" s="4"/>
      <c r="O1080" s="4"/>
    </row>
    <row r="1081" spans="14:15" x14ac:dyDescent="0.3">
      <c r="N1081" s="4"/>
      <c r="O1081" s="4"/>
    </row>
    <row r="1082" spans="14:15" x14ac:dyDescent="0.3">
      <c r="N1082" s="4"/>
      <c r="O1082" s="4"/>
    </row>
    <row r="1083" spans="14:15" x14ac:dyDescent="0.3">
      <c r="N1083" s="4"/>
      <c r="O1083" s="4"/>
    </row>
    <row r="1084" spans="14:15" x14ac:dyDescent="0.3">
      <c r="N1084" s="4"/>
      <c r="O1084" s="4"/>
    </row>
    <row r="1085" spans="14:15" x14ac:dyDescent="0.3">
      <c r="N1085" s="4"/>
      <c r="O1085" s="4"/>
    </row>
    <row r="1086" spans="14:15" x14ac:dyDescent="0.3">
      <c r="N1086" s="4"/>
      <c r="O1086" s="4"/>
    </row>
    <row r="1087" spans="14:15" x14ac:dyDescent="0.3">
      <c r="N1087" s="4"/>
      <c r="O1087" s="4"/>
    </row>
    <row r="1088" spans="14:15" x14ac:dyDescent="0.3">
      <c r="N1088" s="4"/>
      <c r="O1088" s="4"/>
    </row>
    <row r="1089" spans="14:15" x14ac:dyDescent="0.3">
      <c r="N1089" s="4"/>
      <c r="O1089" s="4"/>
    </row>
    <row r="1090" spans="14:15" x14ac:dyDescent="0.3">
      <c r="N1090" s="4"/>
      <c r="O1090" s="4"/>
    </row>
    <row r="1091" spans="14:15" x14ac:dyDescent="0.3">
      <c r="N1091" s="4"/>
      <c r="O1091" s="4"/>
    </row>
    <row r="1092" spans="14:15" x14ac:dyDescent="0.3">
      <c r="N1092" s="4"/>
      <c r="O1092" s="4"/>
    </row>
    <row r="1093" spans="14:15" x14ac:dyDescent="0.3">
      <c r="N1093" s="4"/>
      <c r="O1093" s="4"/>
    </row>
    <row r="1094" spans="14:15" x14ac:dyDescent="0.3">
      <c r="N1094" s="4"/>
      <c r="O1094" s="4"/>
    </row>
    <row r="1095" spans="14:15" x14ac:dyDescent="0.3">
      <c r="N1095" s="4"/>
      <c r="O1095" s="4"/>
    </row>
    <row r="1096" spans="14:15" x14ac:dyDescent="0.3">
      <c r="N1096" s="4"/>
      <c r="O1096" s="4"/>
    </row>
    <row r="1097" spans="14:15" x14ac:dyDescent="0.3">
      <c r="N1097" s="4"/>
      <c r="O1097" s="4"/>
    </row>
    <row r="1098" spans="14:15" x14ac:dyDescent="0.3">
      <c r="N1098" s="4"/>
      <c r="O1098" s="4"/>
    </row>
    <row r="1099" spans="14:15" x14ac:dyDescent="0.3">
      <c r="N1099" s="4"/>
      <c r="O1099" s="4"/>
    </row>
    <row r="1100" spans="14:15" x14ac:dyDescent="0.3">
      <c r="N1100" s="4"/>
      <c r="O1100" s="4"/>
    </row>
    <row r="1101" spans="14:15" x14ac:dyDescent="0.3">
      <c r="N1101" s="4"/>
      <c r="O1101" s="4"/>
    </row>
    <row r="1102" spans="14:15" x14ac:dyDescent="0.3">
      <c r="N1102" s="4"/>
      <c r="O1102" s="4"/>
    </row>
    <row r="1103" spans="14:15" x14ac:dyDescent="0.3">
      <c r="N1103" s="4"/>
      <c r="O1103" s="4"/>
    </row>
    <row r="1104" spans="14:15" x14ac:dyDescent="0.3">
      <c r="N1104" s="4"/>
      <c r="O1104" s="4"/>
    </row>
    <row r="1105" spans="14:15" x14ac:dyDescent="0.3">
      <c r="N1105" s="4"/>
      <c r="O1105" s="4"/>
    </row>
    <row r="1106" spans="14:15" x14ac:dyDescent="0.3">
      <c r="N1106" s="4"/>
      <c r="O1106" s="4"/>
    </row>
    <row r="1107" spans="14:15" x14ac:dyDescent="0.3">
      <c r="N1107" s="4"/>
      <c r="O1107" s="4"/>
    </row>
    <row r="1108" spans="14:15" x14ac:dyDescent="0.3">
      <c r="N1108" s="4"/>
      <c r="O1108" s="4"/>
    </row>
    <row r="1109" spans="14:15" x14ac:dyDescent="0.3">
      <c r="N1109" s="4"/>
      <c r="O1109" s="4"/>
    </row>
    <row r="1110" spans="14:15" x14ac:dyDescent="0.3">
      <c r="N1110" s="4"/>
      <c r="O1110" s="4"/>
    </row>
    <row r="1111" spans="14:15" x14ac:dyDescent="0.3">
      <c r="N1111" s="4"/>
      <c r="O1111" s="4"/>
    </row>
    <row r="1112" spans="14:15" x14ac:dyDescent="0.3">
      <c r="N1112" s="4"/>
      <c r="O1112" s="4"/>
    </row>
    <row r="1113" spans="14:15" x14ac:dyDescent="0.3">
      <c r="N1113" s="4"/>
      <c r="O1113" s="4"/>
    </row>
    <row r="1114" spans="14:15" x14ac:dyDescent="0.3">
      <c r="N1114" s="4"/>
      <c r="O1114" s="4"/>
    </row>
    <row r="1115" spans="14:15" x14ac:dyDescent="0.3">
      <c r="N1115" s="4"/>
      <c r="O1115" s="4"/>
    </row>
    <row r="1116" spans="14:15" x14ac:dyDescent="0.3">
      <c r="N1116" s="4"/>
      <c r="O1116" s="4"/>
    </row>
    <row r="1117" spans="14:15" x14ac:dyDescent="0.3">
      <c r="N1117" s="4"/>
      <c r="O1117" s="4"/>
    </row>
    <row r="1118" spans="14:15" x14ac:dyDescent="0.3">
      <c r="N1118" s="4"/>
      <c r="O1118" s="4"/>
    </row>
    <row r="1119" spans="14:15" x14ac:dyDescent="0.3">
      <c r="N1119" s="4"/>
      <c r="O1119" s="4"/>
    </row>
    <row r="1120" spans="14:15" x14ac:dyDescent="0.3">
      <c r="N1120" s="4"/>
      <c r="O1120" s="4"/>
    </row>
    <row r="1121" spans="14:15" x14ac:dyDescent="0.3">
      <c r="N1121" s="4"/>
      <c r="O1121" s="4"/>
    </row>
    <row r="1122" spans="14:15" x14ac:dyDescent="0.3">
      <c r="N1122" s="4"/>
      <c r="O1122" s="4"/>
    </row>
    <row r="1123" spans="14:15" x14ac:dyDescent="0.3">
      <c r="N1123" s="4"/>
      <c r="O1123" s="4"/>
    </row>
    <row r="1124" spans="14:15" x14ac:dyDescent="0.3">
      <c r="N1124" s="4"/>
      <c r="O1124" s="4"/>
    </row>
    <row r="1125" spans="14:15" x14ac:dyDescent="0.3">
      <c r="N1125" s="4"/>
      <c r="O1125" s="4"/>
    </row>
    <row r="1126" spans="14:15" x14ac:dyDescent="0.3">
      <c r="N1126" s="4"/>
      <c r="O1126" s="4"/>
    </row>
    <row r="1127" spans="14:15" x14ac:dyDescent="0.3">
      <c r="N1127" s="4"/>
      <c r="O1127" s="4"/>
    </row>
    <row r="1128" spans="14:15" x14ac:dyDescent="0.3">
      <c r="N1128" s="4"/>
      <c r="O1128" s="4"/>
    </row>
    <row r="1129" spans="14:15" x14ac:dyDescent="0.3">
      <c r="N1129" s="4"/>
      <c r="O1129" s="4"/>
    </row>
    <row r="1130" spans="14:15" x14ac:dyDescent="0.3">
      <c r="N1130" s="4"/>
      <c r="O1130" s="4"/>
    </row>
    <row r="1131" spans="14:15" x14ac:dyDescent="0.3">
      <c r="N1131" s="4"/>
      <c r="O1131" s="4"/>
    </row>
    <row r="1132" spans="14:15" x14ac:dyDescent="0.3">
      <c r="N1132" s="4"/>
      <c r="O1132" s="4"/>
    </row>
    <row r="1133" spans="14:15" x14ac:dyDescent="0.3">
      <c r="N1133" s="4"/>
      <c r="O1133" s="4"/>
    </row>
    <row r="1134" spans="14:15" x14ac:dyDescent="0.3">
      <c r="N1134" s="4"/>
      <c r="O1134" s="4"/>
    </row>
    <row r="1135" spans="14:15" x14ac:dyDescent="0.3">
      <c r="N1135" s="4"/>
      <c r="O1135" s="4"/>
    </row>
    <row r="1136" spans="14:15" x14ac:dyDescent="0.3">
      <c r="N1136" s="4"/>
      <c r="O1136" s="4"/>
    </row>
    <row r="1137" spans="14:15" x14ac:dyDescent="0.3">
      <c r="N1137" s="4"/>
      <c r="O1137" s="4"/>
    </row>
    <row r="1138" spans="14:15" x14ac:dyDescent="0.3">
      <c r="N1138" s="4"/>
      <c r="O1138" s="4"/>
    </row>
    <row r="1139" spans="14:15" x14ac:dyDescent="0.3">
      <c r="N1139" s="4"/>
      <c r="O1139" s="4"/>
    </row>
    <row r="1140" spans="14:15" x14ac:dyDescent="0.3">
      <c r="N1140" s="4"/>
      <c r="O1140" s="4"/>
    </row>
    <row r="1141" spans="14:15" x14ac:dyDescent="0.3">
      <c r="N1141" s="4"/>
      <c r="O1141" s="4"/>
    </row>
    <row r="1142" spans="14:15" x14ac:dyDescent="0.3">
      <c r="N1142" s="4"/>
      <c r="O1142" s="4"/>
    </row>
    <row r="1143" spans="14:15" x14ac:dyDescent="0.3">
      <c r="N1143" s="4"/>
      <c r="O1143" s="4"/>
    </row>
    <row r="1144" spans="14:15" x14ac:dyDescent="0.3">
      <c r="N1144" s="4"/>
      <c r="O1144" s="4"/>
    </row>
    <row r="1145" spans="14:15" x14ac:dyDescent="0.3">
      <c r="N1145" s="4"/>
      <c r="O1145" s="4"/>
    </row>
    <row r="1146" spans="14:15" x14ac:dyDescent="0.3">
      <c r="N1146" s="4"/>
      <c r="O1146" s="4"/>
    </row>
    <row r="1147" spans="14:15" x14ac:dyDescent="0.3">
      <c r="N1147" s="4"/>
      <c r="O1147" s="4"/>
    </row>
    <row r="1148" spans="14:15" x14ac:dyDescent="0.3">
      <c r="N1148" s="4"/>
      <c r="O1148" s="4"/>
    </row>
    <row r="1149" spans="14:15" x14ac:dyDescent="0.3">
      <c r="N1149" s="4"/>
      <c r="O1149" s="4"/>
    </row>
    <row r="1150" spans="14:15" x14ac:dyDescent="0.3">
      <c r="N1150" s="4"/>
      <c r="O1150" s="4"/>
    </row>
    <row r="1151" spans="14:15" x14ac:dyDescent="0.3">
      <c r="N1151" s="4"/>
      <c r="O1151" s="4"/>
    </row>
    <row r="1152" spans="14:15" x14ac:dyDescent="0.3">
      <c r="N1152" s="4"/>
      <c r="O1152" s="4"/>
    </row>
    <row r="1153" spans="14:15" x14ac:dyDescent="0.3">
      <c r="N1153" s="4"/>
      <c r="O1153" s="4"/>
    </row>
    <row r="1154" spans="14:15" x14ac:dyDescent="0.3">
      <c r="N1154" s="4"/>
      <c r="O1154" s="4"/>
    </row>
    <row r="1155" spans="14:15" x14ac:dyDescent="0.3">
      <c r="N1155" s="4"/>
      <c r="O1155" s="4"/>
    </row>
    <row r="1156" spans="14:15" x14ac:dyDescent="0.3">
      <c r="N1156" s="4"/>
      <c r="O1156" s="4"/>
    </row>
    <row r="1157" spans="14:15" x14ac:dyDescent="0.3">
      <c r="N1157" s="4"/>
      <c r="O1157" s="4"/>
    </row>
    <row r="1158" spans="14:15" x14ac:dyDescent="0.3">
      <c r="N1158" s="4"/>
      <c r="O1158" s="4"/>
    </row>
    <row r="1159" spans="14:15" x14ac:dyDescent="0.3">
      <c r="N1159" s="4"/>
      <c r="O1159" s="4"/>
    </row>
    <row r="1160" spans="14:15" x14ac:dyDescent="0.3">
      <c r="N1160" s="4"/>
      <c r="O1160" s="4"/>
    </row>
    <row r="1161" spans="14:15" x14ac:dyDescent="0.3">
      <c r="N1161" s="4"/>
      <c r="O1161" s="4"/>
    </row>
    <row r="1162" spans="14:15" x14ac:dyDescent="0.3">
      <c r="N1162" s="4"/>
      <c r="O1162" s="4"/>
    </row>
    <row r="1163" spans="14:15" x14ac:dyDescent="0.3">
      <c r="N1163" s="4"/>
      <c r="O1163" s="4"/>
    </row>
    <row r="1164" spans="14:15" x14ac:dyDescent="0.3">
      <c r="N1164" s="4"/>
      <c r="O1164" s="4"/>
    </row>
    <row r="1165" spans="14:15" x14ac:dyDescent="0.3">
      <c r="N1165" s="4"/>
      <c r="O1165" s="4"/>
    </row>
    <row r="1166" spans="14:15" x14ac:dyDescent="0.3">
      <c r="N1166" s="4"/>
      <c r="O1166" s="4"/>
    </row>
    <row r="1167" spans="14:15" x14ac:dyDescent="0.3">
      <c r="N1167" s="4"/>
      <c r="O1167" s="4"/>
    </row>
    <row r="1168" spans="14:15" x14ac:dyDescent="0.3">
      <c r="N1168" s="4"/>
      <c r="O1168" s="4"/>
    </row>
    <row r="1169" spans="14:15" x14ac:dyDescent="0.3">
      <c r="N1169" s="4"/>
      <c r="O1169" s="4"/>
    </row>
    <row r="1170" spans="14:15" x14ac:dyDescent="0.3">
      <c r="N1170" s="4"/>
      <c r="O1170" s="4"/>
    </row>
    <row r="1171" spans="14:15" x14ac:dyDescent="0.3">
      <c r="N1171" s="4"/>
      <c r="O1171" s="4"/>
    </row>
    <row r="1172" spans="14:15" x14ac:dyDescent="0.3">
      <c r="N1172" s="4"/>
      <c r="O1172" s="4"/>
    </row>
    <row r="1173" spans="14:15" x14ac:dyDescent="0.3">
      <c r="N1173" s="4"/>
      <c r="O1173" s="4"/>
    </row>
    <row r="1174" spans="14:15" x14ac:dyDescent="0.3">
      <c r="N1174" s="4"/>
      <c r="O1174" s="4"/>
    </row>
    <row r="1175" spans="14:15" x14ac:dyDescent="0.3">
      <c r="N1175" s="4"/>
      <c r="O1175" s="4"/>
    </row>
    <row r="1176" spans="14:15" x14ac:dyDescent="0.3">
      <c r="N1176" s="4"/>
      <c r="O1176" s="4"/>
    </row>
    <row r="1177" spans="14:15" x14ac:dyDescent="0.3">
      <c r="N1177" s="4"/>
      <c r="O1177" s="4"/>
    </row>
    <row r="1178" spans="14:15" x14ac:dyDescent="0.3">
      <c r="N1178" s="4"/>
      <c r="O1178" s="4"/>
    </row>
    <row r="1179" spans="14:15" x14ac:dyDescent="0.3">
      <c r="N1179" s="4"/>
      <c r="O1179" s="4"/>
    </row>
    <row r="1180" spans="14:15" x14ac:dyDescent="0.3">
      <c r="N1180" s="4"/>
      <c r="O1180" s="4"/>
    </row>
    <row r="1181" spans="14:15" x14ac:dyDescent="0.3">
      <c r="N1181" s="4"/>
      <c r="O1181" s="4"/>
    </row>
    <row r="1182" spans="14:15" x14ac:dyDescent="0.3">
      <c r="N1182" s="4"/>
      <c r="O1182" s="4"/>
    </row>
    <row r="1183" spans="14:15" x14ac:dyDescent="0.3">
      <c r="N1183" s="4"/>
      <c r="O1183" s="4"/>
    </row>
    <row r="1184" spans="14:15" x14ac:dyDescent="0.3">
      <c r="N1184" s="4"/>
      <c r="O1184" s="4"/>
    </row>
    <row r="1185" spans="14:15" x14ac:dyDescent="0.3">
      <c r="N1185" s="4"/>
      <c r="O1185" s="4"/>
    </row>
    <row r="1186" spans="14:15" x14ac:dyDescent="0.3">
      <c r="N1186" s="4"/>
      <c r="O1186" s="4"/>
    </row>
    <row r="1187" spans="14:15" x14ac:dyDescent="0.3">
      <c r="N1187" s="4"/>
      <c r="O1187" s="4"/>
    </row>
    <row r="1188" spans="14:15" x14ac:dyDescent="0.3">
      <c r="N1188" s="4"/>
      <c r="O1188" s="4"/>
    </row>
    <row r="1189" spans="14:15" x14ac:dyDescent="0.3">
      <c r="N1189" s="4"/>
      <c r="O1189" s="4"/>
    </row>
    <row r="1190" spans="14:15" x14ac:dyDescent="0.3">
      <c r="N1190" s="4"/>
      <c r="O1190" s="4"/>
    </row>
    <row r="1191" spans="14:15" x14ac:dyDescent="0.3">
      <c r="N1191" s="4"/>
      <c r="O1191" s="4"/>
    </row>
    <row r="1192" spans="14:15" x14ac:dyDescent="0.3">
      <c r="N1192" s="4"/>
      <c r="O1192" s="4"/>
    </row>
    <row r="1193" spans="14:15" x14ac:dyDescent="0.3">
      <c r="N1193" s="4"/>
      <c r="O1193" s="4"/>
    </row>
    <row r="1194" spans="14:15" x14ac:dyDescent="0.3">
      <c r="N1194" s="4"/>
      <c r="O1194" s="4"/>
    </row>
    <row r="1195" spans="14:15" x14ac:dyDescent="0.3">
      <c r="N1195" s="4"/>
      <c r="O1195" s="4"/>
    </row>
    <row r="1196" spans="14:15" x14ac:dyDescent="0.3">
      <c r="N1196" s="4"/>
      <c r="O1196" s="4"/>
    </row>
    <row r="1197" spans="14:15" x14ac:dyDescent="0.3">
      <c r="N1197" s="4"/>
      <c r="O1197" s="4"/>
    </row>
    <row r="1198" spans="14:15" x14ac:dyDescent="0.3">
      <c r="N1198" s="4"/>
      <c r="O1198" s="4"/>
    </row>
    <row r="1199" spans="14:15" x14ac:dyDescent="0.3">
      <c r="N1199" s="4"/>
      <c r="O1199" s="4"/>
    </row>
    <row r="1200" spans="14:15" x14ac:dyDescent="0.3">
      <c r="N1200" s="4"/>
      <c r="O1200" s="4"/>
    </row>
    <row r="1201" spans="14:15" x14ac:dyDescent="0.3">
      <c r="N1201" s="4"/>
      <c r="O1201" s="4"/>
    </row>
    <row r="1202" spans="14:15" x14ac:dyDescent="0.3">
      <c r="N1202" s="4"/>
      <c r="O1202" s="4"/>
    </row>
    <row r="1203" spans="14:15" x14ac:dyDescent="0.3">
      <c r="N1203" s="4"/>
      <c r="O1203" s="4"/>
    </row>
    <row r="1204" spans="14:15" x14ac:dyDescent="0.3">
      <c r="N1204" s="4"/>
      <c r="O1204" s="4"/>
    </row>
    <row r="1205" spans="14:15" x14ac:dyDescent="0.3">
      <c r="N1205" s="4"/>
      <c r="O1205" s="4"/>
    </row>
    <row r="1206" spans="14:15" x14ac:dyDescent="0.3">
      <c r="N1206" s="4"/>
      <c r="O1206" s="4"/>
    </row>
    <row r="1207" spans="14:15" x14ac:dyDescent="0.3">
      <c r="N1207" s="4"/>
      <c r="O1207" s="4"/>
    </row>
    <row r="1208" spans="14:15" x14ac:dyDescent="0.3">
      <c r="N1208" s="4"/>
    </row>
    <row r="1209" spans="14:15" x14ac:dyDescent="0.3">
      <c r="N1209" s="4"/>
    </row>
    <row r="1210" spans="14:15" x14ac:dyDescent="0.3">
      <c r="N1210" s="4"/>
    </row>
    <row r="1211" spans="14:15" x14ac:dyDescent="0.3">
      <c r="N1211" s="4"/>
    </row>
    <row r="1212" spans="14:15" x14ac:dyDescent="0.3">
      <c r="N1212" s="4"/>
    </row>
    <row r="1213" spans="14:15" x14ac:dyDescent="0.3">
      <c r="N1213" s="4"/>
    </row>
    <row r="1214" spans="14:15" x14ac:dyDescent="0.3">
      <c r="N1214" s="4"/>
    </row>
    <row r="1215" spans="14:15" x14ac:dyDescent="0.3">
      <c r="N1215" s="4"/>
    </row>
    <row r="1216" spans="14:15" x14ac:dyDescent="0.3">
      <c r="N1216" s="4"/>
    </row>
    <row r="1217" spans="14:14" x14ac:dyDescent="0.3">
      <c r="N1217" s="4"/>
    </row>
    <row r="1218" spans="14:14" x14ac:dyDescent="0.3">
      <c r="N1218" s="4"/>
    </row>
    <row r="1219" spans="14:14" x14ac:dyDescent="0.3">
      <c r="N1219" s="4"/>
    </row>
    <row r="1220" spans="14:14" x14ac:dyDescent="0.3">
      <c r="N1220" s="4"/>
    </row>
    <row r="1221" spans="14:14" x14ac:dyDescent="0.3">
      <c r="N1221" s="4"/>
    </row>
    <row r="1222" spans="14:14" x14ac:dyDescent="0.3">
      <c r="N1222" s="4"/>
    </row>
    <row r="1223" spans="14:14" x14ac:dyDescent="0.3">
      <c r="N1223" s="4"/>
    </row>
    <row r="1224" spans="14:14" x14ac:dyDescent="0.3">
      <c r="N1224" s="4"/>
    </row>
    <row r="1225" spans="14:14" x14ac:dyDescent="0.3">
      <c r="N1225" s="4"/>
    </row>
    <row r="1226" spans="14:14" x14ac:dyDescent="0.3">
      <c r="N1226" s="4"/>
    </row>
    <row r="1227" spans="14:14" x14ac:dyDescent="0.3">
      <c r="N1227" s="4"/>
    </row>
    <row r="1228" spans="14:14" x14ac:dyDescent="0.3">
      <c r="N1228" s="4"/>
    </row>
    <row r="1229" spans="14:14" x14ac:dyDescent="0.3">
      <c r="N1229" s="4"/>
    </row>
    <row r="1230" spans="14:14" x14ac:dyDescent="0.3">
      <c r="N1230" s="4"/>
    </row>
    <row r="1231" spans="14:14" x14ac:dyDescent="0.3">
      <c r="N1231" s="4"/>
    </row>
    <row r="1232" spans="14:14" x14ac:dyDescent="0.3">
      <c r="N1232" s="4"/>
    </row>
    <row r="1233" spans="14:14" x14ac:dyDescent="0.3">
      <c r="N1233" s="4"/>
    </row>
    <row r="1234" spans="14:14" x14ac:dyDescent="0.3">
      <c r="N1234" s="4"/>
    </row>
    <row r="1235" spans="14:14" x14ac:dyDescent="0.3">
      <c r="N1235" s="4"/>
    </row>
    <row r="1236" spans="14:14" x14ac:dyDescent="0.3">
      <c r="N1236" s="4"/>
    </row>
    <row r="1237" spans="14:14" x14ac:dyDescent="0.3">
      <c r="N1237" s="4"/>
    </row>
    <row r="1238" spans="14:14" x14ac:dyDescent="0.3">
      <c r="N1238" s="4"/>
    </row>
    <row r="1239" spans="14:14" x14ac:dyDescent="0.3">
      <c r="N1239" s="4"/>
    </row>
    <row r="1240" spans="14:14" x14ac:dyDescent="0.3">
      <c r="N1240" s="4"/>
    </row>
    <row r="1241" spans="14:14" x14ac:dyDescent="0.3">
      <c r="N1241" s="4"/>
    </row>
    <row r="1242" spans="14:14" x14ac:dyDescent="0.3">
      <c r="N1242" s="4"/>
    </row>
    <row r="1243" spans="14:14" x14ac:dyDescent="0.3">
      <c r="N1243" s="4"/>
    </row>
    <row r="1244" spans="14:14" x14ac:dyDescent="0.3">
      <c r="N1244" s="4"/>
    </row>
    <row r="1245" spans="14:14" x14ac:dyDescent="0.3">
      <c r="N1245" s="4"/>
    </row>
    <row r="1246" spans="14:14" x14ac:dyDescent="0.3">
      <c r="N1246" s="4"/>
    </row>
    <row r="1247" spans="14:14" x14ac:dyDescent="0.3">
      <c r="N1247" s="4"/>
    </row>
    <row r="1248" spans="14:14" x14ac:dyDescent="0.3">
      <c r="N1248" s="4"/>
    </row>
    <row r="1249" spans="14:14" x14ac:dyDescent="0.3">
      <c r="N1249" s="4"/>
    </row>
    <row r="1250" spans="14:14" x14ac:dyDescent="0.3">
      <c r="N1250" s="4"/>
    </row>
    <row r="1251" spans="14:14" x14ac:dyDescent="0.3">
      <c r="N1251" s="4"/>
    </row>
    <row r="1252" spans="14:14" x14ac:dyDescent="0.3">
      <c r="N1252" s="4"/>
    </row>
    <row r="1253" spans="14:14" x14ac:dyDescent="0.3">
      <c r="N1253" s="4"/>
    </row>
    <row r="1254" spans="14:14" x14ac:dyDescent="0.3">
      <c r="N1254" s="4"/>
    </row>
    <row r="1255" spans="14:14" x14ac:dyDescent="0.3">
      <c r="N1255" s="4"/>
    </row>
    <row r="1256" spans="14:14" x14ac:dyDescent="0.3">
      <c r="N1256" s="4"/>
    </row>
    <row r="1257" spans="14:14" x14ac:dyDescent="0.3">
      <c r="N1257" s="4"/>
    </row>
    <row r="1258" spans="14:14" x14ac:dyDescent="0.3">
      <c r="N1258" s="4"/>
    </row>
    <row r="1259" spans="14:14" x14ac:dyDescent="0.3">
      <c r="N1259" s="4"/>
    </row>
    <row r="1260" spans="14:14" x14ac:dyDescent="0.3">
      <c r="N1260" s="4"/>
    </row>
    <row r="1261" spans="14:14" x14ac:dyDescent="0.3">
      <c r="N1261" s="4"/>
    </row>
    <row r="1262" spans="14:14" x14ac:dyDescent="0.3">
      <c r="N1262" s="4"/>
    </row>
    <row r="1263" spans="14:14" x14ac:dyDescent="0.3">
      <c r="N1263" s="4"/>
    </row>
    <row r="1264" spans="14:14" x14ac:dyDescent="0.3">
      <c r="N1264" s="4"/>
    </row>
    <row r="1265" spans="14:14" x14ac:dyDescent="0.3">
      <c r="N1265" s="4"/>
    </row>
    <row r="1266" spans="14:14" x14ac:dyDescent="0.3">
      <c r="N1266" s="4"/>
    </row>
    <row r="1267" spans="14:14" x14ac:dyDescent="0.3">
      <c r="N1267" s="4"/>
    </row>
    <row r="1268" spans="14:14" x14ac:dyDescent="0.3">
      <c r="N1268" s="4"/>
    </row>
    <row r="1269" spans="14:14" x14ac:dyDescent="0.3">
      <c r="N1269" s="4"/>
    </row>
    <row r="1270" spans="14:14" x14ac:dyDescent="0.3">
      <c r="N1270" s="4"/>
    </row>
    <row r="1271" spans="14:14" x14ac:dyDescent="0.3">
      <c r="N1271" s="4"/>
    </row>
    <row r="1272" spans="14:14" x14ac:dyDescent="0.3">
      <c r="N1272" s="4"/>
    </row>
    <row r="1273" spans="14:14" x14ac:dyDescent="0.3">
      <c r="N1273" s="4"/>
    </row>
    <row r="1274" spans="14:14" x14ac:dyDescent="0.3">
      <c r="N1274" s="4"/>
    </row>
    <row r="1275" spans="14:14" x14ac:dyDescent="0.3">
      <c r="N1275" s="4"/>
    </row>
    <row r="1276" spans="14:14" x14ac:dyDescent="0.3">
      <c r="N1276" s="4"/>
    </row>
    <row r="1277" spans="14:14" x14ac:dyDescent="0.3">
      <c r="N1277" s="4"/>
    </row>
    <row r="1278" spans="14:14" x14ac:dyDescent="0.3">
      <c r="N1278" s="4"/>
    </row>
    <row r="1279" spans="14:14" x14ac:dyDescent="0.3">
      <c r="N1279" s="4"/>
    </row>
    <row r="1280" spans="14:14" x14ac:dyDescent="0.3">
      <c r="N1280" s="4"/>
    </row>
    <row r="1281" spans="14:14" x14ac:dyDescent="0.3">
      <c r="N1281" s="4"/>
    </row>
    <row r="1282" spans="14:14" x14ac:dyDescent="0.3">
      <c r="N1282" s="4"/>
    </row>
    <row r="1283" spans="14:14" x14ac:dyDescent="0.3">
      <c r="N1283" s="4"/>
    </row>
    <row r="1284" spans="14:14" x14ac:dyDescent="0.3">
      <c r="N1284" s="4"/>
    </row>
    <row r="1285" spans="14:14" x14ac:dyDescent="0.3">
      <c r="N1285" s="4"/>
    </row>
    <row r="1286" spans="14:14" x14ac:dyDescent="0.3">
      <c r="N1286" s="4"/>
    </row>
    <row r="1287" spans="14:14" x14ac:dyDescent="0.3">
      <c r="N1287" s="4"/>
    </row>
    <row r="1288" spans="14:14" x14ac:dyDescent="0.3">
      <c r="N1288" s="4"/>
    </row>
    <row r="1289" spans="14:14" x14ac:dyDescent="0.3">
      <c r="N1289" s="4"/>
    </row>
    <row r="1290" spans="14:14" x14ac:dyDescent="0.3">
      <c r="N1290" s="4"/>
    </row>
    <row r="1291" spans="14:14" x14ac:dyDescent="0.3">
      <c r="N1291" s="4"/>
    </row>
    <row r="1292" spans="14:14" x14ac:dyDescent="0.3">
      <c r="N1292" s="4"/>
    </row>
    <row r="1293" spans="14:14" x14ac:dyDescent="0.3">
      <c r="N1293" s="4"/>
    </row>
    <row r="1294" spans="14:14" x14ac:dyDescent="0.3">
      <c r="N1294" s="4"/>
    </row>
    <row r="1295" spans="14:14" x14ac:dyDescent="0.3">
      <c r="N1295" s="4"/>
    </row>
    <row r="1296" spans="14:14" x14ac:dyDescent="0.3">
      <c r="N1296" s="4"/>
    </row>
    <row r="1297" spans="14:14" x14ac:dyDescent="0.3">
      <c r="N1297" s="4"/>
    </row>
    <row r="1298" spans="14:14" x14ac:dyDescent="0.3">
      <c r="N1298" s="4"/>
    </row>
    <row r="1299" spans="14:14" x14ac:dyDescent="0.3">
      <c r="N1299" s="4"/>
    </row>
    <row r="1300" spans="14:14" x14ac:dyDescent="0.3">
      <c r="N1300" s="4"/>
    </row>
    <row r="1301" spans="14:14" x14ac:dyDescent="0.3">
      <c r="N1301" s="4"/>
    </row>
    <row r="1302" spans="14:14" x14ac:dyDescent="0.3">
      <c r="N1302" s="4"/>
    </row>
    <row r="1303" spans="14:14" x14ac:dyDescent="0.3">
      <c r="N1303" s="4"/>
    </row>
    <row r="1304" spans="14:14" x14ac:dyDescent="0.3">
      <c r="N1304" s="4"/>
    </row>
    <row r="1305" spans="14:14" x14ac:dyDescent="0.3">
      <c r="N1305" s="4"/>
    </row>
    <row r="1306" spans="14:14" x14ac:dyDescent="0.3">
      <c r="N1306" s="4"/>
    </row>
    <row r="1307" spans="14:14" x14ac:dyDescent="0.3">
      <c r="N1307" s="4"/>
    </row>
    <row r="1308" spans="14:14" x14ac:dyDescent="0.3">
      <c r="N1308" s="4"/>
    </row>
    <row r="1309" spans="14:14" x14ac:dyDescent="0.3">
      <c r="N1309" s="4"/>
    </row>
    <row r="1310" spans="14:14" x14ac:dyDescent="0.3">
      <c r="N1310" s="4"/>
    </row>
    <row r="1311" spans="14:14" x14ac:dyDescent="0.3">
      <c r="N1311" s="4"/>
    </row>
    <row r="1312" spans="14:14" x14ac:dyDescent="0.3">
      <c r="N1312" s="4"/>
    </row>
    <row r="1313" spans="14:14" x14ac:dyDescent="0.3">
      <c r="N1313" s="4"/>
    </row>
    <row r="1314" spans="14:14" x14ac:dyDescent="0.3">
      <c r="N1314" s="4"/>
    </row>
    <row r="1315" spans="14:14" x14ac:dyDescent="0.3">
      <c r="N1315" s="4"/>
    </row>
    <row r="1316" spans="14:14" x14ac:dyDescent="0.3">
      <c r="N1316" s="4"/>
    </row>
    <row r="1317" spans="14:14" x14ac:dyDescent="0.3">
      <c r="N1317" s="4"/>
    </row>
    <row r="1318" spans="14:14" x14ac:dyDescent="0.3">
      <c r="N1318" s="4"/>
    </row>
    <row r="1319" spans="14:14" x14ac:dyDescent="0.3">
      <c r="N1319" s="4"/>
    </row>
    <row r="1320" spans="14:14" x14ac:dyDescent="0.3">
      <c r="N1320" s="4"/>
    </row>
    <row r="1321" spans="14:14" x14ac:dyDescent="0.3">
      <c r="N1321" s="4"/>
    </row>
    <row r="1322" spans="14:14" x14ac:dyDescent="0.3">
      <c r="N1322" s="4"/>
    </row>
    <row r="1323" spans="14:14" x14ac:dyDescent="0.3">
      <c r="N1323" s="4"/>
    </row>
    <row r="1324" spans="14:14" x14ac:dyDescent="0.3">
      <c r="N1324" s="4"/>
    </row>
    <row r="1325" spans="14:14" x14ac:dyDescent="0.3">
      <c r="N1325" s="4"/>
    </row>
    <row r="1326" spans="14:14" x14ac:dyDescent="0.3">
      <c r="N1326" s="4"/>
    </row>
    <row r="1327" spans="14:14" x14ac:dyDescent="0.3">
      <c r="N1327" s="4"/>
    </row>
    <row r="1328" spans="14:14" x14ac:dyDescent="0.3">
      <c r="N1328" s="4"/>
    </row>
    <row r="1329" spans="14:14" x14ac:dyDescent="0.3">
      <c r="N1329" s="4"/>
    </row>
    <row r="1330" spans="14:14" x14ac:dyDescent="0.3">
      <c r="N1330" s="4"/>
    </row>
    <row r="1331" spans="14:14" x14ac:dyDescent="0.3">
      <c r="N1331" s="4"/>
    </row>
    <row r="1332" spans="14:14" x14ac:dyDescent="0.3">
      <c r="N1332" s="4"/>
    </row>
    <row r="1333" spans="14:14" x14ac:dyDescent="0.3">
      <c r="N1333" s="4"/>
    </row>
    <row r="1334" spans="14:14" x14ac:dyDescent="0.3">
      <c r="N1334" s="4"/>
    </row>
    <row r="1335" spans="14:14" x14ac:dyDescent="0.3">
      <c r="N1335" s="4"/>
    </row>
    <row r="1336" spans="14:14" x14ac:dyDescent="0.3">
      <c r="N1336" s="4"/>
    </row>
    <row r="1337" spans="14:14" x14ac:dyDescent="0.3">
      <c r="N1337" s="4"/>
    </row>
    <row r="1338" spans="14:14" x14ac:dyDescent="0.3">
      <c r="N1338" s="4"/>
    </row>
    <row r="1339" spans="14:14" x14ac:dyDescent="0.3">
      <c r="N1339" s="4"/>
    </row>
    <row r="1340" spans="14:14" x14ac:dyDescent="0.3">
      <c r="N1340" s="4"/>
    </row>
    <row r="1341" spans="14:14" x14ac:dyDescent="0.3">
      <c r="N1341" s="4"/>
    </row>
    <row r="1342" spans="14:14" x14ac:dyDescent="0.3">
      <c r="N1342" s="4"/>
    </row>
    <row r="1343" spans="14:14" x14ac:dyDescent="0.3">
      <c r="N1343" s="4"/>
    </row>
    <row r="1344" spans="14:14" x14ac:dyDescent="0.3">
      <c r="N1344" s="4"/>
    </row>
    <row r="1345" spans="14:14" x14ac:dyDescent="0.3">
      <c r="N1345" s="4"/>
    </row>
    <row r="1346" spans="14:14" x14ac:dyDescent="0.3">
      <c r="N1346" s="4"/>
    </row>
    <row r="1347" spans="14:14" x14ac:dyDescent="0.3">
      <c r="N1347" s="4"/>
    </row>
    <row r="1348" spans="14:14" x14ac:dyDescent="0.3">
      <c r="N1348" s="4"/>
    </row>
    <row r="1349" spans="14:14" x14ac:dyDescent="0.3">
      <c r="N1349" s="4"/>
    </row>
    <row r="1350" spans="14:14" x14ac:dyDescent="0.3">
      <c r="N1350" s="4"/>
    </row>
    <row r="1351" spans="14:14" x14ac:dyDescent="0.3">
      <c r="N1351" s="4"/>
    </row>
    <row r="1352" spans="14:14" x14ac:dyDescent="0.3">
      <c r="N1352" s="4"/>
    </row>
    <row r="1353" spans="14:14" x14ac:dyDescent="0.3">
      <c r="N1353" s="4"/>
    </row>
    <row r="1354" spans="14:14" x14ac:dyDescent="0.3">
      <c r="N1354" s="4"/>
    </row>
    <row r="1355" spans="14:14" x14ac:dyDescent="0.3">
      <c r="N1355" s="4"/>
    </row>
    <row r="1356" spans="14:14" x14ac:dyDescent="0.3">
      <c r="N1356" s="4"/>
    </row>
    <row r="1357" spans="14:14" x14ac:dyDescent="0.3">
      <c r="N1357" s="4"/>
    </row>
    <row r="1358" spans="14:14" x14ac:dyDescent="0.3">
      <c r="N1358" s="4"/>
    </row>
    <row r="1359" spans="14:14" x14ac:dyDescent="0.3">
      <c r="N1359" s="4"/>
    </row>
    <row r="1360" spans="14:14" x14ac:dyDescent="0.3">
      <c r="N1360" s="4"/>
    </row>
    <row r="1361" spans="14:14" x14ac:dyDescent="0.3">
      <c r="N1361" s="4"/>
    </row>
    <row r="1362" spans="14:14" x14ac:dyDescent="0.3">
      <c r="N1362" s="4"/>
    </row>
    <row r="1363" spans="14:14" x14ac:dyDescent="0.3">
      <c r="N1363" s="4"/>
    </row>
    <row r="1364" spans="14:14" x14ac:dyDescent="0.3">
      <c r="N1364" s="4"/>
    </row>
    <row r="1365" spans="14:14" x14ac:dyDescent="0.3">
      <c r="N1365" s="4"/>
    </row>
    <row r="1366" spans="14:14" x14ac:dyDescent="0.3">
      <c r="N1366" s="4"/>
    </row>
    <row r="1367" spans="14:14" x14ac:dyDescent="0.3">
      <c r="N1367" s="4"/>
    </row>
    <row r="1368" spans="14:14" x14ac:dyDescent="0.3">
      <c r="N1368" s="4"/>
    </row>
    <row r="1369" spans="14:14" x14ac:dyDescent="0.3">
      <c r="N1369" s="4"/>
    </row>
    <row r="1370" spans="14:14" x14ac:dyDescent="0.3">
      <c r="N1370" s="4"/>
    </row>
    <row r="1371" spans="14:14" x14ac:dyDescent="0.3">
      <c r="N1371" s="4"/>
    </row>
    <row r="1372" spans="14:14" x14ac:dyDescent="0.3">
      <c r="N1372" s="4"/>
    </row>
    <row r="1373" spans="14:14" x14ac:dyDescent="0.3">
      <c r="N1373" s="4"/>
    </row>
    <row r="1374" spans="14:14" x14ac:dyDescent="0.3">
      <c r="N1374" s="4"/>
    </row>
    <row r="1375" spans="14:14" x14ac:dyDescent="0.3">
      <c r="N1375" s="4"/>
    </row>
    <row r="1376" spans="14:14" x14ac:dyDescent="0.3">
      <c r="N1376" s="4"/>
    </row>
    <row r="1377" spans="14:14" x14ac:dyDescent="0.3">
      <c r="N1377" s="4"/>
    </row>
    <row r="1378" spans="14:14" x14ac:dyDescent="0.3">
      <c r="N1378" s="4"/>
    </row>
    <row r="1379" spans="14:14" x14ac:dyDescent="0.3">
      <c r="N1379" s="4"/>
    </row>
    <row r="1380" spans="14:14" x14ac:dyDescent="0.3">
      <c r="N1380" s="4"/>
    </row>
    <row r="1381" spans="14:14" x14ac:dyDescent="0.3">
      <c r="N1381" s="4"/>
    </row>
    <row r="1382" spans="14:14" x14ac:dyDescent="0.3">
      <c r="N1382" s="4"/>
    </row>
    <row r="1383" spans="14:14" x14ac:dyDescent="0.3">
      <c r="N1383" s="4"/>
    </row>
    <row r="1384" spans="14:14" x14ac:dyDescent="0.3">
      <c r="N1384" s="4"/>
    </row>
    <row r="1385" spans="14:14" x14ac:dyDescent="0.3">
      <c r="N1385" s="4"/>
    </row>
    <row r="1386" spans="14:14" x14ac:dyDescent="0.3">
      <c r="N1386" s="4"/>
    </row>
    <row r="1387" spans="14:14" x14ac:dyDescent="0.3">
      <c r="N1387" s="4"/>
    </row>
    <row r="1388" spans="14:14" x14ac:dyDescent="0.3">
      <c r="N1388" s="4"/>
    </row>
    <row r="1389" spans="14:14" x14ac:dyDescent="0.3">
      <c r="N1389" s="4"/>
    </row>
    <row r="1390" spans="14:14" x14ac:dyDescent="0.3">
      <c r="N1390" s="4"/>
    </row>
    <row r="1391" spans="14:14" x14ac:dyDescent="0.3">
      <c r="N1391" s="4"/>
    </row>
    <row r="1392" spans="14:14" x14ac:dyDescent="0.3">
      <c r="N1392" s="4"/>
    </row>
    <row r="1393" spans="14:14" x14ac:dyDescent="0.3">
      <c r="N1393" s="4"/>
    </row>
    <row r="1394" spans="14:14" x14ac:dyDescent="0.3">
      <c r="N1394" s="4"/>
    </row>
    <row r="1395" spans="14:14" x14ac:dyDescent="0.3">
      <c r="N1395" s="4"/>
    </row>
    <row r="1396" spans="14:14" x14ac:dyDescent="0.3">
      <c r="N1396" s="4"/>
    </row>
    <row r="1397" spans="14:14" x14ac:dyDescent="0.3">
      <c r="N1397" s="4"/>
    </row>
    <row r="1398" spans="14:14" x14ac:dyDescent="0.3">
      <c r="N1398" s="4"/>
    </row>
    <row r="1399" spans="14:14" x14ac:dyDescent="0.3">
      <c r="N1399" s="4"/>
    </row>
    <row r="1400" spans="14:14" x14ac:dyDescent="0.3">
      <c r="N1400" s="4"/>
    </row>
    <row r="1401" spans="14:14" x14ac:dyDescent="0.3">
      <c r="N1401" s="4"/>
    </row>
    <row r="1402" spans="14:14" x14ac:dyDescent="0.3">
      <c r="N1402" s="4"/>
    </row>
    <row r="1403" spans="14:14" x14ac:dyDescent="0.3">
      <c r="N1403" s="4"/>
    </row>
    <row r="1404" spans="14:14" x14ac:dyDescent="0.3">
      <c r="N1404" s="4"/>
    </row>
    <row r="1405" spans="14:14" x14ac:dyDescent="0.3">
      <c r="N1405" s="4"/>
    </row>
    <row r="1406" spans="14:14" x14ac:dyDescent="0.3">
      <c r="N1406" s="4"/>
    </row>
    <row r="1407" spans="14:14" x14ac:dyDescent="0.3">
      <c r="N1407" s="4"/>
    </row>
    <row r="1408" spans="14:14" x14ac:dyDescent="0.3">
      <c r="N1408" s="4"/>
    </row>
    <row r="1409" spans="14:14" x14ac:dyDescent="0.3">
      <c r="N1409" s="4"/>
    </row>
    <row r="1410" spans="14:14" x14ac:dyDescent="0.3">
      <c r="N1410" s="4"/>
    </row>
    <row r="1411" spans="14:14" x14ac:dyDescent="0.3">
      <c r="N1411" s="4"/>
    </row>
    <row r="1412" spans="14:14" x14ac:dyDescent="0.3">
      <c r="N1412" s="4"/>
    </row>
    <row r="1413" spans="14:14" x14ac:dyDescent="0.3">
      <c r="N1413" s="4"/>
    </row>
    <row r="1414" spans="14:14" x14ac:dyDescent="0.3">
      <c r="N1414" s="4"/>
    </row>
    <row r="1415" spans="14:14" x14ac:dyDescent="0.3">
      <c r="N1415" s="4"/>
    </row>
    <row r="1416" spans="14:14" x14ac:dyDescent="0.3">
      <c r="N1416" s="4"/>
    </row>
    <row r="1417" spans="14:14" x14ac:dyDescent="0.3">
      <c r="N1417" s="4"/>
    </row>
    <row r="1418" spans="14:14" x14ac:dyDescent="0.3">
      <c r="N1418" s="4"/>
    </row>
    <row r="1419" spans="14:14" x14ac:dyDescent="0.3">
      <c r="N1419" s="4"/>
    </row>
    <row r="1420" spans="14:14" x14ac:dyDescent="0.3">
      <c r="N1420" s="4"/>
    </row>
    <row r="1421" spans="14:14" x14ac:dyDescent="0.3">
      <c r="N1421" s="4"/>
    </row>
    <row r="1422" spans="14:14" x14ac:dyDescent="0.3">
      <c r="N1422" s="4"/>
    </row>
    <row r="1423" spans="14:14" x14ac:dyDescent="0.3">
      <c r="N1423" s="4"/>
    </row>
    <row r="1424" spans="14:14" x14ac:dyDescent="0.3">
      <c r="N1424" s="4"/>
    </row>
    <row r="1425" spans="14:14" x14ac:dyDescent="0.3">
      <c r="N1425" s="4"/>
    </row>
    <row r="1426" spans="14:14" x14ac:dyDescent="0.3">
      <c r="N1426" s="4"/>
    </row>
    <row r="1427" spans="14:14" x14ac:dyDescent="0.3">
      <c r="N1427" s="4"/>
    </row>
    <row r="1428" spans="14:14" x14ac:dyDescent="0.3">
      <c r="N1428" s="4"/>
    </row>
    <row r="1429" spans="14:14" x14ac:dyDescent="0.3">
      <c r="N1429" s="4"/>
    </row>
    <row r="1430" spans="14:14" x14ac:dyDescent="0.3">
      <c r="N1430" s="4"/>
    </row>
    <row r="1431" spans="14:14" x14ac:dyDescent="0.3">
      <c r="N1431" s="4"/>
    </row>
    <row r="1432" spans="14:14" x14ac:dyDescent="0.3">
      <c r="N1432" s="4"/>
    </row>
    <row r="1433" spans="14:14" x14ac:dyDescent="0.3">
      <c r="N1433" s="4"/>
    </row>
    <row r="1434" spans="14:14" x14ac:dyDescent="0.3">
      <c r="N1434" s="4"/>
    </row>
    <row r="1435" spans="14:14" x14ac:dyDescent="0.3">
      <c r="N1435" s="4"/>
    </row>
    <row r="1436" spans="14:14" x14ac:dyDescent="0.3">
      <c r="N1436" s="4"/>
    </row>
    <row r="1437" spans="14:14" x14ac:dyDescent="0.3">
      <c r="N1437" s="4"/>
    </row>
    <row r="1438" spans="14:14" x14ac:dyDescent="0.3">
      <c r="N1438" s="4"/>
    </row>
    <row r="1439" spans="14:14" x14ac:dyDescent="0.3">
      <c r="N1439" s="4"/>
    </row>
    <row r="1440" spans="14:14" x14ac:dyDescent="0.3">
      <c r="N1440" s="4"/>
    </row>
    <row r="1441" spans="14:14" x14ac:dyDescent="0.3">
      <c r="N1441" s="4"/>
    </row>
    <row r="1442" spans="14:14" x14ac:dyDescent="0.3">
      <c r="N1442" s="4"/>
    </row>
    <row r="1443" spans="14:14" x14ac:dyDescent="0.3">
      <c r="N1443" s="4"/>
    </row>
    <row r="1444" spans="14:14" x14ac:dyDescent="0.3">
      <c r="N1444" s="4"/>
    </row>
    <row r="1445" spans="14:14" x14ac:dyDescent="0.3">
      <c r="N1445" s="4"/>
    </row>
    <row r="1446" spans="14:14" x14ac:dyDescent="0.3">
      <c r="N1446" s="4"/>
    </row>
    <row r="1447" spans="14:14" x14ac:dyDescent="0.3">
      <c r="N1447" s="4"/>
    </row>
    <row r="1448" spans="14:14" x14ac:dyDescent="0.3">
      <c r="N1448" s="4"/>
    </row>
    <row r="1449" spans="14:14" x14ac:dyDescent="0.3">
      <c r="N1449" s="4"/>
    </row>
    <row r="1450" spans="14:14" x14ac:dyDescent="0.3">
      <c r="N1450" s="4"/>
    </row>
    <row r="1451" spans="14:14" x14ac:dyDescent="0.3">
      <c r="N1451" s="4"/>
    </row>
    <row r="1452" spans="14:14" x14ac:dyDescent="0.3">
      <c r="N1452" s="4"/>
    </row>
    <row r="1453" spans="14:14" x14ac:dyDescent="0.3">
      <c r="N1453" s="4"/>
    </row>
    <row r="1454" spans="14:14" x14ac:dyDescent="0.3">
      <c r="N1454" s="4"/>
    </row>
    <row r="1455" spans="14:14" x14ac:dyDescent="0.3">
      <c r="N1455" s="4"/>
    </row>
    <row r="1456" spans="14:14" x14ac:dyDescent="0.3">
      <c r="N1456" s="4"/>
    </row>
    <row r="1457" spans="14:14" x14ac:dyDescent="0.3">
      <c r="N1457" s="4"/>
    </row>
    <row r="1458" spans="14:14" x14ac:dyDescent="0.3">
      <c r="N1458" s="4"/>
    </row>
    <row r="1459" spans="14:14" x14ac:dyDescent="0.3">
      <c r="N1459" s="4"/>
    </row>
    <row r="1460" spans="14:14" x14ac:dyDescent="0.3">
      <c r="N1460" s="4"/>
    </row>
    <row r="1461" spans="14:14" x14ac:dyDescent="0.3">
      <c r="N1461" s="4"/>
    </row>
    <row r="1462" spans="14:14" x14ac:dyDescent="0.3">
      <c r="N1462" s="4"/>
    </row>
    <row r="1463" spans="14:14" x14ac:dyDescent="0.3">
      <c r="N1463" s="4"/>
    </row>
    <row r="1464" spans="14:14" x14ac:dyDescent="0.3">
      <c r="N1464" s="4"/>
    </row>
    <row r="1465" spans="14:14" x14ac:dyDescent="0.3">
      <c r="N1465" s="4"/>
    </row>
    <row r="1466" spans="14:14" x14ac:dyDescent="0.3">
      <c r="N1466" s="4"/>
    </row>
    <row r="1467" spans="14:14" x14ac:dyDescent="0.3">
      <c r="N1467" s="4"/>
    </row>
    <row r="1468" spans="14:14" x14ac:dyDescent="0.3">
      <c r="N1468" s="4"/>
    </row>
    <row r="1469" spans="14:14" x14ac:dyDescent="0.3">
      <c r="N1469" s="4"/>
    </row>
    <row r="1470" spans="14:14" x14ac:dyDescent="0.3">
      <c r="N1470" s="4"/>
    </row>
    <row r="1471" spans="14:14" x14ac:dyDescent="0.3">
      <c r="N1471" s="4"/>
    </row>
    <row r="1472" spans="14:14" x14ac:dyDescent="0.3">
      <c r="N1472" s="4"/>
    </row>
    <row r="1473" spans="14:14" x14ac:dyDescent="0.3">
      <c r="N1473" s="4"/>
    </row>
    <row r="1474" spans="14:14" x14ac:dyDescent="0.3">
      <c r="N1474" s="4"/>
    </row>
    <row r="1475" spans="14:14" x14ac:dyDescent="0.3">
      <c r="N1475" s="4"/>
    </row>
    <row r="1476" spans="14:14" x14ac:dyDescent="0.3">
      <c r="N1476" s="4"/>
    </row>
    <row r="1477" spans="14:14" x14ac:dyDescent="0.3">
      <c r="N1477" s="4"/>
    </row>
    <row r="1478" spans="14:14" x14ac:dyDescent="0.3">
      <c r="N1478" s="4"/>
    </row>
    <row r="1479" spans="14:14" x14ac:dyDescent="0.3">
      <c r="N1479" s="4"/>
    </row>
    <row r="1480" spans="14:14" x14ac:dyDescent="0.3">
      <c r="N1480" s="4"/>
    </row>
    <row r="1481" spans="14:14" x14ac:dyDescent="0.3">
      <c r="N1481" s="4"/>
    </row>
    <row r="1482" spans="14:14" x14ac:dyDescent="0.3">
      <c r="N1482" s="4"/>
    </row>
    <row r="1483" spans="14:14" x14ac:dyDescent="0.3">
      <c r="N1483" s="4"/>
    </row>
    <row r="1484" spans="14:14" x14ac:dyDescent="0.3">
      <c r="N1484" s="4"/>
    </row>
    <row r="1485" spans="14:14" x14ac:dyDescent="0.3">
      <c r="N1485" s="4"/>
    </row>
    <row r="1486" spans="14:14" x14ac:dyDescent="0.3">
      <c r="N1486" s="4"/>
    </row>
    <row r="1487" spans="14:14" x14ac:dyDescent="0.3">
      <c r="N1487" s="4"/>
    </row>
    <row r="1488" spans="14:14" x14ac:dyDescent="0.3">
      <c r="N1488" s="4"/>
    </row>
    <row r="1489" spans="14:14" x14ac:dyDescent="0.3">
      <c r="N1489" s="4"/>
    </row>
    <row r="1490" spans="14:14" x14ac:dyDescent="0.3">
      <c r="N1490" s="4"/>
    </row>
    <row r="1491" spans="14:14" x14ac:dyDescent="0.3">
      <c r="N1491" s="4"/>
    </row>
    <row r="1492" spans="14:14" x14ac:dyDescent="0.3">
      <c r="N1492" s="4"/>
    </row>
    <row r="1493" spans="14:14" x14ac:dyDescent="0.3">
      <c r="N1493" s="4"/>
    </row>
    <row r="1494" spans="14:14" x14ac:dyDescent="0.3">
      <c r="N1494" s="4"/>
    </row>
    <row r="1495" spans="14:14" x14ac:dyDescent="0.3">
      <c r="N1495" s="4"/>
    </row>
    <row r="1496" spans="14:14" x14ac:dyDescent="0.3">
      <c r="N1496" s="4"/>
    </row>
    <row r="1497" spans="14:14" x14ac:dyDescent="0.3">
      <c r="N1497" s="4"/>
    </row>
    <row r="1498" spans="14:14" x14ac:dyDescent="0.3">
      <c r="N1498" s="4"/>
    </row>
    <row r="1499" spans="14:14" x14ac:dyDescent="0.3">
      <c r="N1499" s="4"/>
    </row>
    <row r="1500" spans="14:14" x14ac:dyDescent="0.3">
      <c r="N1500" s="4"/>
    </row>
    <row r="1501" spans="14:14" x14ac:dyDescent="0.3">
      <c r="N1501" s="4"/>
    </row>
    <row r="1502" spans="14:14" x14ac:dyDescent="0.3">
      <c r="N1502" s="4"/>
    </row>
    <row r="1503" spans="14:14" x14ac:dyDescent="0.3">
      <c r="N1503" s="4"/>
    </row>
    <row r="1504" spans="14:14" x14ac:dyDescent="0.3">
      <c r="N1504" s="4"/>
    </row>
    <row r="1505" spans="14:14" x14ac:dyDescent="0.3">
      <c r="N1505" s="4"/>
    </row>
    <row r="1506" spans="14:14" x14ac:dyDescent="0.3">
      <c r="N1506" s="4"/>
    </row>
    <row r="1507" spans="14:14" x14ac:dyDescent="0.3">
      <c r="N1507" s="4"/>
    </row>
    <row r="1508" spans="14:14" x14ac:dyDescent="0.3">
      <c r="N1508" s="4"/>
    </row>
    <row r="1509" spans="14:14" x14ac:dyDescent="0.3">
      <c r="N1509" s="4"/>
    </row>
    <row r="1510" spans="14:14" x14ac:dyDescent="0.3">
      <c r="N1510" s="4"/>
    </row>
    <row r="1511" spans="14:14" x14ac:dyDescent="0.3">
      <c r="N1511" s="4"/>
    </row>
    <row r="1512" spans="14:14" x14ac:dyDescent="0.3">
      <c r="N1512" s="4"/>
    </row>
    <row r="1513" spans="14:14" x14ac:dyDescent="0.3">
      <c r="N1513" s="4"/>
    </row>
    <row r="1514" spans="14:14" x14ac:dyDescent="0.3">
      <c r="N1514" s="4"/>
    </row>
    <row r="1515" spans="14:14" x14ac:dyDescent="0.3">
      <c r="N1515" s="4"/>
    </row>
    <row r="1516" spans="14:14" x14ac:dyDescent="0.3">
      <c r="N1516" s="4"/>
    </row>
    <row r="1517" spans="14:14" x14ac:dyDescent="0.3">
      <c r="N1517" s="4"/>
    </row>
    <row r="1518" spans="14:14" x14ac:dyDescent="0.3">
      <c r="N1518" s="4"/>
    </row>
    <row r="1519" spans="14:14" x14ac:dyDescent="0.3">
      <c r="N1519" s="4"/>
    </row>
    <row r="1520" spans="14:14" x14ac:dyDescent="0.3">
      <c r="N1520" s="4"/>
    </row>
    <row r="1521" spans="14:14" x14ac:dyDescent="0.3">
      <c r="N1521" s="4"/>
    </row>
    <row r="1522" spans="14:14" x14ac:dyDescent="0.3">
      <c r="N1522" s="4"/>
    </row>
    <row r="1523" spans="14:14" x14ac:dyDescent="0.3">
      <c r="N1523" s="4"/>
    </row>
    <row r="1524" spans="14:14" x14ac:dyDescent="0.3">
      <c r="N1524" s="4"/>
    </row>
    <row r="1525" spans="14:14" x14ac:dyDescent="0.3">
      <c r="N1525" s="4"/>
    </row>
    <row r="1526" spans="14:14" x14ac:dyDescent="0.3">
      <c r="N1526" s="4"/>
    </row>
    <row r="1527" spans="14:14" x14ac:dyDescent="0.3">
      <c r="N1527" s="4"/>
    </row>
    <row r="1528" spans="14:14" x14ac:dyDescent="0.3">
      <c r="N1528" s="4"/>
    </row>
    <row r="1529" spans="14:14" x14ac:dyDescent="0.3">
      <c r="N1529" s="4"/>
    </row>
    <row r="1530" spans="14:14" x14ac:dyDescent="0.3">
      <c r="N1530" s="4"/>
    </row>
    <row r="1531" spans="14:14" x14ac:dyDescent="0.3">
      <c r="N1531" s="4"/>
    </row>
    <row r="1532" spans="14:14" x14ac:dyDescent="0.3">
      <c r="N1532" s="4"/>
    </row>
    <row r="1533" spans="14:14" x14ac:dyDescent="0.3">
      <c r="N1533" s="4"/>
    </row>
    <row r="1534" spans="14:14" x14ac:dyDescent="0.3">
      <c r="N1534" s="4"/>
    </row>
    <row r="1535" spans="14:14" x14ac:dyDescent="0.3">
      <c r="N1535" s="4"/>
    </row>
    <row r="1536" spans="14:14" x14ac:dyDescent="0.3">
      <c r="N1536" s="4"/>
    </row>
    <row r="1537" spans="14:14" x14ac:dyDescent="0.3">
      <c r="N1537" s="4"/>
    </row>
    <row r="1538" spans="14:14" x14ac:dyDescent="0.3">
      <c r="N1538" s="4"/>
    </row>
    <row r="1539" spans="14:14" x14ac:dyDescent="0.3">
      <c r="N1539" s="4"/>
    </row>
    <row r="1540" spans="14:14" x14ac:dyDescent="0.3">
      <c r="N1540" s="4"/>
    </row>
    <row r="1541" spans="14:14" x14ac:dyDescent="0.3">
      <c r="N1541" s="4"/>
    </row>
    <row r="1542" spans="14:14" x14ac:dyDescent="0.3">
      <c r="N1542" s="4"/>
    </row>
    <row r="1543" spans="14:14" x14ac:dyDescent="0.3">
      <c r="N1543" s="4"/>
    </row>
    <row r="1544" spans="14:14" x14ac:dyDescent="0.3">
      <c r="N1544" s="4"/>
    </row>
    <row r="1545" spans="14:14" x14ac:dyDescent="0.3">
      <c r="N1545" s="4"/>
    </row>
    <row r="1546" spans="14:14" x14ac:dyDescent="0.3">
      <c r="N1546" s="4"/>
    </row>
    <row r="1547" spans="14:14" x14ac:dyDescent="0.3">
      <c r="N1547" s="4"/>
    </row>
    <row r="1548" spans="14:14" x14ac:dyDescent="0.3">
      <c r="N1548" s="4"/>
    </row>
    <row r="1549" spans="14:14" x14ac:dyDescent="0.3">
      <c r="N1549" s="4"/>
    </row>
    <row r="1550" spans="14:14" x14ac:dyDescent="0.3">
      <c r="N1550" s="4"/>
    </row>
    <row r="1551" spans="14:14" x14ac:dyDescent="0.3">
      <c r="N1551" s="4"/>
    </row>
    <row r="1552" spans="14:14" x14ac:dyDescent="0.3">
      <c r="N1552" s="4"/>
    </row>
    <row r="1553" spans="14:14" x14ac:dyDescent="0.3">
      <c r="N1553" s="4"/>
    </row>
    <row r="1554" spans="14:14" x14ac:dyDescent="0.3">
      <c r="N1554" s="4"/>
    </row>
    <row r="1555" spans="14:14" x14ac:dyDescent="0.3">
      <c r="N1555" s="4"/>
    </row>
    <row r="1556" spans="14:14" x14ac:dyDescent="0.3">
      <c r="N1556" s="4"/>
    </row>
    <row r="1557" spans="14:14" x14ac:dyDescent="0.3">
      <c r="N1557" s="4"/>
    </row>
    <row r="1558" spans="14:14" x14ac:dyDescent="0.3">
      <c r="N1558" s="4"/>
    </row>
    <row r="1559" spans="14:14" x14ac:dyDescent="0.3">
      <c r="N1559" s="4"/>
    </row>
    <row r="1560" spans="14:14" x14ac:dyDescent="0.3">
      <c r="N1560" s="4"/>
    </row>
    <row r="1561" spans="14:14" x14ac:dyDescent="0.3">
      <c r="N1561" s="4"/>
    </row>
    <row r="1562" spans="14:14" x14ac:dyDescent="0.3">
      <c r="N1562" s="4"/>
    </row>
    <row r="1563" spans="14:14" x14ac:dyDescent="0.3">
      <c r="N1563" s="4"/>
    </row>
    <row r="1564" spans="14:14" x14ac:dyDescent="0.3">
      <c r="N1564" s="4"/>
    </row>
    <row r="1565" spans="14:14" x14ac:dyDescent="0.3">
      <c r="N1565" s="4"/>
    </row>
    <row r="1566" spans="14:14" x14ac:dyDescent="0.3">
      <c r="N1566" s="4"/>
    </row>
    <row r="1567" spans="14:14" x14ac:dyDescent="0.3">
      <c r="N1567" s="4"/>
    </row>
    <row r="1568" spans="14:14" x14ac:dyDescent="0.3">
      <c r="N1568" s="4"/>
    </row>
    <row r="1569" spans="14:14" x14ac:dyDescent="0.3">
      <c r="N1569" s="4"/>
    </row>
    <row r="1570" spans="14:14" x14ac:dyDescent="0.3">
      <c r="N1570" s="4"/>
    </row>
    <row r="1571" spans="14:14" x14ac:dyDescent="0.3">
      <c r="N1571" s="4"/>
    </row>
    <row r="1572" spans="14:14" x14ac:dyDescent="0.3">
      <c r="N1572" s="4"/>
    </row>
    <row r="1573" spans="14:14" x14ac:dyDescent="0.3">
      <c r="N1573" s="4"/>
    </row>
    <row r="1574" spans="14:14" x14ac:dyDescent="0.3">
      <c r="N1574" s="4"/>
    </row>
    <row r="1575" spans="14:14" x14ac:dyDescent="0.3">
      <c r="N1575" s="4"/>
    </row>
    <row r="1576" spans="14:14" x14ac:dyDescent="0.3">
      <c r="N1576" s="4"/>
    </row>
    <row r="1577" spans="14:14" x14ac:dyDescent="0.3">
      <c r="N1577" s="4"/>
    </row>
    <row r="1578" spans="14:14" x14ac:dyDescent="0.3">
      <c r="N1578" s="4"/>
    </row>
    <row r="1579" spans="14:14" x14ac:dyDescent="0.3">
      <c r="N1579" s="4"/>
    </row>
    <row r="1580" spans="14:14" x14ac:dyDescent="0.3">
      <c r="N1580" s="4"/>
    </row>
    <row r="1581" spans="14:14" x14ac:dyDescent="0.3">
      <c r="N1581" s="4"/>
    </row>
    <row r="1582" spans="14:14" x14ac:dyDescent="0.3">
      <c r="N1582" s="4"/>
    </row>
    <row r="1583" spans="14:14" x14ac:dyDescent="0.3">
      <c r="N1583" s="4"/>
    </row>
    <row r="1584" spans="14:14" x14ac:dyDescent="0.3">
      <c r="N1584" s="4"/>
    </row>
    <row r="1585" spans="14:14" x14ac:dyDescent="0.3">
      <c r="N1585" s="4"/>
    </row>
    <row r="1586" spans="14:14" x14ac:dyDescent="0.3">
      <c r="N1586" s="4"/>
    </row>
    <row r="1587" spans="14:14" x14ac:dyDescent="0.3">
      <c r="N1587" s="4"/>
    </row>
    <row r="1588" spans="14:14" x14ac:dyDescent="0.3">
      <c r="N1588" s="4"/>
    </row>
    <row r="1589" spans="14:14" x14ac:dyDescent="0.3">
      <c r="N1589" s="4"/>
    </row>
    <row r="1590" spans="14:14" x14ac:dyDescent="0.3">
      <c r="N1590" s="4"/>
    </row>
    <row r="1591" spans="14:14" x14ac:dyDescent="0.3">
      <c r="N1591" s="4"/>
    </row>
    <row r="1592" spans="14:14" x14ac:dyDescent="0.3">
      <c r="N1592" s="4"/>
    </row>
    <row r="1593" spans="14:14" x14ac:dyDescent="0.3">
      <c r="N1593" s="4"/>
    </row>
    <row r="1594" spans="14:14" x14ac:dyDescent="0.3">
      <c r="N1594" s="4"/>
    </row>
    <row r="1595" spans="14:14" x14ac:dyDescent="0.3">
      <c r="N1595" s="4"/>
    </row>
    <row r="1596" spans="14:14" x14ac:dyDescent="0.3">
      <c r="N1596" s="4"/>
    </row>
    <row r="1597" spans="14:14" x14ac:dyDescent="0.3">
      <c r="N1597" s="4"/>
    </row>
    <row r="1598" spans="14:14" x14ac:dyDescent="0.3">
      <c r="N1598" s="4"/>
    </row>
    <row r="1599" spans="14:14" x14ac:dyDescent="0.3">
      <c r="N1599" s="4"/>
    </row>
    <row r="1600" spans="14:14" x14ac:dyDescent="0.3">
      <c r="N1600" s="4"/>
    </row>
    <row r="1601" spans="14:14" x14ac:dyDescent="0.3">
      <c r="N1601" s="4"/>
    </row>
    <row r="1602" spans="14:14" x14ac:dyDescent="0.3">
      <c r="N1602" s="4"/>
    </row>
    <row r="1603" spans="14:14" x14ac:dyDescent="0.3">
      <c r="N1603" s="4"/>
    </row>
    <row r="1604" spans="14:14" x14ac:dyDescent="0.3">
      <c r="N1604" s="4"/>
    </row>
    <row r="1605" spans="14:14" x14ac:dyDescent="0.3">
      <c r="N1605" s="4"/>
    </row>
    <row r="1606" spans="14:14" x14ac:dyDescent="0.3">
      <c r="N1606" s="4"/>
    </row>
    <row r="1607" spans="14:14" x14ac:dyDescent="0.3">
      <c r="N1607" s="4"/>
    </row>
    <row r="1608" spans="14:14" x14ac:dyDescent="0.3">
      <c r="N1608" s="4"/>
    </row>
    <row r="1609" spans="14:14" x14ac:dyDescent="0.3">
      <c r="N1609" s="4"/>
    </row>
    <row r="1610" spans="14:14" x14ac:dyDescent="0.3">
      <c r="N1610" s="4"/>
    </row>
    <row r="1611" spans="14:14" x14ac:dyDescent="0.3">
      <c r="N1611" s="4"/>
    </row>
    <row r="1612" spans="14:14" x14ac:dyDescent="0.3">
      <c r="N1612" s="4"/>
    </row>
    <row r="1613" spans="14:14" x14ac:dyDescent="0.3">
      <c r="N1613" s="4"/>
    </row>
    <row r="1614" spans="14:14" x14ac:dyDescent="0.3">
      <c r="N1614" s="4"/>
    </row>
    <row r="1615" spans="14:14" x14ac:dyDescent="0.3">
      <c r="N1615" s="4"/>
    </row>
    <row r="1616" spans="14:14" x14ac:dyDescent="0.3">
      <c r="N1616" s="4"/>
    </row>
    <row r="1617" spans="14:14" x14ac:dyDescent="0.3">
      <c r="N1617" s="4"/>
    </row>
    <row r="1618" spans="14:14" x14ac:dyDescent="0.3">
      <c r="N1618" s="4"/>
    </row>
    <row r="1619" spans="14:14" x14ac:dyDescent="0.3">
      <c r="N1619" s="4"/>
    </row>
    <row r="1620" spans="14:14" x14ac:dyDescent="0.3">
      <c r="N1620" s="4"/>
    </row>
    <row r="1621" spans="14:14" x14ac:dyDescent="0.3">
      <c r="N1621" s="4"/>
    </row>
    <row r="1622" spans="14:14" x14ac:dyDescent="0.3">
      <c r="N1622" s="4"/>
    </row>
    <row r="1623" spans="14:14" x14ac:dyDescent="0.3">
      <c r="N1623" s="4"/>
    </row>
    <row r="1624" spans="14:14" x14ac:dyDescent="0.3">
      <c r="N1624" s="4"/>
    </row>
    <row r="1625" spans="14:14" x14ac:dyDescent="0.3">
      <c r="N1625" s="4"/>
    </row>
    <row r="1626" spans="14:14" x14ac:dyDescent="0.3">
      <c r="N1626" s="4"/>
    </row>
    <row r="1627" spans="14:14" x14ac:dyDescent="0.3">
      <c r="N1627" s="4"/>
    </row>
    <row r="1628" spans="14:14" x14ac:dyDescent="0.3">
      <c r="N1628" s="4"/>
    </row>
    <row r="1629" spans="14:14" x14ac:dyDescent="0.3">
      <c r="N1629" s="4"/>
    </row>
    <row r="1630" spans="14:14" x14ac:dyDescent="0.3">
      <c r="N1630" s="4"/>
    </row>
    <row r="1631" spans="14:14" x14ac:dyDescent="0.3">
      <c r="N1631" s="4"/>
    </row>
    <row r="1632" spans="14:14" x14ac:dyDescent="0.3">
      <c r="N1632" s="4"/>
    </row>
    <row r="1633" spans="14:14" x14ac:dyDescent="0.3">
      <c r="N1633" s="4"/>
    </row>
    <row r="1634" spans="14:14" x14ac:dyDescent="0.3">
      <c r="N1634" s="4"/>
    </row>
    <row r="1635" spans="14:14" x14ac:dyDescent="0.3">
      <c r="N1635" s="4"/>
    </row>
    <row r="1636" spans="14:14" x14ac:dyDescent="0.3">
      <c r="N1636" s="4"/>
    </row>
    <row r="1637" spans="14:14" x14ac:dyDescent="0.3">
      <c r="N1637" s="4"/>
    </row>
    <row r="1638" spans="14:14" x14ac:dyDescent="0.3">
      <c r="N1638" s="4"/>
    </row>
    <row r="1639" spans="14:14" x14ac:dyDescent="0.3">
      <c r="N1639" s="4"/>
    </row>
    <row r="1640" spans="14:14" x14ac:dyDescent="0.3">
      <c r="N1640" s="4"/>
    </row>
    <row r="1641" spans="14:14" x14ac:dyDescent="0.3">
      <c r="N1641" s="4"/>
    </row>
    <row r="1642" spans="14:14" x14ac:dyDescent="0.3">
      <c r="N1642" s="4"/>
    </row>
    <row r="1643" spans="14:14" x14ac:dyDescent="0.3">
      <c r="N1643" s="4"/>
    </row>
    <row r="1644" spans="14:14" x14ac:dyDescent="0.3">
      <c r="N1644" s="4"/>
    </row>
    <row r="1645" spans="14:14" x14ac:dyDescent="0.3">
      <c r="N1645" s="4"/>
    </row>
    <row r="1646" spans="14:14" x14ac:dyDescent="0.3">
      <c r="N1646" s="4"/>
    </row>
    <row r="1647" spans="14:14" x14ac:dyDescent="0.3">
      <c r="N1647" s="4"/>
    </row>
    <row r="1648" spans="14:14" x14ac:dyDescent="0.3">
      <c r="N1648" s="4"/>
    </row>
    <row r="1649" spans="14:14" x14ac:dyDescent="0.3">
      <c r="N1649" s="4"/>
    </row>
    <row r="1650" spans="14:14" x14ac:dyDescent="0.3">
      <c r="N1650" s="4"/>
    </row>
    <row r="1651" spans="14:14" x14ac:dyDescent="0.3">
      <c r="N1651" s="4"/>
    </row>
    <row r="1652" spans="14:14" x14ac:dyDescent="0.3">
      <c r="N1652" s="4"/>
    </row>
    <row r="1653" spans="14:14" x14ac:dyDescent="0.3">
      <c r="N1653" s="4"/>
    </row>
    <row r="1654" spans="14:14" x14ac:dyDescent="0.3">
      <c r="N1654" s="4"/>
    </row>
    <row r="1655" spans="14:14" x14ac:dyDescent="0.3">
      <c r="N1655" s="4"/>
    </row>
    <row r="1656" spans="14:14" x14ac:dyDescent="0.3">
      <c r="N1656" s="4"/>
    </row>
    <row r="1657" spans="14:14" x14ac:dyDescent="0.3">
      <c r="N1657" s="4"/>
    </row>
    <row r="1658" spans="14:14" x14ac:dyDescent="0.3">
      <c r="N1658" s="4"/>
    </row>
    <row r="1659" spans="14:14" x14ac:dyDescent="0.3">
      <c r="N1659" s="4"/>
    </row>
    <row r="1660" spans="14:14" x14ac:dyDescent="0.3">
      <c r="N1660" s="4"/>
    </row>
    <row r="1661" spans="14:14" x14ac:dyDescent="0.3">
      <c r="N1661" s="4"/>
    </row>
    <row r="1662" spans="14:14" x14ac:dyDescent="0.3">
      <c r="N1662" s="4"/>
    </row>
    <row r="1663" spans="14:14" x14ac:dyDescent="0.3">
      <c r="N1663" s="4"/>
    </row>
    <row r="1664" spans="14:14" x14ac:dyDescent="0.3">
      <c r="N1664" s="4"/>
    </row>
    <row r="1665" spans="14:14" x14ac:dyDescent="0.3">
      <c r="N1665" s="4"/>
    </row>
    <row r="1666" spans="14:14" x14ac:dyDescent="0.3">
      <c r="N1666" s="4"/>
    </row>
    <row r="1667" spans="14:14" x14ac:dyDescent="0.3">
      <c r="N1667" s="4"/>
    </row>
    <row r="1668" spans="14:14" x14ac:dyDescent="0.3">
      <c r="N1668" s="4"/>
    </row>
    <row r="1669" spans="14:14" x14ac:dyDescent="0.3">
      <c r="N1669" s="4"/>
    </row>
    <row r="1670" spans="14:14" x14ac:dyDescent="0.3">
      <c r="N1670" s="4"/>
    </row>
    <row r="1671" spans="14:14" x14ac:dyDescent="0.3">
      <c r="N1671" s="4"/>
    </row>
    <row r="1672" spans="14:14" x14ac:dyDescent="0.3">
      <c r="N1672" s="4"/>
    </row>
    <row r="1673" spans="14:14" x14ac:dyDescent="0.3">
      <c r="N1673" s="4"/>
    </row>
    <row r="1674" spans="14:14" x14ac:dyDescent="0.3">
      <c r="N1674" s="4"/>
    </row>
    <row r="1675" spans="14:14" x14ac:dyDescent="0.3">
      <c r="N1675" s="4"/>
    </row>
    <row r="1676" spans="14:14" x14ac:dyDescent="0.3">
      <c r="N1676" s="4"/>
    </row>
    <row r="1677" spans="14:14" x14ac:dyDescent="0.3">
      <c r="N1677" s="4"/>
    </row>
    <row r="1678" spans="14:14" x14ac:dyDescent="0.3">
      <c r="N1678" s="4"/>
    </row>
    <row r="1679" spans="14:14" x14ac:dyDescent="0.3">
      <c r="N1679" s="4"/>
    </row>
    <row r="1680" spans="14:14" x14ac:dyDescent="0.3">
      <c r="N1680" s="4"/>
    </row>
    <row r="1681" spans="14:14" x14ac:dyDescent="0.3">
      <c r="N1681" s="4"/>
    </row>
    <row r="1682" spans="14:14" x14ac:dyDescent="0.3">
      <c r="N1682" s="4"/>
    </row>
    <row r="1683" spans="14:14" x14ac:dyDescent="0.3">
      <c r="N1683" s="4"/>
    </row>
    <row r="1684" spans="14:14" x14ac:dyDescent="0.3">
      <c r="N1684" s="4"/>
    </row>
    <row r="1685" spans="14:14" x14ac:dyDescent="0.3">
      <c r="N1685" s="4"/>
    </row>
    <row r="1686" spans="14:14" x14ac:dyDescent="0.3">
      <c r="N1686" s="4"/>
    </row>
    <row r="1687" spans="14:14" x14ac:dyDescent="0.3">
      <c r="N1687" s="4"/>
    </row>
    <row r="1688" spans="14:14" x14ac:dyDescent="0.3">
      <c r="N1688" s="4"/>
    </row>
    <row r="1689" spans="14:14" x14ac:dyDescent="0.3">
      <c r="N1689" s="4"/>
    </row>
    <row r="1690" spans="14:14" x14ac:dyDescent="0.3">
      <c r="N1690" s="4"/>
    </row>
    <row r="1691" spans="14:14" x14ac:dyDescent="0.3">
      <c r="N1691" s="4"/>
    </row>
    <row r="1692" spans="14:14" x14ac:dyDescent="0.3">
      <c r="N1692" s="4"/>
    </row>
    <row r="1693" spans="14:14" x14ac:dyDescent="0.3">
      <c r="N1693" s="4"/>
    </row>
    <row r="1694" spans="14:14" x14ac:dyDescent="0.3">
      <c r="N1694" s="4"/>
    </row>
    <row r="1695" spans="14:14" x14ac:dyDescent="0.3">
      <c r="N1695" s="4"/>
    </row>
    <row r="1696" spans="14:14" x14ac:dyDescent="0.3">
      <c r="N1696" s="4"/>
    </row>
    <row r="1697" spans="14:14" x14ac:dyDescent="0.3">
      <c r="N1697" s="4"/>
    </row>
    <row r="1698" spans="14:14" x14ac:dyDescent="0.3">
      <c r="N1698" s="4"/>
    </row>
    <row r="1699" spans="14:14" x14ac:dyDescent="0.3">
      <c r="N1699" s="4"/>
    </row>
    <row r="1700" spans="14:14" x14ac:dyDescent="0.3">
      <c r="N1700" s="4"/>
    </row>
    <row r="1701" spans="14:14" x14ac:dyDescent="0.3">
      <c r="N1701" s="4"/>
    </row>
    <row r="1702" spans="14:14" x14ac:dyDescent="0.3">
      <c r="N1702" s="4"/>
    </row>
    <row r="1703" spans="14:14" x14ac:dyDescent="0.3">
      <c r="N1703" s="4"/>
    </row>
    <row r="1704" spans="14:14" x14ac:dyDescent="0.3">
      <c r="N1704" s="4"/>
    </row>
    <row r="1705" spans="14:14" x14ac:dyDescent="0.3">
      <c r="N1705" s="4"/>
    </row>
    <row r="1706" spans="14:14" x14ac:dyDescent="0.3">
      <c r="N1706" s="4"/>
    </row>
    <row r="1707" spans="14:14" x14ac:dyDescent="0.3">
      <c r="N1707" s="4"/>
    </row>
    <row r="1708" spans="14:14" x14ac:dyDescent="0.3">
      <c r="N1708" s="4"/>
    </row>
    <row r="1709" spans="14:14" x14ac:dyDescent="0.3">
      <c r="N1709" s="4"/>
    </row>
    <row r="1710" spans="14:14" x14ac:dyDescent="0.3">
      <c r="N1710" s="4"/>
    </row>
    <row r="1711" spans="14:14" x14ac:dyDescent="0.3">
      <c r="N1711" s="4"/>
    </row>
    <row r="1712" spans="14:14" x14ac:dyDescent="0.3">
      <c r="N1712" s="4"/>
    </row>
    <row r="1713" spans="14:14" x14ac:dyDescent="0.3">
      <c r="N1713" s="4"/>
    </row>
    <row r="1714" spans="14:14" x14ac:dyDescent="0.3">
      <c r="N1714" s="4"/>
    </row>
    <row r="1715" spans="14:14" x14ac:dyDescent="0.3">
      <c r="N1715" s="4"/>
    </row>
    <row r="1716" spans="14:14" x14ac:dyDescent="0.3">
      <c r="N1716" s="4"/>
    </row>
    <row r="1717" spans="14:14" x14ac:dyDescent="0.3">
      <c r="N1717" s="4"/>
    </row>
    <row r="1718" spans="14:14" x14ac:dyDescent="0.3">
      <c r="N1718" s="4"/>
    </row>
    <row r="1719" spans="14:14" x14ac:dyDescent="0.3">
      <c r="N1719" s="4"/>
    </row>
    <row r="1720" spans="14:14" x14ac:dyDescent="0.3">
      <c r="N1720" s="4"/>
    </row>
    <row r="1721" spans="14:14" x14ac:dyDescent="0.3">
      <c r="N1721" s="4"/>
    </row>
    <row r="1722" spans="14:14" x14ac:dyDescent="0.3">
      <c r="N1722" s="4"/>
    </row>
    <row r="1723" spans="14:14" x14ac:dyDescent="0.3">
      <c r="N1723" s="4"/>
    </row>
    <row r="1724" spans="14:14" x14ac:dyDescent="0.3">
      <c r="N1724" s="4"/>
    </row>
    <row r="1725" spans="14:14" x14ac:dyDescent="0.3">
      <c r="N1725" s="4"/>
    </row>
    <row r="1726" spans="14:14" x14ac:dyDescent="0.3">
      <c r="N1726" s="4"/>
    </row>
    <row r="1727" spans="14:14" x14ac:dyDescent="0.3">
      <c r="N1727" s="4"/>
    </row>
    <row r="1728" spans="14:14" x14ac:dyDescent="0.3">
      <c r="N1728" s="4"/>
    </row>
    <row r="1729" spans="14:14" x14ac:dyDescent="0.3">
      <c r="N1729" s="4"/>
    </row>
    <row r="1730" spans="14:14" x14ac:dyDescent="0.3">
      <c r="N1730" s="4"/>
    </row>
    <row r="1731" spans="14:14" x14ac:dyDescent="0.3">
      <c r="N1731" s="4"/>
    </row>
    <row r="1732" spans="14:14" x14ac:dyDescent="0.3">
      <c r="N1732" s="4"/>
    </row>
    <row r="1733" spans="14:14" x14ac:dyDescent="0.3">
      <c r="N1733" s="4"/>
    </row>
    <row r="1734" spans="14:14" x14ac:dyDescent="0.3">
      <c r="N1734" s="4"/>
    </row>
    <row r="1735" spans="14:14" x14ac:dyDescent="0.3">
      <c r="N1735" s="4"/>
    </row>
    <row r="1736" spans="14:14" x14ac:dyDescent="0.3">
      <c r="N1736" s="4"/>
    </row>
    <row r="1737" spans="14:14" x14ac:dyDescent="0.3">
      <c r="N1737" s="4"/>
    </row>
    <row r="1738" spans="14:14" x14ac:dyDescent="0.3">
      <c r="N1738" s="4"/>
    </row>
    <row r="1739" spans="14:14" x14ac:dyDescent="0.3">
      <c r="N1739" s="4"/>
    </row>
    <row r="1740" spans="14:14" x14ac:dyDescent="0.3">
      <c r="N1740" s="4"/>
    </row>
    <row r="1741" spans="14:14" x14ac:dyDescent="0.3">
      <c r="N1741" s="4"/>
    </row>
    <row r="1742" spans="14:14" x14ac:dyDescent="0.3">
      <c r="N1742" s="4"/>
    </row>
    <row r="1743" spans="14:14" x14ac:dyDescent="0.3">
      <c r="N1743" s="4"/>
    </row>
    <row r="1744" spans="14:14" x14ac:dyDescent="0.3">
      <c r="N1744" s="4"/>
    </row>
    <row r="1745" spans="14:14" x14ac:dyDescent="0.3">
      <c r="N1745" s="4"/>
    </row>
    <row r="1746" spans="14:14" x14ac:dyDescent="0.3">
      <c r="N1746" s="4"/>
    </row>
    <row r="1747" spans="14:14" x14ac:dyDescent="0.3">
      <c r="N1747" s="4"/>
    </row>
    <row r="1748" spans="14:14" x14ac:dyDescent="0.3">
      <c r="N1748" s="4"/>
    </row>
    <row r="1749" spans="14:14" x14ac:dyDescent="0.3">
      <c r="N1749" s="4"/>
    </row>
    <row r="1750" spans="14:14" x14ac:dyDescent="0.3">
      <c r="N1750" s="4"/>
    </row>
    <row r="1751" spans="14:14" x14ac:dyDescent="0.3">
      <c r="N1751" s="4"/>
    </row>
    <row r="1752" spans="14:14" x14ac:dyDescent="0.3">
      <c r="N1752" s="4"/>
    </row>
    <row r="1753" spans="14:14" x14ac:dyDescent="0.3">
      <c r="N1753" s="4"/>
    </row>
    <row r="1754" spans="14:14" x14ac:dyDescent="0.3">
      <c r="N1754" s="4"/>
    </row>
    <row r="1755" spans="14:14" x14ac:dyDescent="0.3">
      <c r="N1755" s="4"/>
    </row>
    <row r="1756" spans="14:14" x14ac:dyDescent="0.3">
      <c r="N1756" s="4"/>
    </row>
    <row r="1757" spans="14:14" x14ac:dyDescent="0.3">
      <c r="N1757" s="4"/>
    </row>
    <row r="1758" spans="14:14" x14ac:dyDescent="0.3">
      <c r="N1758" s="4"/>
    </row>
    <row r="1759" spans="14:14" x14ac:dyDescent="0.3">
      <c r="N1759" s="4"/>
    </row>
    <row r="1760" spans="14:14" x14ac:dyDescent="0.3">
      <c r="N1760" s="4"/>
    </row>
    <row r="1761" spans="14:14" x14ac:dyDescent="0.3">
      <c r="N1761" s="4"/>
    </row>
    <row r="1762" spans="14:14" x14ac:dyDescent="0.3">
      <c r="N1762" s="4"/>
    </row>
    <row r="1763" spans="14:14" x14ac:dyDescent="0.3">
      <c r="N1763" s="4"/>
    </row>
    <row r="1764" spans="14:14" x14ac:dyDescent="0.3">
      <c r="N1764" s="4"/>
    </row>
    <row r="1765" spans="14:14" x14ac:dyDescent="0.3">
      <c r="N1765" s="4"/>
    </row>
    <row r="1766" spans="14:14" x14ac:dyDescent="0.3">
      <c r="N1766" s="4"/>
    </row>
    <row r="1767" spans="14:14" x14ac:dyDescent="0.3">
      <c r="N1767" s="4"/>
    </row>
    <row r="1768" spans="14:14" x14ac:dyDescent="0.3">
      <c r="N1768" s="4"/>
    </row>
    <row r="1769" spans="14:14" x14ac:dyDescent="0.3">
      <c r="N1769" s="4"/>
    </row>
    <row r="1770" spans="14:14" x14ac:dyDescent="0.3">
      <c r="N1770" s="4"/>
    </row>
    <row r="1771" spans="14:14" x14ac:dyDescent="0.3">
      <c r="N1771" s="4"/>
    </row>
    <row r="1772" spans="14:14" x14ac:dyDescent="0.3">
      <c r="N1772" s="4"/>
    </row>
    <row r="1773" spans="14:14" x14ac:dyDescent="0.3">
      <c r="N1773" s="4"/>
    </row>
    <row r="1774" spans="14:14" x14ac:dyDescent="0.3">
      <c r="N1774" s="4"/>
    </row>
    <row r="1775" spans="14:14" x14ac:dyDescent="0.3">
      <c r="N1775" s="4"/>
    </row>
    <row r="1776" spans="14:14" x14ac:dyDescent="0.3">
      <c r="N1776" s="4"/>
    </row>
    <row r="1777" spans="14:14" x14ac:dyDescent="0.3">
      <c r="N1777" s="4"/>
    </row>
    <row r="1778" spans="14:14" x14ac:dyDescent="0.3">
      <c r="N1778" s="4"/>
    </row>
    <row r="1779" spans="14:14" x14ac:dyDescent="0.3">
      <c r="N1779" s="4"/>
    </row>
    <row r="1780" spans="14:14" x14ac:dyDescent="0.3">
      <c r="N1780" s="4"/>
    </row>
    <row r="1781" spans="14:14" x14ac:dyDescent="0.3">
      <c r="N1781" s="4"/>
    </row>
    <row r="1782" spans="14:14" x14ac:dyDescent="0.3">
      <c r="N1782" s="4"/>
    </row>
    <row r="1783" spans="14:14" x14ac:dyDescent="0.3">
      <c r="N1783" s="4"/>
    </row>
    <row r="1784" spans="14:14" x14ac:dyDescent="0.3">
      <c r="N1784" s="4"/>
    </row>
    <row r="1785" spans="14:14" x14ac:dyDescent="0.3">
      <c r="N1785" s="4"/>
    </row>
    <row r="1786" spans="14:14" x14ac:dyDescent="0.3">
      <c r="N1786" s="4"/>
    </row>
    <row r="1787" spans="14:14" x14ac:dyDescent="0.3">
      <c r="N1787" s="4"/>
    </row>
    <row r="1788" spans="14:14" x14ac:dyDescent="0.3">
      <c r="N1788" s="4"/>
    </row>
    <row r="1789" spans="14:14" x14ac:dyDescent="0.3">
      <c r="N1789" s="4"/>
    </row>
    <row r="1790" spans="14:14" x14ac:dyDescent="0.3">
      <c r="N1790" s="4"/>
    </row>
    <row r="1791" spans="14:14" x14ac:dyDescent="0.3">
      <c r="N1791" s="4"/>
    </row>
    <row r="1792" spans="14:14" x14ac:dyDescent="0.3">
      <c r="N1792" s="4"/>
    </row>
    <row r="1793" spans="14:14" x14ac:dyDescent="0.3">
      <c r="N1793" s="4"/>
    </row>
    <row r="1794" spans="14:14" x14ac:dyDescent="0.3">
      <c r="N1794" s="4"/>
    </row>
    <row r="1795" spans="14:14" x14ac:dyDescent="0.3">
      <c r="N1795" s="4"/>
    </row>
    <row r="1796" spans="14:14" x14ac:dyDescent="0.3">
      <c r="N1796" s="4"/>
    </row>
    <row r="1797" spans="14:14" x14ac:dyDescent="0.3">
      <c r="N1797" s="4"/>
    </row>
    <row r="1798" spans="14:14" x14ac:dyDescent="0.3">
      <c r="N1798" s="4"/>
    </row>
    <row r="1799" spans="14:14" x14ac:dyDescent="0.3">
      <c r="N1799" s="4"/>
    </row>
    <row r="1800" spans="14:14" x14ac:dyDescent="0.3">
      <c r="N1800" s="4"/>
    </row>
    <row r="1801" spans="14:14" x14ac:dyDescent="0.3">
      <c r="N1801" s="4"/>
    </row>
    <row r="1802" spans="14:14" x14ac:dyDescent="0.3">
      <c r="N1802" s="4"/>
    </row>
    <row r="1803" spans="14:14" x14ac:dyDescent="0.3">
      <c r="N1803" s="4"/>
    </row>
    <row r="1804" spans="14:14" x14ac:dyDescent="0.3">
      <c r="N1804" s="4"/>
    </row>
    <row r="1805" spans="14:14" x14ac:dyDescent="0.3">
      <c r="N1805" s="4"/>
    </row>
    <row r="1806" spans="14:14" x14ac:dyDescent="0.3">
      <c r="N1806" s="4"/>
    </row>
    <row r="1807" spans="14:14" x14ac:dyDescent="0.3">
      <c r="N1807" s="4"/>
    </row>
    <row r="1808" spans="14:14" x14ac:dyDescent="0.3">
      <c r="N1808" s="4"/>
    </row>
    <row r="1809" spans="14:14" x14ac:dyDescent="0.3">
      <c r="N1809" s="4"/>
    </row>
    <row r="1810" spans="14:14" x14ac:dyDescent="0.3">
      <c r="N1810" s="4"/>
    </row>
    <row r="1811" spans="14:14" x14ac:dyDescent="0.3">
      <c r="N1811" s="4"/>
    </row>
    <row r="1812" spans="14:14" x14ac:dyDescent="0.3">
      <c r="N1812" s="4"/>
    </row>
    <row r="1813" spans="14:14" x14ac:dyDescent="0.3">
      <c r="N1813" s="4"/>
    </row>
    <row r="1814" spans="14:14" x14ac:dyDescent="0.3">
      <c r="N1814" s="4"/>
    </row>
    <row r="1815" spans="14:14" x14ac:dyDescent="0.3">
      <c r="N1815" s="4"/>
    </row>
    <row r="1816" spans="14:14" x14ac:dyDescent="0.3">
      <c r="N1816" s="4"/>
    </row>
    <row r="1817" spans="14:14" x14ac:dyDescent="0.3">
      <c r="N1817" s="4"/>
    </row>
    <row r="1818" spans="14:14" x14ac:dyDescent="0.3">
      <c r="N1818" s="4"/>
    </row>
    <row r="1819" spans="14:14" x14ac:dyDescent="0.3">
      <c r="N1819" s="4"/>
    </row>
    <row r="1820" spans="14:14" x14ac:dyDescent="0.3">
      <c r="N1820" s="4"/>
    </row>
    <row r="1821" spans="14:14" x14ac:dyDescent="0.3">
      <c r="N1821" s="4"/>
    </row>
    <row r="1822" spans="14:14" x14ac:dyDescent="0.3">
      <c r="N1822" s="4"/>
    </row>
    <row r="1823" spans="14:14" x14ac:dyDescent="0.3">
      <c r="N1823" s="4"/>
    </row>
    <row r="1824" spans="14:14" x14ac:dyDescent="0.3">
      <c r="N1824" s="4"/>
    </row>
    <row r="1825" spans="14:14" x14ac:dyDescent="0.3">
      <c r="N1825" s="4"/>
    </row>
    <row r="1826" spans="14:14" x14ac:dyDescent="0.3">
      <c r="N1826" s="4"/>
    </row>
    <row r="1827" spans="14:14" x14ac:dyDescent="0.3">
      <c r="N1827" s="4"/>
    </row>
    <row r="1828" spans="14:14" x14ac:dyDescent="0.3">
      <c r="N1828" s="4"/>
    </row>
    <row r="1829" spans="14:14" x14ac:dyDescent="0.3">
      <c r="N1829" s="4"/>
    </row>
    <row r="1830" spans="14:14" x14ac:dyDescent="0.3">
      <c r="N1830" s="4"/>
    </row>
    <row r="1831" spans="14:14" x14ac:dyDescent="0.3">
      <c r="N1831" s="4"/>
    </row>
    <row r="1832" spans="14:14" x14ac:dyDescent="0.3">
      <c r="N1832" s="4"/>
    </row>
    <row r="1833" spans="14:14" x14ac:dyDescent="0.3">
      <c r="N1833" s="4"/>
    </row>
    <row r="1834" spans="14:14" x14ac:dyDescent="0.3">
      <c r="N1834" s="4"/>
    </row>
    <row r="1835" spans="14:14" x14ac:dyDescent="0.3">
      <c r="N1835" s="4"/>
    </row>
    <row r="1836" spans="14:14" x14ac:dyDescent="0.3">
      <c r="N1836" s="4"/>
    </row>
    <row r="1837" spans="14:14" x14ac:dyDescent="0.3">
      <c r="N1837" s="4"/>
    </row>
    <row r="1838" spans="14:14" x14ac:dyDescent="0.3">
      <c r="N1838" s="4"/>
    </row>
    <row r="1839" spans="14:14" x14ac:dyDescent="0.3">
      <c r="N1839" s="4"/>
    </row>
    <row r="1840" spans="14:14" x14ac:dyDescent="0.3">
      <c r="N1840" s="4"/>
    </row>
    <row r="1841" spans="14:14" x14ac:dyDescent="0.3">
      <c r="N1841" s="4"/>
    </row>
    <row r="1842" spans="14:14" x14ac:dyDescent="0.3">
      <c r="N1842" s="4"/>
    </row>
    <row r="1843" spans="14:14" x14ac:dyDescent="0.3">
      <c r="N1843" s="4"/>
    </row>
    <row r="1844" spans="14:14" x14ac:dyDescent="0.3">
      <c r="N1844" s="4"/>
    </row>
    <row r="1845" spans="14:14" x14ac:dyDescent="0.3">
      <c r="N1845" s="4"/>
    </row>
    <row r="1846" spans="14:14" x14ac:dyDescent="0.3">
      <c r="N1846" s="4"/>
    </row>
    <row r="1847" spans="14:14" x14ac:dyDescent="0.3">
      <c r="N1847" s="4"/>
    </row>
    <row r="1848" spans="14:14" x14ac:dyDescent="0.3">
      <c r="N1848" s="4"/>
    </row>
    <row r="1849" spans="14:14" x14ac:dyDescent="0.3">
      <c r="N1849" s="4"/>
    </row>
    <row r="1850" spans="14:14" x14ac:dyDescent="0.3">
      <c r="N1850" s="4"/>
    </row>
    <row r="1851" spans="14:14" x14ac:dyDescent="0.3">
      <c r="N1851" s="4"/>
    </row>
    <row r="1852" spans="14:14" x14ac:dyDescent="0.3">
      <c r="N1852" s="4"/>
    </row>
    <row r="1853" spans="14:14" x14ac:dyDescent="0.3">
      <c r="N1853" s="4"/>
    </row>
    <row r="1854" spans="14:14" x14ac:dyDescent="0.3">
      <c r="N1854" s="4"/>
    </row>
    <row r="1855" spans="14:14" x14ac:dyDescent="0.3">
      <c r="N1855" s="4"/>
    </row>
    <row r="1856" spans="14:14" x14ac:dyDescent="0.3">
      <c r="N1856" s="4"/>
    </row>
    <row r="1857" spans="14:14" x14ac:dyDescent="0.3">
      <c r="N1857" s="4"/>
    </row>
    <row r="1858" spans="14:14" x14ac:dyDescent="0.3">
      <c r="N1858" s="4"/>
    </row>
    <row r="1859" spans="14:14" x14ac:dyDescent="0.3">
      <c r="N1859" s="4"/>
    </row>
    <row r="1860" spans="14:14" x14ac:dyDescent="0.3">
      <c r="N1860" s="4"/>
    </row>
    <row r="1861" spans="14:14" x14ac:dyDescent="0.3">
      <c r="N1861" s="4"/>
    </row>
    <row r="1862" spans="14:14" x14ac:dyDescent="0.3">
      <c r="N1862" s="4"/>
    </row>
    <row r="1863" spans="14:14" x14ac:dyDescent="0.3">
      <c r="N1863" s="4"/>
    </row>
    <row r="1864" spans="14:14" x14ac:dyDescent="0.3">
      <c r="N1864" s="4"/>
    </row>
    <row r="1865" spans="14:14" x14ac:dyDescent="0.3">
      <c r="N1865" s="4"/>
    </row>
    <row r="1866" spans="14:14" x14ac:dyDescent="0.3">
      <c r="N1866" s="4"/>
    </row>
    <row r="1867" spans="14:14" x14ac:dyDescent="0.3">
      <c r="N1867" s="4"/>
    </row>
    <row r="1868" spans="14:14" x14ac:dyDescent="0.3">
      <c r="N1868" s="4"/>
    </row>
    <row r="1869" spans="14:14" x14ac:dyDescent="0.3">
      <c r="N1869" s="4"/>
    </row>
    <row r="1870" spans="14:14" x14ac:dyDescent="0.3">
      <c r="N1870" s="4"/>
    </row>
    <row r="1871" spans="14:14" x14ac:dyDescent="0.3">
      <c r="N1871" s="4"/>
    </row>
    <row r="1872" spans="14:14" x14ac:dyDescent="0.3">
      <c r="N1872" s="4"/>
    </row>
    <row r="1873" spans="14:14" x14ac:dyDescent="0.3">
      <c r="N1873" s="4"/>
    </row>
    <row r="1874" spans="14:14" x14ac:dyDescent="0.3">
      <c r="N1874" s="4"/>
    </row>
    <row r="1875" spans="14:14" x14ac:dyDescent="0.3">
      <c r="N1875" s="4"/>
    </row>
    <row r="1876" spans="14:14" x14ac:dyDescent="0.3">
      <c r="N1876" s="4"/>
    </row>
    <row r="1877" spans="14:14" x14ac:dyDescent="0.3">
      <c r="N1877" s="4"/>
    </row>
    <row r="1878" spans="14:14" x14ac:dyDescent="0.3">
      <c r="N1878" s="4"/>
    </row>
    <row r="1879" spans="14:14" x14ac:dyDescent="0.3">
      <c r="N1879" s="4"/>
    </row>
    <row r="1880" spans="14:14" x14ac:dyDescent="0.3">
      <c r="N1880" s="4"/>
    </row>
    <row r="1881" spans="14:14" x14ac:dyDescent="0.3">
      <c r="N1881" s="4"/>
    </row>
    <row r="1882" spans="14:14" x14ac:dyDescent="0.3">
      <c r="N1882" s="4"/>
    </row>
    <row r="1883" spans="14:14" x14ac:dyDescent="0.3">
      <c r="N1883" s="4"/>
    </row>
    <row r="1884" spans="14:14" x14ac:dyDescent="0.3">
      <c r="N1884" s="4"/>
    </row>
    <row r="1885" spans="14:14" x14ac:dyDescent="0.3">
      <c r="N1885" s="4"/>
    </row>
    <row r="1886" spans="14:14" x14ac:dyDescent="0.3">
      <c r="N1886" s="4"/>
    </row>
    <row r="1887" spans="14:14" x14ac:dyDescent="0.3">
      <c r="N1887" s="4"/>
    </row>
    <row r="1888" spans="14:14" x14ac:dyDescent="0.3">
      <c r="N1888" s="4"/>
    </row>
    <row r="1889" spans="14:14" x14ac:dyDescent="0.3">
      <c r="N1889" s="4"/>
    </row>
    <row r="1890" spans="14:14" x14ac:dyDescent="0.3">
      <c r="N1890" s="4"/>
    </row>
    <row r="1891" spans="14:14" x14ac:dyDescent="0.3">
      <c r="N1891" s="4"/>
    </row>
    <row r="1892" spans="14:14" x14ac:dyDescent="0.3">
      <c r="N1892" s="4"/>
    </row>
    <row r="1893" spans="14:14" x14ac:dyDescent="0.3">
      <c r="N1893" s="4"/>
    </row>
    <row r="1894" spans="14:14" x14ac:dyDescent="0.3">
      <c r="N1894" s="4"/>
    </row>
    <row r="1895" spans="14:14" x14ac:dyDescent="0.3">
      <c r="N1895" s="4"/>
    </row>
    <row r="1896" spans="14:14" x14ac:dyDescent="0.3">
      <c r="N1896" s="4"/>
    </row>
    <row r="1897" spans="14:14" x14ac:dyDescent="0.3">
      <c r="N1897" s="4"/>
    </row>
    <row r="1898" spans="14:14" x14ac:dyDescent="0.3">
      <c r="N1898" s="4"/>
    </row>
    <row r="1899" spans="14:14" x14ac:dyDescent="0.3">
      <c r="N1899" s="4"/>
    </row>
    <row r="1900" spans="14:14" x14ac:dyDescent="0.3">
      <c r="N1900" s="4"/>
    </row>
    <row r="1901" spans="14:14" x14ac:dyDescent="0.3">
      <c r="N1901" s="4"/>
    </row>
    <row r="1902" spans="14:14" x14ac:dyDescent="0.3">
      <c r="N1902" s="4"/>
    </row>
    <row r="1903" spans="14:14" x14ac:dyDescent="0.3">
      <c r="N1903" s="4"/>
    </row>
    <row r="1904" spans="14:14" x14ac:dyDescent="0.3">
      <c r="N1904" s="4"/>
    </row>
    <row r="1905" spans="14:14" x14ac:dyDescent="0.3">
      <c r="N1905" s="4"/>
    </row>
    <row r="1906" spans="14:14" x14ac:dyDescent="0.3">
      <c r="N1906" s="4"/>
    </row>
    <row r="1907" spans="14:14" x14ac:dyDescent="0.3">
      <c r="N1907" s="4"/>
    </row>
    <row r="1908" spans="14:14" x14ac:dyDescent="0.3">
      <c r="N1908" s="4"/>
    </row>
    <row r="1909" spans="14:14" x14ac:dyDescent="0.3">
      <c r="N1909" s="4"/>
    </row>
    <row r="1910" spans="14:14" x14ac:dyDescent="0.3">
      <c r="N1910" s="4"/>
    </row>
    <row r="1911" spans="14:14" x14ac:dyDescent="0.3">
      <c r="N1911" s="4"/>
    </row>
    <row r="1912" spans="14:14" x14ac:dyDescent="0.3">
      <c r="N1912" s="4"/>
    </row>
    <row r="1913" spans="14:14" x14ac:dyDescent="0.3">
      <c r="N1913" s="4"/>
    </row>
    <row r="1914" spans="14:14" x14ac:dyDescent="0.3">
      <c r="N1914" s="4"/>
    </row>
    <row r="1915" spans="14:14" x14ac:dyDescent="0.3">
      <c r="N1915" s="4"/>
    </row>
    <row r="1916" spans="14:14" x14ac:dyDescent="0.3">
      <c r="N1916" s="4"/>
    </row>
    <row r="1917" spans="14:14" x14ac:dyDescent="0.3">
      <c r="N1917" s="4"/>
    </row>
    <row r="1918" spans="14:14" x14ac:dyDescent="0.3">
      <c r="N1918" s="4"/>
    </row>
    <row r="1919" spans="14:14" x14ac:dyDescent="0.3">
      <c r="N1919" s="4"/>
    </row>
    <row r="1920" spans="14:14" x14ac:dyDescent="0.3">
      <c r="N1920" s="4"/>
    </row>
    <row r="1921" spans="14:14" x14ac:dyDescent="0.3">
      <c r="N1921" s="4"/>
    </row>
    <row r="1922" spans="14:14" x14ac:dyDescent="0.3">
      <c r="N1922" s="4"/>
    </row>
    <row r="1923" spans="14:14" x14ac:dyDescent="0.3">
      <c r="N1923" s="4"/>
    </row>
    <row r="1924" spans="14:14" x14ac:dyDescent="0.3">
      <c r="N1924" s="4"/>
    </row>
    <row r="1925" spans="14:14" x14ac:dyDescent="0.3">
      <c r="N1925" s="4"/>
    </row>
    <row r="1926" spans="14:14" x14ac:dyDescent="0.3">
      <c r="N1926" s="4"/>
    </row>
    <row r="1927" spans="14:14" x14ac:dyDescent="0.3">
      <c r="N1927" s="4"/>
    </row>
    <row r="1928" spans="14:14" x14ac:dyDescent="0.3">
      <c r="N1928" s="4"/>
    </row>
    <row r="1929" spans="14:14" x14ac:dyDescent="0.3">
      <c r="N1929" s="4"/>
    </row>
    <row r="1930" spans="14:14" x14ac:dyDescent="0.3">
      <c r="N1930" s="4"/>
    </row>
    <row r="1931" spans="14:14" x14ac:dyDescent="0.3">
      <c r="N1931" s="4"/>
    </row>
    <row r="1932" spans="14:14" x14ac:dyDescent="0.3">
      <c r="N1932" s="4"/>
    </row>
    <row r="1933" spans="14:14" x14ac:dyDescent="0.3">
      <c r="N1933" s="4"/>
    </row>
    <row r="1934" spans="14:14" x14ac:dyDescent="0.3">
      <c r="N1934" s="4"/>
    </row>
    <row r="1935" spans="14:14" x14ac:dyDescent="0.3">
      <c r="N1935" s="4"/>
    </row>
    <row r="1936" spans="14:14" x14ac:dyDescent="0.3">
      <c r="N1936" s="4"/>
    </row>
    <row r="1937" spans="14:14" x14ac:dyDescent="0.3">
      <c r="N1937" s="4"/>
    </row>
    <row r="1938" spans="14:14" x14ac:dyDescent="0.3">
      <c r="N1938" s="4"/>
    </row>
    <row r="1939" spans="14:14" x14ac:dyDescent="0.3">
      <c r="N1939" s="4"/>
    </row>
    <row r="1940" spans="14:14" x14ac:dyDescent="0.3">
      <c r="N1940" s="4"/>
    </row>
    <row r="1941" spans="14:14" x14ac:dyDescent="0.3">
      <c r="N1941" s="4"/>
    </row>
    <row r="1942" spans="14:14" x14ac:dyDescent="0.3">
      <c r="N1942" s="4"/>
    </row>
    <row r="1943" spans="14:14" x14ac:dyDescent="0.3">
      <c r="N1943" s="4"/>
    </row>
    <row r="1944" spans="14:14" x14ac:dyDescent="0.3">
      <c r="N1944" s="4"/>
    </row>
    <row r="1945" spans="14:14" x14ac:dyDescent="0.3">
      <c r="N1945" s="4"/>
    </row>
    <row r="1946" spans="14:14" x14ac:dyDescent="0.3">
      <c r="N1946" s="4"/>
    </row>
    <row r="1947" spans="14:14" x14ac:dyDescent="0.3">
      <c r="N1947" s="4"/>
    </row>
    <row r="1948" spans="14:14" x14ac:dyDescent="0.3">
      <c r="N1948" s="4"/>
    </row>
    <row r="1949" spans="14:14" x14ac:dyDescent="0.3">
      <c r="N1949" s="4"/>
    </row>
    <row r="1950" spans="14:14" x14ac:dyDescent="0.3">
      <c r="N1950" s="4"/>
    </row>
    <row r="1951" spans="14:14" x14ac:dyDescent="0.3">
      <c r="N1951" s="4"/>
    </row>
    <row r="1952" spans="14:14" x14ac:dyDescent="0.3">
      <c r="N1952" s="4"/>
    </row>
    <row r="1953" spans="14:14" x14ac:dyDescent="0.3">
      <c r="N1953" s="4"/>
    </row>
    <row r="1954" spans="14:14" x14ac:dyDescent="0.3">
      <c r="N1954" s="4"/>
    </row>
    <row r="1955" spans="14:14" x14ac:dyDescent="0.3">
      <c r="N1955" s="4"/>
    </row>
    <row r="1956" spans="14:14" x14ac:dyDescent="0.3">
      <c r="N1956" s="4"/>
    </row>
    <row r="1957" spans="14:14" x14ac:dyDescent="0.3">
      <c r="N1957" s="4"/>
    </row>
    <row r="1958" spans="14:14" x14ac:dyDescent="0.3">
      <c r="N1958" s="4"/>
    </row>
    <row r="1959" spans="14:14" x14ac:dyDescent="0.3">
      <c r="N1959" s="4"/>
    </row>
    <row r="1960" spans="14:14" x14ac:dyDescent="0.3">
      <c r="N1960" s="4"/>
    </row>
    <row r="1961" spans="14:14" x14ac:dyDescent="0.3">
      <c r="N1961" s="4"/>
    </row>
    <row r="1962" spans="14:14" x14ac:dyDescent="0.3">
      <c r="N1962" s="4"/>
    </row>
    <row r="1963" spans="14:14" x14ac:dyDescent="0.3">
      <c r="N1963" s="4"/>
    </row>
    <row r="1964" spans="14:14" x14ac:dyDescent="0.3">
      <c r="N1964" s="4"/>
    </row>
    <row r="1965" spans="14:14" x14ac:dyDescent="0.3">
      <c r="N1965" s="4"/>
    </row>
    <row r="1966" spans="14:14" x14ac:dyDescent="0.3">
      <c r="N1966" s="4"/>
    </row>
    <row r="1967" spans="14:14" x14ac:dyDescent="0.3">
      <c r="N1967" s="4"/>
    </row>
    <row r="1968" spans="14:14" x14ac:dyDescent="0.3">
      <c r="N1968" s="4"/>
    </row>
    <row r="1969" spans="14:14" x14ac:dyDescent="0.3">
      <c r="N1969" s="4"/>
    </row>
    <row r="1970" spans="14:14" x14ac:dyDescent="0.3">
      <c r="N1970" s="4"/>
    </row>
    <row r="1971" spans="14:14" x14ac:dyDescent="0.3">
      <c r="N1971" s="4"/>
    </row>
    <row r="1972" spans="14:14" x14ac:dyDescent="0.3">
      <c r="N1972" s="4"/>
    </row>
    <row r="1973" spans="14:14" x14ac:dyDescent="0.3">
      <c r="N1973" s="4"/>
    </row>
    <row r="1974" spans="14:14" x14ac:dyDescent="0.3">
      <c r="N1974" s="4"/>
    </row>
    <row r="1975" spans="14:14" x14ac:dyDescent="0.3">
      <c r="N1975" s="4"/>
    </row>
    <row r="1976" spans="14:14" x14ac:dyDescent="0.3">
      <c r="N1976" s="4"/>
    </row>
    <row r="1977" spans="14:14" x14ac:dyDescent="0.3">
      <c r="N1977" s="4"/>
    </row>
    <row r="1978" spans="14:14" x14ac:dyDescent="0.3">
      <c r="N1978" s="4"/>
    </row>
    <row r="1979" spans="14:14" x14ac:dyDescent="0.3">
      <c r="N1979" s="4"/>
    </row>
    <row r="1980" spans="14:14" x14ac:dyDescent="0.3">
      <c r="N1980" s="4"/>
    </row>
    <row r="1981" spans="14:14" x14ac:dyDescent="0.3">
      <c r="N1981" s="4"/>
    </row>
    <row r="1982" spans="14:14" x14ac:dyDescent="0.3">
      <c r="N1982" s="4"/>
    </row>
    <row r="1983" spans="14:14" x14ac:dyDescent="0.3">
      <c r="N1983" s="4"/>
    </row>
    <row r="1984" spans="14:14" x14ac:dyDescent="0.3">
      <c r="N1984" s="4"/>
    </row>
    <row r="1985" spans="14:14" x14ac:dyDescent="0.3">
      <c r="N1985" s="4"/>
    </row>
    <row r="1986" spans="14:14" x14ac:dyDescent="0.3">
      <c r="N1986" s="4"/>
    </row>
    <row r="1987" spans="14:14" x14ac:dyDescent="0.3">
      <c r="N1987" s="4"/>
    </row>
    <row r="1988" spans="14:14" x14ac:dyDescent="0.3">
      <c r="N1988" s="4"/>
    </row>
    <row r="1989" spans="14:14" x14ac:dyDescent="0.3">
      <c r="N1989" s="4"/>
    </row>
    <row r="1990" spans="14:14" x14ac:dyDescent="0.3">
      <c r="N1990" s="4"/>
    </row>
    <row r="1991" spans="14:14" x14ac:dyDescent="0.3">
      <c r="N1991" s="4"/>
    </row>
    <row r="1992" spans="14:14" x14ac:dyDescent="0.3">
      <c r="N1992" s="4"/>
    </row>
    <row r="1993" spans="14:14" x14ac:dyDescent="0.3">
      <c r="N1993" s="4"/>
    </row>
    <row r="1994" spans="14:14" x14ac:dyDescent="0.3">
      <c r="N1994" s="4"/>
    </row>
    <row r="1995" spans="14:14" x14ac:dyDescent="0.3">
      <c r="N1995" s="4"/>
    </row>
    <row r="1996" spans="14:14" x14ac:dyDescent="0.3">
      <c r="N1996" s="4"/>
    </row>
    <row r="1997" spans="14:14" x14ac:dyDescent="0.3">
      <c r="N1997" s="4"/>
    </row>
    <row r="1998" spans="14:14" x14ac:dyDescent="0.3">
      <c r="N1998" s="4"/>
    </row>
    <row r="1999" spans="14:14" x14ac:dyDescent="0.3">
      <c r="N1999" s="4"/>
    </row>
    <row r="2000" spans="14:14" x14ac:dyDescent="0.3">
      <c r="N2000" s="4"/>
    </row>
    <row r="2001" spans="14:14" x14ac:dyDescent="0.3">
      <c r="N2001" s="4"/>
    </row>
    <row r="2002" spans="14:14" x14ac:dyDescent="0.3">
      <c r="N2002" s="4"/>
    </row>
    <row r="2003" spans="14:14" x14ac:dyDescent="0.3">
      <c r="N2003" s="4"/>
    </row>
    <row r="2004" spans="14:14" x14ac:dyDescent="0.3">
      <c r="N2004" s="4"/>
    </row>
    <row r="2005" spans="14:14" x14ac:dyDescent="0.3">
      <c r="N2005" s="4"/>
    </row>
    <row r="2006" spans="14:14" x14ac:dyDescent="0.3">
      <c r="N2006" s="4"/>
    </row>
    <row r="2007" spans="14:14" x14ac:dyDescent="0.3">
      <c r="N2007" s="4"/>
    </row>
    <row r="2008" spans="14:14" x14ac:dyDescent="0.3">
      <c r="N2008" s="4"/>
    </row>
    <row r="2009" spans="14:14" x14ac:dyDescent="0.3">
      <c r="N2009" s="4"/>
    </row>
    <row r="2010" spans="14:14" x14ac:dyDescent="0.3">
      <c r="N2010" s="4"/>
    </row>
    <row r="2011" spans="14:14" x14ac:dyDescent="0.3">
      <c r="N2011" s="4"/>
    </row>
    <row r="2012" spans="14:14" x14ac:dyDescent="0.3">
      <c r="N2012" s="4"/>
    </row>
    <row r="2013" spans="14:14" x14ac:dyDescent="0.3">
      <c r="N2013" s="4"/>
    </row>
    <row r="2014" spans="14:14" x14ac:dyDescent="0.3">
      <c r="N2014" s="4"/>
    </row>
    <row r="2015" spans="14:14" x14ac:dyDescent="0.3">
      <c r="N2015" s="4"/>
    </row>
    <row r="2016" spans="14:14" x14ac:dyDescent="0.3">
      <c r="N2016" s="4"/>
    </row>
    <row r="2017" spans="14:14" x14ac:dyDescent="0.3">
      <c r="N2017" s="4"/>
    </row>
    <row r="2018" spans="14:14" x14ac:dyDescent="0.3">
      <c r="N2018" s="4"/>
    </row>
    <row r="2019" spans="14:14" x14ac:dyDescent="0.3">
      <c r="N2019" s="4"/>
    </row>
    <row r="2020" spans="14:14" x14ac:dyDescent="0.3">
      <c r="N2020" s="4"/>
    </row>
    <row r="2021" spans="14:14" x14ac:dyDescent="0.3">
      <c r="N2021" s="4"/>
    </row>
    <row r="2022" spans="14:14" x14ac:dyDescent="0.3">
      <c r="N2022" s="4"/>
    </row>
    <row r="2023" spans="14:14" x14ac:dyDescent="0.3">
      <c r="N2023" s="4"/>
    </row>
    <row r="2024" spans="14:14" x14ac:dyDescent="0.3">
      <c r="N2024" s="4"/>
    </row>
    <row r="2025" spans="14:14" x14ac:dyDescent="0.3">
      <c r="N2025" s="4"/>
    </row>
    <row r="2026" spans="14:14" x14ac:dyDescent="0.3">
      <c r="N2026" s="4"/>
    </row>
    <row r="2027" spans="14:14" x14ac:dyDescent="0.3">
      <c r="N2027" s="4"/>
    </row>
    <row r="2028" spans="14:14" x14ac:dyDescent="0.3">
      <c r="N2028" s="4"/>
    </row>
    <row r="2029" spans="14:14" x14ac:dyDescent="0.3">
      <c r="N2029" s="4"/>
    </row>
    <row r="2030" spans="14:14" x14ac:dyDescent="0.3">
      <c r="N2030" s="4"/>
    </row>
    <row r="2031" spans="14:14" x14ac:dyDescent="0.3">
      <c r="N2031" s="4"/>
    </row>
    <row r="2032" spans="14:14" x14ac:dyDescent="0.3">
      <c r="N2032" s="4"/>
    </row>
    <row r="2033" spans="14:14" x14ac:dyDescent="0.3">
      <c r="N2033" s="4"/>
    </row>
    <row r="2034" spans="14:14" x14ac:dyDescent="0.3">
      <c r="N2034" s="4"/>
    </row>
    <row r="2035" spans="14:14" x14ac:dyDescent="0.3">
      <c r="N2035" s="4"/>
    </row>
    <row r="2036" spans="14:14" x14ac:dyDescent="0.3">
      <c r="N2036" s="4"/>
    </row>
    <row r="2037" spans="14:14" x14ac:dyDescent="0.3">
      <c r="N2037" s="4"/>
    </row>
    <row r="2038" spans="14:14" x14ac:dyDescent="0.3">
      <c r="N2038" s="4"/>
    </row>
    <row r="2039" spans="14:14" x14ac:dyDescent="0.3">
      <c r="N2039" s="4"/>
    </row>
    <row r="2040" spans="14:14" x14ac:dyDescent="0.3">
      <c r="N2040" s="4"/>
    </row>
    <row r="2041" spans="14:14" x14ac:dyDescent="0.3">
      <c r="N2041" s="4"/>
    </row>
    <row r="2042" spans="14:14" x14ac:dyDescent="0.3">
      <c r="N2042" s="4"/>
    </row>
    <row r="2043" spans="14:14" x14ac:dyDescent="0.3">
      <c r="N2043" s="4"/>
    </row>
    <row r="2044" spans="14:14" x14ac:dyDescent="0.3">
      <c r="N2044" s="4"/>
    </row>
    <row r="2045" spans="14:14" x14ac:dyDescent="0.3">
      <c r="N2045" s="4"/>
    </row>
  </sheetData>
  <autoFilter ref="A1:T1001" xr:uid="{00000000-0001-0000-0000-000000000000}"/>
  <conditionalFormatting sqref="F1:F1048576">
    <cfRule type="colorScale" priority="7">
      <colorScale>
        <cfvo type="num" val="50"/>
        <cfvo type="num" val="500"/>
        <color rgb="FFFF7128"/>
        <color rgb="FFFFEF9C"/>
      </colorScale>
    </cfRule>
  </conditionalFormatting>
  <conditionalFormatting sqref="G1">
    <cfRule type="cellIs" dxfId="12" priority="2" operator="equal">
      <formula>"cancel"</formula>
    </cfRule>
  </conditionalFormatting>
  <conditionalFormatting sqref="G1:G1048576">
    <cfRule type="cellIs" dxfId="11" priority="1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7468-705B-44A0-AFC8-1DE47B562171}">
  <dimension ref="A1:H13"/>
  <sheetViews>
    <sheetView topLeftCell="A9" workbookViewId="0">
      <selection activeCell="F21" sqref="F21"/>
    </sheetView>
  </sheetViews>
  <sheetFormatPr defaultRowHeight="15.6" x14ac:dyDescent="0.3"/>
  <cols>
    <col min="1" max="1" width="27" bestFit="1" customWidth="1"/>
    <col min="2" max="2" width="17.8984375" customWidth="1"/>
    <col min="3" max="3" width="13.5" bestFit="1" customWidth="1"/>
    <col min="4" max="4" width="16.3984375" bestFit="1" customWidth="1"/>
    <col min="5" max="5" width="13.8984375" bestFit="1" customWidth="1"/>
    <col min="6" max="6" width="19.69921875" bestFit="1" customWidth="1"/>
    <col min="7" max="7" width="16.19921875" bestFit="1" customWidth="1"/>
    <col min="8" max="8" width="18.8984375" bestFit="1" customWidth="1"/>
  </cols>
  <sheetData>
    <row r="1" spans="1:8" x14ac:dyDescent="0.3">
      <c r="A1" t="s">
        <v>2015</v>
      </c>
      <c r="B1" t="s">
        <v>2016</v>
      </c>
      <c r="C1" t="s">
        <v>2017</v>
      </c>
      <c r="D1" t="s">
        <v>2018</v>
      </c>
      <c r="E1" t="s">
        <v>2019</v>
      </c>
      <c r="F1" t="s">
        <v>2020</v>
      </c>
      <c r="G1" t="s">
        <v>2021</v>
      </c>
      <c r="H1" t="s">
        <v>2022</v>
      </c>
    </row>
    <row r="2" spans="1:8" x14ac:dyDescent="0.3">
      <c r="A2" t="s">
        <v>2023</v>
      </c>
      <c r="B2">
        <f>COUNTIFS(Crowdfunding!D:D,"&lt;1000",Crowdfunding!G:G,"=Successful")</f>
        <v>30</v>
      </c>
      <c r="C2">
        <f>COUNTIFS(Crowdfunding!D:D,"&lt;1000",Crowdfunding!G:G,"=failed")</f>
        <v>20</v>
      </c>
      <c r="D2">
        <f>COUNTIFS(Crowdfunding!D:D,"&lt;1000",Crowdfunding!G:G,"=canceled")</f>
        <v>1</v>
      </c>
      <c r="E2">
        <f>SUM(B2:D2)</f>
        <v>51</v>
      </c>
      <c r="F2" s="7">
        <f>ROUND(B2/E2*100,0)%</f>
        <v>0.59</v>
      </c>
      <c r="G2" s="7">
        <f>ROUND(C2/E2*100,0)%</f>
        <v>0.39</v>
      </c>
      <c r="H2" s="7">
        <f>ROUND(D2/E2*100,0)%</f>
        <v>0.02</v>
      </c>
    </row>
    <row r="3" spans="1:8" x14ac:dyDescent="0.3">
      <c r="A3" t="s">
        <v>2024</v>
      </c>
      <c r="B3">
        <f>COUNTIFS(Crowdfunding!D:D,"&gt;=1000",Crowdfunding!D:D,"&lt;=4999",Crowdfunding!G:G,"=Successful")</f>
        <v>191</v>
      </c>
      <c r="C3">
        <f>COUNTIFS(Crowdfunding!D:D,"&gt;=1000",Crowdfunding!D:D,"&lt;=4999",Crowdfunding!G:G,"=failed")</f>
        <v>38</v>
      </c>
      <c r="D3">
        <f>COUNTIFS(Crowdfunding!D:D,"&gt;=1000",Crowdfunding!D:D,"&lt;=4999",Crowdfunding!G:G,"=canceled")</f>
        <v>2</v>
      </c>
      <c r="E3">
        <f t="shared" ref="E3:E13" si="0">SUM(B3:D3)</f>
        <v>231</v>
      </c>
      <c r="F3" s="7">
        <f t="shared" ref="F3:F13" si="1">ROUND(B3/E3*100,0)%</f>
        <v>0.83</v>
      </c>
      <c r="G3" s="7">
        <f t="shared" ref="G3:G13" si="2">ROUND(C3/E3*100,0)%</f>
        <v>0.16</v>
      </c>
      <c r="H3" s="7">
        <f t="shared" ref="H3:H13" si="3">ROUND(D3/E3*100,0)%</f>
        <v>0.01</v>
      </c>
    </row>
    <row r="4" spans="1:8" x14ac:dyDescent="0.3">
      <c r="A4" t="s">
        <v>2025</v>
      </c>
      <c r="B4">
        <f>COUNTIFS(Crowdfunding!D:D,"&gt;=5000",Crowdfunding!D:D,"&lt;=9999",Crowdfunding!G:G,"=Successful")</f>
        <v>164</v>
      </c>
      <c r="C4">
        <f>COUNTIFS(Crowdfunding!D:D,"&gt;=5000",Crowdfunding!D:D,"&lt;=9999",Crowdfunding!G:G,"=failed")</f>
        <v>126</v>
      </c>
      <c r="D4">
        <f>COUNTIFS(Crowdfunding!D:D,"&gt;=5000",Crowdfunding!D:D,"&lt;=9999",Crowdfunding!G:G,"=canceled")</f>
        <v>25</v>
      </c>
      <c r="E4">
        <f t="shared" si="0"/>
        <v>315</v>
      </c>
      <c r="F4" s="7">
        <f t="shared" si="1"/>
        <v>0.52</v>
      </c>
      <c r="G4" s="7">
        <f t="shared" si="2"/>
        <v>0.4</v>
      </c>
      <c r="H4" s="7">
        <f t="shared" si="3"/>
        <v>0.08</v>
      </c>
    </row>
    <row r="5" spans="1:8" x14ac:dyDescent="0.3">
      <c r="A5" t="s">
        <v>2026</v>
      </c>
      <c r="B5">
        <f>COUNTIFS(Crowdfunding!D:D,"&gt;=10000",Crowdfunding!D:D,"&lt;=14999",Crowdfunding!G:G,"=Successful")</f>
        <v>4</v>
      </c>
      <c r="C5">
        <f>COUNTIFS(Crowdfunding!D:D,"&gt;=10000",Crowdfunding!D:D,"&lt;=14999",Crowdfunding!G:G,"=failed")</f>
        <v>5</v>
      </c>
      <c r="D5">
        <f>COUNTIFS(Crowdfunding!D:D,"&gt;=10000",Crowdfunding!D:D,"&lt;=14999",Crowdfunding!G:G,"=canceled")</f>
        <v>0</v>
      </c>
      <c r="E5">
        <f t="shared" si="0"/>
        <v>9</v>
      </c>
      <c r="F5" s="7">
        <f t="shared" si="1"/>
        <v>0.44</v>
      </c>
      <c r="G5" s="7">
        <f t="shared" si="2"/>
        <v>0.56000000000000005</v>
      </c>
      <c r="H5" s="7">
        <f t="shared" si="3"/>
        <v>0</v>
      </c>
    </row>
    <row r="6" spans="1:8" x14ac:dyDescent="0.3">
      <c r="A6" t="s">
        <v>2027</v>
      </c>
      <c r="B6">
        <f>COUNTIFS(Crowdfunding!D:D,"&gt;=15000",Crowdfunding!D:D,"&lt;=19999",Crowdfunding!G:G,"=Successful")</f>
        <v>10</v>
      </c>
      <c r="C6">
        <f>COUNTIFS(Crowdfunding!D:D,"&gt;=15000",Crowdfunding!D:D,"&lt;=19999",Crowdfunding!G:G,"=failed")</f>
        <v>0</v>
      </c>
      <c r="D6">
        <f>COUNTIFS(Crowdfunding!D:D,"&gt;=15000",Crowdfunding!D:D,"&lt;=19999",Crowdfunding!G:G,"=canceled")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3">
      <c r="A7" t="s">
        <v>2028</v>
      </c>
      <c r="B7">
        <f>COUNTIFS(Crowdfunding!D:D,"&gt;=20000",Crowdfunding!D:D,"&lt;=24999",Crowdfunding!G:G,"=Successful")</f>
        <v>7</v>
      </c>
      <c r="C7">
        <f>COUNTIFS(Crowdfunding!D:D,"&gt;=20000",Crowdfunding!D:D,"&lt;=24999",Crowdfunding!G:G,"=failed")</f>
        <v>0</v>
      </c>
      <c r="D7">
        <f>COUNTIFS(Crowdfunding!D:D,"&gt;=20000",Crowdfunding!D:D,"&lt;=24999",Crowdfunding!G:G,"=canceled")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3">
      <c r="A8" t="s">
        <v>2029</v>
      </c>
      <c r="B8">
        <f>COUNTIFS(Crowdfunding!D:D,"&gt;=25000",Crowdfunding!D:D,"&lt;=29999",Crowdfunding!G:G,"=Successful")</f>
        <v>11</v>
      </c>
      <c r="C8">
        <f>COUNTIFS(Crowdfunding!D:D,"&gt;=25000",Crowdfunding!D:D,"&lt;=29999",Crowdfunding!G:G,"=failed")</f>
        <v>3</v>
      </c>
      <c r="D8">
        <f>COUNTIFS(Crowdfunding!D:D,"&gt;=25000",Crowdfunding!D:D,"&lt;=29999",Crowdfunding!G:G,"=canceled")</f>
        <v>0</v>
      </c>
      <c r="E8">
        <f t="shared" si="0"/>
        <v>14</v>
      </c>
      <c r="F8" s="7">
        <f t="shared" si="1"/>
        <v>0.79</v>
      </c>
      <c r="G8" s="7">
        <f t="shared" si="2"/>
        <v>0.21</v>
      </c>
      <c r="H8" s="7">
        <f t="shared" si="3"/>
        <v>0</v>
      </c>
    </row>
    <row r="9" spans="1:8" x14ac:dyDescent="0.3">
      <c r="A9" t="s">
        <v>2030</v>
      </c>
      <c r="B9">
        <f>COUNTIFS(Crowdfunding!D:D,"&gt;=30000",Crowdfunding!D:D,"&lt;=34999",Crowdfunding!G:G,"=Successful")</f>
        <v>7</v>
      </c>
      <c r="C9">
        <f>COUNTIFS(Crowdfunding!D:D,"&gt;=30000",Crowdfunding!D:D,"&lt;=34999",Crowdfunding!G:G,"=failed")</f>
        <v>0</v>
      </c>
      <c r="D9">
        <f>COUNTIFS(Crowdfunding!D:D,"&gt;=30000",Crowdfunding!D:D,"&lt;=34999",Crowdfunding!G:G,"=canceled")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3">
      <c r="A10" t="s">
        <v>2031</v>
      </c>
      <c r="B10">
        <f>COUNTIFS(Crowdfunding!D:D,"&gt;=35000",Crowdfunding!D:D,"&lt;=39999",Crowdfunding!G:G,"=Successful")</f>
        <v>8</v>
      </c>
      <c r="C10">
        <f>COUNTIFS(Crowdfunding!D:D,"&gt;=35000",Crowdfunding!D:D,"&lt;=39999",Crowdfunding!G:G,"=failed")</f>
        <v>3</v>
      </c>
      <c r="D10">
        <f>COUNTIFS(Crowdfunding!D:D,"&gt;=35000",Crowdfunding!D:D,"&lt;=39999",Crowdfunding!G:G,"=canceled")</f>
        <v>1</v>
      </c>
      <c r="E10">
        <f t="shared" si="0"/>
        <v>12</v>
      </c>
      <c r="F10" s="7">
        <f t="shared" si="1"/>
        <v>0.67</v>
      </c>
      <c r="G10" s="7">
        <f t="shared" si="2"/>
        <v>0.25</v>
      </c>
      <c r="H10" s="7">
        <f t="shared" si="3"/>
        <v>0.08</v>
      </c>
    </row>
    <row r="11" spans="1:8" x14ac:dyDescent="0.3">
      <c r="A11" t="s">
        <v>2032</v>
      </c>
      <c r="B11">
        <f>COUNTIFS(Crowdfunding!D:D,"&gt;40000",Crowdfunding!D:D,"&lt;=44999",Crowdfunding!G:G,"=Successful")</f>
        <v>11</v>
      </c>
      <c r="C11">
        <f>COUNTIFS(Crowdfunding!D:D,"&gt;40000",Crowdfunding!D:D,"&lt;=44999",Crowdfunding!G:G,"=failed")</f>
        <v>3</v>
      </c>
      <c r="D11">
        <f>COUNTIFS(Crowdfunding!D:D,"&gt;40000",Crowdfunding!D:D,"&lt;=44999",Crowdfunding!G:G,"=canceled")</f>
        <v>0</v>
      </c>
      <c r="E11">
        <f t="shared" si="0"/>
        <v>14</v>
      </c>
      <c r="F11" s="7">
        <f t="shared" si="1"/>
        <v>0.79</v>
      </c>
      <c r="G11" s="7">
        <f t="shared" si="2"/>
        <v>0.21</v>
      </c>
      <c r="H11" s="7">
        <f t="shared" si="3"/>
        <v>0</v>
      </c>
    </row>
    <row r="12" spans="1:8" x14ac:dyDescent="0.3">
      <c r="A12" t="s">
        <v>2033</v>
      </c>
      <c r="B12">
        <f>COUNTIFS(Crowdfunding!D:D,"&gt;=45000",Crowdfunding!D:D,"&lt;=49999",Crowdfunding!G:G,"=Successful")</f>
        <v>8</v>
      </c>
      <c r="C12">
        <f>COUNTIFS(Crowdfunding!D:D,"&gt;=45000",Crowdfunding!D:D,"&lt;=49999",Crowdfunding!G:G,"=failed")</f>
        <v>3</v>
      </c>
      <c r="D12">
        <f>COUNTIFS(Crowdfunding!D:D,"&gt;=45000",Crowdfunding!D:D,"&lt;=49999",Crowdfunding!G:G,"=canceled")</f>
        <v>0</v>
      </c>
      <c r="E12">
        <f t="shared" si="0"/>
        <v>11</v>
      </c>
      <c r="F12" s="7">
        <f t="shared" si="1"/>
        <v>0.73</v>
      </c>
      <c r="G12" s="7">
        <f t="shared" si="2"/>
        <v>0.27</v>
      </c>
      <c r="H12" s="7">
        <f t="shared" si="3"/>
        <v>0</v>
      </c>
    </row>
    <row r="13" spans="1:8" x14ac:dyDescent="0.3">
      <c r="A13" t="s">
        <v>2034</v>
      </c>
      <c r="B13">
        <f>COUNTIFS(Crowdfunding!D:D,"&gt;=50000",Crowdfunding!G:G,"=Successful")</f>
        <v>114</v>
      </c>
      <c r="C13">
        <f>COUNTIFS(Crowdfunding!D:D,"&gt;=50000",Crowdfunding!G:G,"=failed")</f>
        <v>163</v>
      </c>
      <c r="D13">
        <f>COUNTIFS(Crowdfunding!D:D,"&gt;=50000",Crowdfunding!G:G,"=canceled")</f>
        <v>28</v>
      </c>
      <c r="E13">
        <f t="shared" si="0"/>
        <v>305</v>
      </c>
      <c r="F13" s="7">
        <f t="shared" si="1"/>
        <v>0.37</v>
      </c>
      <c r="G13" s="7">
        <f t="shared" si="2"/>
        <v>0.53</v>
      </c>
      <c r="H13" s="7">
        <f t="shared" si="3"/>
        <v>0.09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0DBE-C999-4D92-AEB2-3B6FE0C67A43}">
  <dimension ref="A1:I566"/>
  <sheetViews>
    <sheetView tabSelected="1" workbookViewId="0">
      <selection activeCell="H2" sqref="H2"/>
    </sheetView>
  </sheetViews>
  <sheetFormatPr defaultRowHeight="15.6" x14ac:dyDescent="0.3"/>
  <cols>
    <col min="1" max="2" width="18.796875" bestFit="1" customWidth="1"/>
    <col min="3" max="3" width="18.796875" customWidth="1"/>
    <col min="5" max="5" width="22" bestFit="1" customWidth="1"/>
    <col min="6" max="6" width="22" customWidth="1"/>
    <col min="8" max="8" width="37.796875" bestFit="1" customWidth="1"/>
  </cols>
  <sheetData>
    <row r="1" spans="1:9" x14ac:dyDescent="0.3">
      <c r="A1" t="s">
        <v>2107</v>
      </c>
      <c r="B1" t="s">
        <v>2108</v>
      </c>
      <c r="D1" t="s">
        <v>2107</v>
      </c>
      <c r="E1" t="s">
        <v>2106</v>
      </c>
    </row>
    <row r="2" spans="1:9" x14ac:dyDescent="0.3">
      <c r="A2" t="s">
        <v>20</v>
      </c>
      <c r="B2">
        <v>158</v>
      </c>
      <c r="D2" t="s">
        <v>14</v>
      </c>
      <c r="E2">
        <v>0</v>
      </c>
    </row>
    <row r="3" spans="1:9" x14ac:dyDescent="0.3">
      <c r="A3" t="s">
        <v>20</v>
      </c>
      <c r="B3">
        <v>1425</v>
      </c>
      <c r="D3" t="s">
        <v>14</v>
      </c>
      <c r="E3">
        <v>24</v>
      </c>
    </row>
    <row r="4" spans="1:9" x14ac:dyDescent="0.3">
      <c r="A4" t="s">
        <v>20</v>
      </c>
      <c r="B4">
        <v>174</v>
      </c>
      <c r="D4" t="s">
        <v>14</v>
      </c>
      <c r="E4">
        <v>53</v>
      </c>
    </row>
    <row r="5" spans="1:9" x14ac:dyDescent="0.3">
      <c r="A5" t="s">
        <v>20</v>
      </c>
      <c r="B5">
        <v>227</v>
      </c>
      <c r="D5" t="s">
        <v>14</v>
      </c>
      <c r="E5">
        <v>18</v>
      </c>
    </row>
    <row r="6" spans="1:9" x14ac:dyDescent="0.3">
      <c r="A6" t="s">
        <v>20</v>
      </c>
      <c r="B6">
        <v>220</v>
      </c>
      <c r="D6" t="s">
        <v>14</v>
      </c>
      <c r="E6">
        <v>44</v>
      </c>
      <c r="H6" t="s">
        <v>2109</v>
      </c>
      <c r="I6">
        <f>AVERAGE(B2:B566)</f>
        <v>851.14690265486729</v>
      </c>
    </row>
    <row r="7" spans="1:9" x14ac:dyDescent="0.3">
      <c r="A7" t="s">
        <v>20</v>
      </c>
      <c r="B7">
        <v>98</v>
      </c>
      <c r="D7" t="s">
        <v>14</v>
      </c>
      <c r="E7">
        <v>27</v>
      </c>
      <c r="H7" t="s">
        <v>2114</v>
      </c>
      <c r="I7">
        <f>AVERAGE(E2:E365)</f>
        <v>585.61538461538464</v>
      </c>
    </row>
    <row r="8" spans="1:9" x14ac:dyDescent="0.3">
      <c r="A8" t="s">
        <v>20</v>
      </c>
      <c r="B8">
        <v>100</v>
      </c>
      <c r="D8" t="s">
        <v>14</v>
      </c>
      <c r="E8">
        <v>55</v>
      </c>
    </row>
    <row r="9" spans="1:9" x14ac:dyDescent="0.3">
      <c r="A9" t="s">
        <v>20</v>
      </c>
      <c r="B9">
        <v>1249</v>
      </c>
      <c r="D9" t="s">
        <v>14</v>
      </c>
      <c r="E9">
        <v>200</v>
      </c>
      <c r="H9" t="s">
        <v>2115</v>
      </c>
      <c r="I9">
        <f>MEDIAN(B2:B566)</f>
        <v>201</v>
      </c>
    </row>
    <row r="10" spans="1:9" x14ac:dyDescent="0.3">
      <c r="A10" t="s">
        <v>20</v>
      </c>
      <c r="B10">
        <v>1396</v>
      </c>
      <c r="D10" t="s">
        <v>14</v>
      </c>
      <c r="E10">
        <v>452</v>
      </c>
      <c r="H10" t="s">
        <v>2116</v>
      </c>
      <c r="I10">
        <f>MEDIAN(E2:E365)</f>
        <v>114.5</v>
      </c>
    </row>
    <row r="11" spans="1:9" x14ac:dyDescent="0.3">
      <c r="A11" t="s">
        <v>20</v>
      </c>
      <c r="B11">
        <v>890</v>
      </c>
      <c r="D11" t="s">
        <v>14</v>
      </c>
      <c r="E11">
        <v>674</v>
      </c>
    </row>
    <row r="12" spans="1:9" x14ac:dyDescent="0.3">
      <c r="A12" t="s">
        <v>20</v>
      </c>
      <c r="B12">
        <v>142</v>
      </c>
      <c r="D12" t="s">
        <v>14</v>
      </c>
      <c r="E12">
        <v>558</v>
      </c>
      <c r="H12" t="s">
        <v>2117</v>
      </c>
      <c r="I12">
        <f>MIN(B2:B566)</f>
        <v>16</v>
      </c>
    </row>
    <row r="13" spans="1:9" x14ac:dyDescent="0.3">
      <c r="A13" t="s">
        <v>20</v>
      </c>
      <c r="B13">
        <v>2673</v>
      </c>
      <c r="D13" t="s">
        <v>14</v>
      </c>
      <c r="E13">
        <v>15</v>
      </c>
      <c r="H13" t="s">
        <v>2118</v>
      </c>
      <c r="I13">
        <f>MIN(E2:E365)</f>
        <v>0</v>
      </c>
    </row>
    <row r="14" spans="1:9" x14ac:dyDescent="0.3">
      <c r="A14" t="s">
        <v>20</v>
      </c>
      <c r="B14">
        <v>163</v>
      </c>
      <c r="D14" t="s">
        <v>14</v>
      </c>
      <c r="E14">
        <v>2307</v>
      </c>
    </row>
    <row r="15" spans="1:9" x14ac:dyDescent="0.3">
      <c r="A15" t="s">
        <v>20</v>
      </c>
      <c r="B15">
        <v>2220</v>
      </c>
      <c r="D15" t="s">
        <v>14</v>
      </c>
      <c r="E15">
        <v>88</v>
      </c>
      <c r="H15" t="s">
        <v>2119</v>
      </c>
      <c r="I15">
        <f>MAX(B2:B566)</f>
        <v>7295</v>
      </c>
    </row>
    <row r="16" spans="1:9" x14ac:dyDescent="0.3">
      <c r="A16" t="s">
        <v>20</v>
      </c>
      <c r="B16">
        <v>1606</v>
      </c>
      <c r="D16" t="s">
        <v>14</v>
      </c>
      <c r="E16">
        <v>48</v>
      </c>
      <c r="H16" t="s">
        <v>2120</v>
      </c>
      <c r="I16">
        <f>MAX(E2:E365)</f>
        <v>6080</v>
      </c>
    </row>
    <row r="17" spans="1:9" x14ac:dyDescent="0.3">
      <c r="A17" t="s">
        <v>20</v>
      </c>
      <c r="B17">
        <v>129</v>
      </c>
      <c r="D17" t="s">
        <v>14</v>
      </c>
      <c r="E17">
        <v>1</v>
      </c>
    </row>
    <row r="18" spans="1:9" x14ac:dyDescent="0.3">
      <c r="A18" t="s">
        <v>20</v>
      </c>
      <c r="B18">
        <v>226</v>
      </c>
      <c r="D18" t="s">
        <v>14</v>
      </c>
      <c r="E18">
        <v>1467</v>
      </c>
      <c r="H18" t="s">
        <v>2110</v>
      </c>
      <c r="I18">
        <f>VARA(B2:B566)</f>
        <v>1606216.5936295739</v>
      </c>
    </row>
    <row r="19" spans="1:9" x14ac:dyDescent="0.3">
      <c r="A19" t="s">
        <v>20</v>
      </c>
      <c r="B19">
        <v>5419</v>
      </c>
      <c r="D19" t="s">
        <v>14</v>
      </c>
      <c r="E19">
        <v>75</v>
      </c>
      <c r="H19" t="s">
        <v>2111</v>
      </c>
      <c r="I19">
        <f>VARA(E2:E365)</f>
        <v>924113.45496927318</v>
      </c>
    </row>
    <row r="20" spans="1:9" x14ac:dyDescent="0.3">
      <c r="A20" t="s">
        <v>20</v>
      </c>
      <c r="B20">
        <v>165</v>
      </c>
      <c r="D20" t="s">
        <v>14</v>
      </c>
      <c r="E20">
        <v>120</v>
      </c>
    </row>
    <row r="21" spans="1:9" x14ac:dyDescent="0.3">
      <c r="A21" t="s">
        <v>20</v>
      </c>
      <c r="B21">
        <v>1965</v>
      </c>
      <c r="D21" t="s">
        <v>14</v>
      </c>
      <c r="E21">
        <v>2253</v>
      </c>
      <c r="H21" t="s">
        <v>2112</v>
      </c>
      <c r="I21">
        <f>STDEV(B2:B566)</f>
        <v>1267.366006183523</v>
      </c>
    </row>
    <row r="22" spans="1:9" x14ac:dyDescent="0.3">
      <c r="A22" t="s">
        <v>20</v>
      </c>
      <c r="B22">
        <v>16</v>
      </c>
      <c r="D22" t="s">
        <v>14</v>
      </c>
      <c r="E22">
        <v>5</v>
      </c>
      <c r="H22" t="s">
        <v>2113</v>
      </c>
      <c r="I22">
        <f>STDEV(E2:E566)</f>
        <v>961.30819978260524</v>
      </c>
    </row>
    <row r="23" spans="1:9" x14ac:dyDescent="0.3">
      <c r="A23" t="s">
        <v>20</v>
      </c>
      <c r="B23">
        <v>107</v>
      </c>
      <c r="D23" t="s">
        <v>14</v>
      </c>
      <c r="E23">
        <v>38</v>
      </c>
    </row>
    <row r="24" spans="1:9" x14ac:dyDescent="0.3">
      <c r="A24" t="s">
        <v>20</v>
      </c>
      <c r="B24">
        <v>134</v>
      </c>
      <c r="D24" t="s">
        <v>14</v>
      </c>
      <c r="E24">
        <v>12</v>
      </c>
    </row>
    <row r="25" spans="1:9" x14ac:dyDescent="0.3">
      <c r="A25" t="s">
        <v>20</v>
      </c>
      <c r="B25">
        <v>198</v>
      </c>
      <c r="D25" t="s">
        <v>14</v>
      </c>
      <c r="E25">
        <v>1684</v>
      </c>
    </row>
    <row r="26" spans="1:9" x14ac:dyDescent="0.3">
      <c r="A26" t="s">
        <v>20</v>
      </c>
      <c r="B26">
        <v>111</v>
      </c>
      <c r="D26" t="s">
        <v>14</v>
      </c>
      <c r="E26">
        <v>56</v>
      </c>
    </row>
    <row r="27" spans="1:9" x14ac:dyDescent="0.3">
      <c r="A27" t="s">
        <v>20</v>
      </c>
      <c r="B27">
        <v>222</v>
      </c>
      <c r="D27" t="s">
        <v>14</v>
      </c>
      <c r="E27">
        <v>838</v>
      </c>
    </row>
    <row r="28" spans="1:9" x14ac:dyDescent="0.3">
      <c r="A28" t="s">
        <v>20</v>
      </c>
      <c r="B28">
        <v>6212</v>
      </c>
      <c r="D28" t="s">
        <v>14</v>
      </c>
      <c r="E28">
        <v>1000</v>
      </c>
    </row>
    <row r="29" spans="1:9" x14ac:dyDescent="0.3">
      <c r="A29" t="s">
        <v>20</v>
      </c>
      <c r="B29">
        <v>98</v>
      </c>
      <c r="D29" t="s">
        <v>14</v>
      </c>
      <c r="E29">
        <v>1482</v>
      </c>
    </row>
    <row r="30" spans="1:9" x14ac:dyDescent="0.3">
      <c r="A30" t="s">
        <v>20</v>
      </c>
      <c r="B30">
        <v>92</v>
      </c>
      <c r="D30" t="s">
        <v>14</v>
      </c>
      <c r="E30">
        <v>106</v>
      </c>
    </row>
    <row r="31" spans="1:9" x14ac:dyDescent="0.3">
      <c r="A31" t="s">
        <v>20</v>
      </c>
      <c r="B31">
        <v>149</v>
      </c>
      <c r="D31" t="s">
        <v>14</v>
      </c>
      <c r="E31">
        <v>679</v>
      </c>
    </row>
    <row r="32" spans="1:9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sonu ojha</cp:lastModifiedBy>
  <dcterms:created xsi:type="dcterms:W3CDTF">2021-09-29T18:52:28Z</dcterms:created>
  <dcterms:modified xsi:type="dcterms:W3CDTF">2024-04-01T22:18:49Z</dcterms:modified>
</cp:coreProperties>
</file>