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5940" windowWidth="14805" windowHeight="8010"/>
  </bookViews>
  <sheets>
    <sheet name="Jotter_Rev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M13" i="1" l="1"/>
  <c r="M9" i="1"/>
  <c r="M8" i="1"/>
  <c r="M45" i="1"/>
  <c r="M2" i="1"/>
  <c r="M18" i="1"/>
  <c r="M19" i="1"/>
  <c r="M20" i="1"/>
  <c r="M21" i="1"/>
  <c r="M22" i="1"/>
  <c r="M23" i="1"/>
  <c r="M24" i="1"/>
  <c r="M25" i="1"/>
  <c r="M26" i="1"/>
  <c r="M27" i="1"/>
  <c r="M80" i="1"/>
  <c r="M81" i="1"/>
  <c r="M79" i="1"/>
  <c r="M43" i="1"/>
  <c r="M44" i="1"/>
  <c r="M46" i="1"/>
  <c r="M47" i="1"/>
  <c r="M53" i="1"/>
  <c r="M54" i="1"/>
  <c r="M55" i="1"/>
  <c r="M57" i="1"/>
  <c r="M58" i="1"/>
  <c r="M59" i="1"/>
  <c r="M60" i="1"/>
  <c r="M61" i="1"/>
  <c r="M62" i="1"/>
  <c r="M65" i="1"/>
  <c r="M42" i="1"/>
  <c r="M17" i="1"/>
  <c r="M10" i="1"/>
  <c r="M11" i="1"/>
  <c r="M12" i="1"/>
  <c r="M14" i="1"/>
  <c r="M6" i="1"/>
  <c r="M4" i="1"/>
  <c r="L2" i="1"/>
  <c r="I65" i="1"/>
  <c r="I58" i="1"/>
  <c r="I59" i="1"/>
  <c r="I60" i="1"/>
  <c r="I61" i="1"/>
  <c r="I62" i="1"/>
  <c r="I57" i="1"/>
  <c r="I54" i="1"/>
  <c r="I55" i="1"/>
  <c r="I53" i="1"/>
  <c r="I43" i="1"/>
  <c r="I44" i="1"/>
  <c r="I46" i="1"/>
  <c r="I47" i="1"/>
  <c r="I42" i="1"/>
  <c r="I18" i="1"/>
  <c r="I19" i="1"/>
  <c r="I20" i="1"/>
  <c r="I21" i="1"/>
  <c r="I22" i="1"/>
  <c r="I23" i="1"/>
  <c r="I24" i="1"/>
  <c r="I25" i="1"/>
  <c r="I26" i="1"/>
  <c r="I27" i="1"/>
  <c r="I17" i="1"/>
  <c r="I10" i="1"/>
  <c r="I11" i="1"/>
  <c r="I12" i="1"/>
  <c r="I14" i="1"/>
  <c r="I6" i="1"/>
  <c r="N8" i="1"/>
  <c r="L8" i="1"/>
  <c r="N62" i="1"/>
  <c r="L62" i="1"/>
  <c r="N61" i="1"/>
  <c r="L61" i="1"/>
  <c r="N60" i="1"/>
  <c r="L60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65" i="1"/>
  <c r="L65" i="1"/>
  <c r="D62" i="1"/>
  <c r="D61" i="1"/>
  <c r="D60" i="1"/>
  <c r="N59" i="1"/>
  <c r="N58" i="1"/>
  <c r="N57" i="1"/>
  <c r="L59" i="1"/>
  <c r="L58" i="1"/>
  <c r="L57" i="1"/>
  <c r="D25" i="1"/>
  <c r="D47" i="1"/>
  <c r="D23" i="1"/>
  <c r="D24" i="1"/>
  <c r="D21" i="1"/>
  <c r="D22" i="1"/>
  <c r="D26" i="1"/>
  <c r="D19" i="1"/>
  <c r="D18" i="1"/>
  <c r="D20" i="1"/>
  <c r="N81" i="1"/>
  <c r="L81" i="1"/>
  <c r="N80" i="1"/>
  <c r="L80" i="1"/>
  <c r="N79" i="1"/>
  <c r="L79" i="1"/>
  <c r="N14" i="1"/>
  <c r="L14" i="1"/>
  <c r="N12" i="1"/>
  <c r="L12" i="1"/>
  <c r="N11" i="1"/>
  <c r="L11" i="1"/>
  <c r="N45" i="1"/>
  <c r="N44" i="1"/>
  <c r="L45" i="1"/>
  <c r="L44" i="1"/>
  <c r="N42" i="1"/>
  <c r="N6" i="1"/>
  <c r="N9" i="1"/>
  <c r="N10" i="1"/>
  <c r="N13" i="1"/>
  <c r="N43" i="1"/>
  <c r="N46" i="1"/>
  <c r="N47" i="1"/>
  <c r="N53" i="1"/>
  <c r="N54" i="1"/>
  <c r="N55" i="1"/>
  <c r="N4" i="1"/>
  <c r="N2" i="1"/>
  <c r="L42" i="1"/>
  <c r="L43" i="1"/>
  <c r="L47" i="1"/>
  <c r="L46" i="1"/>
  <c r="L4" i="1"/>
  <c r="L6" i="1"/>
  <c r="L9" i="1"/>
  <c r="L10" i="1"/>
  <c r="L13" i="1"/>
  <c r="L53" i="1"/>
  <c r="L54" i="1"/>
  <c r="L55" i="1"/>
</calcChain>
</file>

<file path=xl/sharedStrings.xml><?xml version="1.0" encoding="utf-8"?>
<sst xmlns="http://schemas.openxmlformats.org/spreadsheetml/2006/main" count="371" uniqueCount="257">
  <si>
    <t>part</t>
  </si>
  <si>
    <t>qty</t>
  </si>
  <si>
    <t>unit cost</t>
  </si>
  <si>
    <t>supplier</t>
  </si>
  <si>
    <t>part number</t>
  </si>
  <si>
    <t>hyperlink</t>
  </si>
  <si>
    <t>subtotal</t>
  </si>
  <si>
    <t>HM11</t>
  </si>
  <si>
    <t>footprint</t>
  </si>
  <si>
    <t>specs</t>
  </si>
  <si>
    <t>10K</t>
  </si>
  <si>
    <t>LED</t>
  </si>
  <si>
    <t>4.7uF</t>
  </si>
  <si>
    <t>Digi-Key</t>
  </si>
  <si>
    <t>http://www.digikey.com/product-detail/en/LG%20R971-KN-1/475-1410-1-ND/1802598</t>
  </si>
  <si>
    <t>475-1410-1-ND</t>
  </si>
  <si>
    <t>unit 100</t>
  </si>
  <si>
    <t>http://www.digikey.com/product-detail/en/ERJ-6GEYJ103V/P10KACT-ND/43118</t>
  </si>
  <si>
    <t>P10KACT-ND</t>
  </si>
  <si>
    <t>FastTech</t>
  </si>
  <si>
    <t>https://www.fasttech.com/products/0/10008268/1740900-hm-11-bluetooth-v4-0-transceiver-ble-module</t>
  </si>
  <si>
    <t>HM-11 Bluetooth</t>
  </si>
  <si>
    <t>subtotal100</t>
  </si>
  <si>
    <t xml:space="preserve"> notes</t>
  </si>
  <si>
    <t>http://www.digikey.com/product-detail/en/DM3D-SF/HR1941CT-ND/1786515</t>
  </si>
  <si>
    <t>HR1941CT-ND</t>
  </si>
  <si>
    <t>MicroSD Socket</t>
  </si>
  <si>
    <t>Push/Pull</t>
  </si>
  <si>
    <t>http://www.digikey.com/product-detail/en/10118194-0001LF/609-4618-1-ND/2785382</t>
  </si>
  <si>
    <t>609-4618-1-ND</t>
  </si>
  <si>
    <t>Lithium Ion Charger</t>
  </si>
  <si>
    <t>http://www.digikey.com/product-detail/en/MCP73833-AMI%2FUN/MCP73833-AMI%2FUN-ND/1223157</t>
  </si>
  <si>
    <t>MCP73833-AMI/UN-ND</t>
  </si>
  <si>
    <t>MCP7833</t>
  </si>
  <si>
    <t>Crystal</t>
  </si>
  <si>
    <t>22pF Cap</t>
  </si>
  <si>
    <t>32.768 KHz</t>
  </si>
  <si>
    <t>ATSAMD09C13A-SSUTCT-ND</t>
  </si>
  <si>
    <t>http://www.digikey.com/product-detail/en/ATSAMD09C13A-SSUT/ATSAMD09C13A-SSUTCT-ND/5404072</t>
  </si>
  <si>
    <t>ATSAMD09C13 (8KB)</t>
  </si>
  <si>
    <t>ATSAMD21G18 (256KB+USB)</t>
  </si>
  <si>
    <t>Cortex M0+</t>
  </si>
  <si>
    <t>48-TQFP</t>
  </si>
  <si>
    <t>http://www.digikey.com/product-detail/en/ATSAMD21G18A-AFT/ATSAMD21G18A-AFTCT-ND/5119076</t>
  </si>
  <si>
    <t>ATSAMD21G18A-AFTCT-ND</t>
  </si>
  <si>
    <t>Coin Cell Battery</t>
  </si>
  <si>
    <t>http://www.digikey.com/product-detail/en/CR2032/P189-ND/31939</t>
  </si>
  <si>
    <t>P189-ND</t>
  </si>
  <si>
    <t>Real Time Clock</t>
  </si>
  <si>
    <t>http://www.digikey.com/product-detail/en/PCF8563T%2F5,518/568-6650-1-ND/2617089</t>
  </si>
  <si>
    <t>568-6650-1-ND</t>
  </si>
  <si>
    <t>8-SOIC</t>
  </si>
  <si>
    <t>Coin Cell Holder</t>
  </si>
  <si>
    <t>2032, SMD, 20mm</t>
  </si>
  <si>
    <t>http://www.digikey.com/product-detail/en/BK-912/BK-912-ND/2647825</t>
  </si>
  <si>
    <t>BK-912-ND</t>
  </si>
  <si>
    <t>CR2032, 3V, 20mm</t>
  </si>
  <si>
    <t>Section</t>
  </si>
  <si>
    <t>Bluetooth</t>
  </si>
  <si>
    <t>SD Card</t>
  </si>
  <si>
    <t>Lithium Ion Battery</t>
  </si>
  <si>
    <t>3.7V, 1200mAh</t>
  </si>
  <si>
    <t>https://www.adafruit.com/products/258</t>
  </si>
  <si>
    <t>Adafruit</t>
  </si>
  <si>
    <t>Power</t>
  </si>
  <si>
    <t>MCU</t>
  </si>
  <si>
    <t>RTC</t>
  </si>
  <si>
    <t>JST Plug</t>
  </si>
  <si>
    <t>2-pin</t>
  </si>
  <si>
    <t>IR LEDs</t>
  </si>
  <si>
    <t>Ambient Microphone</t>
  </si>
  <si>
    <t>Audio Microphone</t>
  </si>
  <si>
    <t>Button</t>
  </si>
  <si>
    <t>Electret</t>
  </si>
  <si>
    <t>Accelerometer</t>
  </si>
  <si>
    <t>MCP73831</t>
  </si>
  <si>
    <t>SOT23-5</t>
  </si>
  <si>
    <t>http://www.digikey.com/product-detail/en/MCP73831T-2ACI%2FOT/MCP73831T-2ACI%2FOTCT-ND/1979802</t>
  </si>
  <si>
    <t>MCP73831T-2ACI/OTCT-ND</t>
  </si>
  <si>
    <t>http://www.digikey.com/product-detail/en/S2B-PH-SM4-TB(LF)(SN)/455-1749-1-ND/926846</t>
  </si>
  <si>
    <t>455-1749-1-ND</t>
  </si>
  <si>
    <t>http://www.digikey.com/product-detail/en/SPX3819M5-L-3-3%2FTR/1016-1873-1-ND/3586590</t>
  </si>
  <si>
    <t>1016-1873-1-ND</t>
  </si>
  <si>
    <t>SPX3819</t>
  </si>
  <si>
    <t>https://learn.adafruit.com/assets/29013</t>
  </si>
  <si>
    <t>Programmer/Debugger</t>
  </si>
  <si>
    <t>ATMEL ICE</t>
  </si>
  <si>
    <t>SOIC Clip</t>
  </si>
  <si>
    <t>20 pin</t>
  </si>
  <si>
    <t>http://www.digikey.com/product-detail/en/5253/501-1661-ND/737207</t>
  </si>
  <si>
    <t>501-1661-ND</t>
  </si>
  <si>
    <t>Basic</t>
  </si>
  <si>
    <t>http://www.digikey.com/product-detail/en/ATATMEL-ICE-BASIC/ATATMEL-ICE-BASIC-ND/4753381</t>
  </si>
  <si>
    <t>ATATMEL-ICE-BASIC-ND</t>
  </si>
  <si>
    <t>50-mil 10-pin mini squid cable with 10 x 100-mil sockets</t>
  </si>
  <si>
    <t>Full Kit</t>
  </si>
  <si>
    <t>http://www.digikey.com/product-detail/en/ATATMEL-ICE/ATATMEL-ICE-ND/4753379</t>
  </si>
  <si>
    <t>ATATMEL-ICE-ND</t>
  </si>
  <si>
    <t>14-SOIC</t>
  </si>
  <si>
    <t>includes USB</t>
  </si>
  <si>
    <t>http://www.digikey.com/product-detail/en/ATSAMD11C14A-SSUT/ATSAMD11C14A-SSUTCT-ND/5226479</t>
  </si>
  <si>
    <t>20-SOIC</t>
  </si>
  <si>
    <t>ATSAMD11C14A-SSUT</t>
  </si>
  <si>
    <t>ATSAMD11C14A-SSUTCT-ND</t>
  </si>
  <si>
    <t>http://www.digikey.com/product-detail/en/ATSAMD11D14A-SSUT/ATSAMD11D14A-SSUTCT-ND/5226483</t>
  </si>
  <si>
    <t>ATSAMD11D14A-SSUTCT-ND</t>
  </si>
  <si>
    <t>ATSAMD11D14A-SSUT</t>
  </si>
  <si>
    <t>Voltage Regulator 3.3V</t>
  </si>
  <si>
    <t>Schottkey Diode</t>
  </si>
  <si>
    <t>SOD123</t>
  </si>
  <si>
    <t>20V 1A (MBR120)</t>
  </si>
  <si>
    <t>10uF cap</t>
  </si>
  <si>
    <t>100K</t>
  </si>
  <si>
    <t>1uF cap</t>
  </si>
  <si>
    <t>Switch/Button for reset</t>
  </si>
  <si>
    <t>Orange LED</t>
  </si>
  <si>
    <t>1K</t>
  </si>
  <si>
    <t>10K = 100mA charge</t>
  </si>
  <si>
    <t>Green LED</t>
  </si>
  <si>
    <t>Red LED</t>
  </si>
  <si>
    <t>2.2K</t>
  </si>
  <si>
    <t>SPST_TACT_KMR2</t>
  </si>
  <si>
    <t>Gull Wing</t>
  </si>
  <si>
    <t>IR LED</t>
  </si>
  <si>
    <t>940nm</t>
  </si>
  <si>
    <t>http://www.digikey.com/product-detail/en/VSMB2020X01/VSMB2020X01CT-ND/2713173</t>
  </si>
  <si>
    <t>VSMB2020X01CT-ND</t>
  </si>
  <si>
    <t>IR Diode</t>
  </si>
  <si>
    <t>http://www.digikey.com/product-detail/en/VEMD2020X01/VEMD2020X01CT-ND/2713169</t>
  </si>
  <si>
    <t>VEMD2020X01CT-ND</t>
  </si>
  <si>
    <t>IR Sensor</t>
  </si>
  <si>
    <t>5m</t>
  </si>
  <si>
    <t>http://www.digikey.com/product-detail/en/TSMP77000TT/TSMP77000TCT-ND/4696172</t>
  </si>
  <si>
    <t>TSMP77000TCT-ND</t>
  </si>
  <si>
    <t>4.7K</t>
  </si>
  <si>
    <t>http://www.digikey.com/product-detail/en/SPW2430HR5H-B/423-1394-1-ND/5052772</t>
  </si>
  <si>
    <t>423-1394-1-ND</t>
  </si>
  <si>
    <t>http://www.digikey.com/product-detail/en/MBRX120-TP/MBRX120TPMSCT-ND/717378</t>
  </si>
  <si>
    <t>MBRX120TPMSCT-ND</t>
  </si>
  <si>
    <t>http://www.digikey.com/product-detail/en/KMR221GLFS/401-1427-1-ND/550466</t>
  </si>
  <si>
    <t>401-1427-1-ND</t>
  </si>
  <si>
    <t>http://www.digikey.com/product-detail/en/ABS25-32.768KHZ-T/535-9166-1-ND/675683</t>
  </si>
  <si>
    <t>535-9166-1-ND</t>
  </si>
  <si>
    <t>http://www.digikey.com/product-detail/en/C0805C105K4RACTU/399-1284-1-ND/416060</t>
  </si>
  <si>
    <t>399-1284-1-ND</t>
  </si>
  <si>
    <t>http://www.digikey.com/product-detail/en/C0805C220J5GACTU/399-1113-1-ND/411388</t>
  </si>
  <si>
    <t>399-1113-1-ND</t>
  </si>
  <si>
    <t>http://www.digikey.com/product-detail/en/C0805C106K8PACTU/399-4925-1-ND/1090920</t>
  </si>
  <si>
    <t>399-4925-1-ND</t>
  </si>
  <si>
    <t>http://www.digikey.com/product-detail/en/C0805C475K8PACTU/399-3133-1-ND/551638</t>
  </si>
  <si>
    <t>399-3133-1-ND</t>
  </si>
  <si>
    <t>http://www.digikey.com/product-detail/en/ERJ-6ENF1001V/P1.00KCCT-ND/118957</t>
  </si>
  <si>
    <t>P1.00KCCT-ND</t>
  </si>
  <si>
    <t>http://www.digikey.com/product-detail/en/ERJ-6ENF1000V/P100CCT-ND/118668</t>
  </si>
  <si>
    <t>P100CCT-ND</t>
  </si>
  <si>
    <t>http://www.digikey.com/product-detail/en/ERJ-6GEYJ472V/P4.7KACT-ND/82468</t>
  </si>
  <si>
    <t>P4.7KACT-ND</t>
  </si>
  <si>
    <t>http://www.digikey.com/product-detail/en/ERJ-6ENF1003V/P100KCCT-ND/119551</t>
  </si>
  <si>
    <t>P100KCCT-ND</t>
  </si>
  <si>
    <t>http://www.digikey.com/product-detail/en/ERJ-6ENF2201V/P2.20KCCT-ND/1746832</t>
  </si>
  <si>
    <t>P2.20KCCT-ND</t>
  </si>
  <si>
    <t>http://www.digikey.com/product-detail/en/LS%20R976-NR-1/475-1278-1-ND/1642798</t>
  </si>
  <si>
    <t>475-1278-1-ND</t>
  </si>
  <si>
    <t>http://www.digikey.com/product-detail/en/LY%20R976-PS-36/475-2560-1-ND/1802687</t>
  </si>
  <si>
    <t>475-2560-1-ND</t>
  </si>
  <si>
    <t>USB Plug</t>
  </si>
  <si>
    <t>USB-A, SMD</t>
  </si>
  <si>
    <t>MicroUSB Socket</t>
  </si>
  <si>
    <t>http://www.digikey.com/product-detail/en/87583-2010BLF/609-4413-ND/2665595</t>
  </si>
  <si>
    <t>609-4413-ND</t>
  </si>
  <si>
    <t>qty10</t>
  </si>
  <si>
    <t>subtotal10</t>
  </si>
  <si>
    <t>I/O Pin</t>
  </si>
  <si>
    <t>PA02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</si>
  <si>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</si>
  <si>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</si>
  <si>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</si>
  <si>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</si>
  <si>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</si>
  <si>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</si>
  <si>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</si>
  <si>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</si>
  <si>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</si>
  <si>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PA14</t>
  </si>
  <si>
    <t>PA15</t>
  </si>
  <si>
    <t>PA16</t>
  </si>
  <si>
    <t>PA17</t>
  </si>
  <si>
    <t>PA22</t>
  </si>
  <si>
    <t>PA23</t>
  </si>
  <si>
    <t>PA27</t>
  </si>
  <si>
    <t>PA28</t>
  </si>
  <si>
    <t>PA30</t>
  </si>
  <si>
    <t>PA31</t>
  </si>
  <si>
    <t>PA24</t>
  </si>
  <si>
    <t>PA25</t>
  </si>
  <si>
    <t>SAMD11C</t>
  </si>
  <si>
    <t>SAMD11D</t>
  </si>
  <si>
    <t>MATTAIRTECH</t>
  </si>
  <si>
    <t>ADC0</t>
  </si>
  <si>
    <t>ADC1</t>
  </si>
  <si>
    <t>ADC2</t>
  </si>
  <si>
    <t>ADC3</t>
  </si>
  <si>
    <t>ADC4</t>
  </si>
  <si>
    <t>ADC5</t>
  </si>
  <si>
    <t>ADC6</t>
  </si>
  <si>
    <t>ADC7</t>
  </si>
  <si>
    <t>ADC8</t>
  </si>
  <si>
    <t>ADC9</t>
  </si>
  <si>
    <t>INT4</t>
  </si>
  <si>
    <t>INT5</t>
  </si>
  <si>
    <t>INT6</t>
  </si>
  <si>
    <t>INT7</t>
  </si>
  <si>
    <t>INT2</t>
  </si>
  <si>
    <t>ADC</t>
  </si>
  <si>
    <t>SCK</t>
  </si>
  <si>
    <t>MOSI</t>
  </si>
  <si>
    <t>AREF</t>
  </si>
  <si>
    <t>DAC</t>
  </si>
  <si>
    <t>INTNMI</t>
  </si>
  <si>
    <t>MISO</t>
  </si>
  <si>
    <t>INT1</t>
  </si>
  <si>
    <t>SS/BTN</t>
  </si>
  <si>
    <t>INT0</t>
  </si>
  <si>
    <t>SDA</t>
  </si>
  <si>
    <t>SCL</t>
  </si>
  <si>
    <t>TX/SWDCLK</t>
  </si>
  <si>
    <t>INT3</t>
  </si>
  <si>
    <t>RX/SWDIO</t>
  </si>
  <si>
    <t>USB/DM</t>
  </si>
  <si>
    <t>USB/DP</t>
  </si>
  <si>
    <t>XIN</t>
  </si>
  <si>
    <t>XOUT</t>
  </si>
  <si>
    <t>RESET</t>
  </si>
  <si>
    <t>D</t>
  </si>
  <si>
    <t>MY11C</t>
  </si>
  <si>
    <t>D/DAC</t>
  </si>
  <si>
    <t>MY11D20</t>
  </si>
  <si>
    <t>MY11D24</t>
  </si>
  <si>
    <t>SERCOM</t>
  </si>
  <si>
    <t>SERCOMALT</t>
  </si>
  <si>
    <t>M0-2</t>
  </si>
  <si>
    <t>M0-3</t>
  </si>
  <si>
    <t>M0-0</t>
  </si>
  <si>
    <t>M0-1</t>
  </si>
  <si>
    <t>M1-2</t>
  </si>
  <si>
    <t>M1-3</t>
  </si>
  <si>
    <t>M1-0</t>
  </si>
  <si>
    <t>M1-1</t>
  </si>
  <si>
    <t>M2-2</t>
  </si>
  <si>
    <t>M2-3</t>
  </si>
  <si>
    <t>M2-0</t>
  </si>
  <si>
    <t>M2-1</t>
  </si>
  <si>
    <t>SS</t>
  </si>
  <si>
    <t>SCL|SCK</t>
  </si>
  <si>
    <t>SDA|MOSI</t>
  </si>
  <si>
    <t>D|MISO</t>
  </si>
  <si>
    <t>D|SS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</si>
</sst>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44" fontId="2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3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4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5" workbookViewId="0">
      <selection activeCell="C38" sqref="C38"/>
    </sheetView>
  </sheetViews>
  <sheetFormatPr defaultRowHeight="15" x14ac:dyDescent="0.25"/>
  <cols>
    <col min="1" max="1" width="3.42578125" customWidth="1"/>
    <col min="2" max="2" width="15.140625" customWidth="1"/>
    <col min="3" max="3" width="15" customWidth="1"/>
  </cols>
  <sheetData>
    <row r="1" spans="1:15" x14ac:dyDescent="0.25">
      <c r="A1" s="7" t="s">
        <v>57</v>
      </c>
      <c r="B1" s="1" t="s">
        <v>0</v>
      </c>
      <c r="C1" s="1" t="s">
        <v>9</v>
      </c>
      <c r="D1" s="1" t="s">
        <v>8</v>
      </c>
      <c r="E1" s="2" t="s">
        <v>1</v>
      </c>
      <c r="F1" s="3" t="s">
        <v>2</v>
      </c>
      <c r="G1" s="3" t="s">
        <v>16</v>
      </c>
      <c r="H1" s="4" t="s">
        <v>3</v>
      </c>
      <c r="I1" s="2" t="s">
        <v>170</v>
      </c>
      <c r="J1" s="5" t="s">
        <v>4</v>
      </c>
      <c r="K1" s="2" t="s">
        <v>5</v>
      </c>
      <c r="L1" s="3" t="s">
        <v>6</v>
      </c>
      <c r="M1" s="3" t="s">
        <v>171</v>
      </c>
      <c r="N1" s="3" t="s">
        <v>22</v>
      </c>
      <c r="O1" t="s">
        <v>23</v>
      </c>
    </row>
    <row r="2" spans="1:15" x14ac:dyDescent="0.25">
      <c r="A2" t="s">
        <v>84</v>
      </c>
      <c r="B2" s="1"/>
      <c r="C2" s="1"/>
      <c r="D2" s="1"/>
      <c r="E2" s="2"/>
      <c r="F2" s="3"/>
      <c r="G2" s="3"/>
      <c r="H2" s="4"/>
      <c r="I2" s="3"/>
      <c r="J2" s="5"/>
      <c r="K2" s="2"/>
      <c r="L2" s="3">
        <f>SUM(L3:L86)</f>
        <v>140.95000000000002</v>
      </c>
      <c r="M2" s="3">
        <f>SUM(M3:M86)</f>
        <v>266.87</v>
      </c>
      <c r="N2" s="3">
        <f>SUM(N3:N86)/100</f>
        <v>22.165928169999997</v>
      </c>
    </row>
    <row r="3" spans="1:15" x14ac:dyDescent="0.25">
      <c r="A3" t="s">
        <v>58</v>
      </c>
      <c r="B3" s="1"/>
      <c r="C3" s="1"/>
      <c r="D3" s="1"/>
      <c r="E3" s="2"/>
      <c r="F3" s="3"/>
      <c r="G3" s="3"/>
      <c r="H3" s="4"/>
      <c r="I3" s="2"/>
      <c r="J3" s="5"/>
      <c r="K3" s="2"/>
      <c r="L3" s="3"/>
      <c r="M3" s="3"/>
      <c r="N3" s="3"/>
    </row>
    <row r="4" spans="1:15" x14ac:dyDescent="0.25">
      <c r="B4" t="s">
        <v>7</v>
      </c>
      <c r="D4" t="s">
        <v>7</v>
      </c>
      <c r="E4">
        <v>1</v>
      </c>
      <c r="F4">
        <v>6.1</v>
      </c>
      <c r="G4">
        <v>5.53</v>
      </c>
      <c r="H4" t="s">
        <v>19</v>
      </c>
      <c r="I4">
        <v>0</v>
      </c>
      <c r="J4" t="s">
        <v>21</v>
      </c>
      <c r="K4" t="s">
        <v>20</v>
      </c>
      <c r="L4">
        <f t="shared" ref="L4" si="0">F4*E4</f>
        <v>6.1</v>
      </c>
      <c r="M4">
        <f>I4*F4</f>
        <v>0</v>
      </c>
      <c r="N4">
        <f>G4*E4*100</f>
        <v>553</v>
      </c>
    </row>
    <row r="5" spans="1:15" x14ac:dyDescent="0.25">
      <c r="A5" t="s">
        <v>59</v>
      </c>
    </row>
    <row r="6" spans="1:15" x14ac:dyDescent="0.25">
      <c r="B6" t="s">
        <v>26</v>
      </c>
      <c r="C6" t="s">
        <v>27</v>
      </c>
      <c r="E6">
        <v>1</v>
      </c>
      <c r="F6">
        <v>1.88</v>
      </c>
      <c r="G6">
        <v>1.4608000000000001</v>
      </c>
      <c r="H6" t="s">
        <v>13</v>
      </c>
      <c r="I6">
        <f>E6*10</f>
        <v>10</v>
      </c>
      <c r="J6" t="s">
        <v>25</v>
      </c>
      <c r="K6" t="s">
        <v>24</v>
      </c>
      <c r="L6">
        <f t="shared" ref="L6:L59" si="1">F6*E6</f>
        <v>1.88</v>
      </c>
      <c r="M6">
        <f>I6*F6</f>
        <v>18.799999999999997</v>
      </c>
      <c r="N6">
        <f t="shared" ref="N6:N59" si="2">G6*E6*100</f>
        <v>146.08000000000001</v>
      </c>
    </row>
    <row r="7" spans="1:15" x14ac:dyDescent="0.25">
      <c r="A7" t="s">
        <v>64</v>
      </c>
    </row>
    <row r="8" spans="1:15" x14ac:dyDescent="0.25">
      <c r="B8" t="s">
        <v>165</v>
      </c>
      <c r="C8" t="s">
        <v>166</v>
      </c>
      <c r="E8">
        <v>1</v>
      </c>
      <c r="F8">
        <v>0.89</v>
      </c>
      <c r="G8">
        <v>0.67320000000000002</v>
      </c>
      <c r="H8" t="s">
        <v>13</v>
      </c>
      <c r="I8" s="7">
        <v>0</v>
      </c>
      <c r="J8" t="s">
        <v>169</v>
      </c>
      <c r="K8" t="s">
        <v>168</v>
      </c>
      <c r="L8">
        <f t="shared" si="1"/>
        <v>0.89</v>
      </c>
      <c r="M8">
        <f>I8*F8</f>
        <v>0</v>
      </c>
      <c r="N8">
        <f>G8*F8</f>
        <v>0.59914800000000001</v>
      </c>
    </row>
    <row r="9" spans="1:15" x14ac:dyDescent="0.25">
      <c r="B9" t="s">
        <v>167</v>
      </c>
      <c r="E9">
        <v>0</v>
      </c>
      <c r="F9">
        <v>0.46</v>
      </c>
      <c r="G9">
        <v>0.30320000000000003</v>
      </c>
      <c r="H9" t="s">
        <v>13</v>
      </c>
      <c r="I9">
        <v>10</v>
      </c>
      <c r="J9" t="s">
        <v>29</v>
      </c>
      <c r="K9" t="s">
        <v>28</v>
      </c>
      <c r="L9">
        <f>F9*E9</f>
        <v>0</v>
      </c>
      <c r="M9">
        <f t="shared" ref="M9:M14" si="3">I9*F9</f>
        <v>4.6000000000000005</v>
      </c>
      <c r="N9">
        <f>G9*E9*100</f>
        <v>0</v>
      </c>
    </row>
    <row r="10" spans="1:15" x14ac:dyDescent="0.25">
      <c r="B10" t="s">
        <v>30</v>
      </c>
      <c r="C10" t="s">
        <v>33</v>
      </c>
      <c r="E10">
        <v>0</v>
      </c>
      <c r="F10">
        <v>0.85</v>
      </c>
      <c r="G10">
        <v>0.65</v>
      </c>
      <c r="H10" t="s">
        <v>13</v>
      </c>
      <c r="I10">
        <f t="shared" ref="I10:I14" si="4">E10*10</f>
        <v>0</v>
      </c>
      <c r="J10" t="s">
        <v>32</v>
      </c>
      <c r="K10" t="s">
        <v>31</v>
      </c>
      <c r="L10">
        <f t="shared" si="1"/>
        <v>0</v>
      </c>
      <c r="M10">
        <f t="shared" si="3"/>
        <v>0</v>
      </c>
      <c r="N10">
        <f t="shared" si="2"/>
        <v>0</v>
      </c>
    </row>
    <row r="11" spans="1:15" x14ac:dyDescent="0.25">
      <c r="B11" t="s">
        <v>30</v>
      </c>
      <c r="C11" t="s">
        <v>75</v>
      </c>
      <c r="D11" t="s">
        <v>76</v>
      </c>
      <c r="E11">
        <v>1</v>
      </c>
      <c r="F11">
        <v>0.56000000000000005</v>
      </c>
      <c r="G11">
        <v>0.42</v>
      </c>
      <c r="H11" t="s">
        <v>13</v>
      </c>
      <c r="I11">
        <f t="shared" si="4"/>
        <v>10</v>
      </c>
      <c r="J11" t="s">
        <v>78</v>
      </c>
      <c r="K11" t="s">
        <v>77</v>
      </c>
      <c r="L11">
        <f t="shared" ref="L11:L12" si="5">F11*E11</f>
        <v>0.56000000000000005</v>
      </c>
      <c r="M11">
        <f t="shared" si="3"/>
        <v>5.6000000000000005</v>
      </c>
      <c r="N11">
        <f t="shared" ref="N11:N12" si="6">G11*E11*100</f>
        <v>42</v>
      </c>
    </row>
    <row r="12" spans="1:15" x14ac:dyDescent="0.25">
      <c r="B12" t="s">
        <v>107</v>
      </c>
      <c r="C12" t="s">
        <v>83</v>
      </c>
      <c r="D12" t="s">
        <v>76</v>
      </c>
      <c r="E12">
        <v>1</v>
      </c>
      <c r="F12">
        <v>0.72</v>
      </c>
      <c r="G12">
        <v>0.48680000000000001</v>
      </c>
      <c r="H12" t="s">
        <v>13</v>
      </c>
      <c r="I12">
        <f t="shared" si="4"/>
        <v>10</v>
      </c>
      <c r="J12" t="s">
        <v>82</v>
      </c>
      <c r="K12" t="s">
        <v>81</v>
      </c>
      <c r="L12">
        <f t="shared" si="5"/>
        <v>0.72</v>
      </c>
      <c r="M12">
        <f t="shared" si="3"/>
        <v>7.1999999999999993</v>
      </c>
      <c r="N12">
        <f t="shared" si="6"/>
        <v>48.68</v>
      </c>
    </row>
    <row r="13" spans="1:15" x14ac:dyDescent="0.25">
      <c r="B13" t="s">
        <v>60</v>
      </c>
      <c r="C13" t="s">
        <v>61</v>
      </c>
      <c r="E13">
        <v>1</v>
      </c>
      <c r="F13">
        <v>9.9499999999999993</v>
      </c>
      <c r="G13">
        <v>7.96</v>
      </c>
      <c r="H13" t="s">
        <v>63</v>
      </c>
      <c r="I13">
        <v>0</v>
      </c>
      <c r="J13">
        <v>258</v>
      </c>
      <c r="K13" t="s">
        <v>62</v>
      </c>
      <c r="L13">
        <f t="shared" si="1"/>
        <v>9.9499999999999993</v>
      </c>
      <c r="M13">
        <f t="shared" si="3"/>
        <v>0</v>
      </c>
      <c r="N13">
        <f t="shared" si="2"/>
        <v>796</v>
      </c>
    </row>
    <row r="14" spans="1:15" x14ac:dyDescent="0.25">
      <c r="B14" t="s">
        <v>67</v>
      </c>
      <c r="C14" t="s">
        <v>68</v>
      </c>
      <c r="E14">
        <v>1</v>
      </c>
      <c r="F14">
        <v>0.57999999999999996</v>
      </c>
      <c r="G14">
        <v>0.4194</v>
      </c>
      <c r="H14" t="s">
        <v>13</v>
      </c>
      <c r="I14">
        <f t="shared" si="4"/>
        <v>10</v>
      </c>
      <c r="J14" t="s">
        <v>80</v>
      </c>
      <c r="K14" t="s">
        <v>79</v>
      </c>
      <c r="L14">
        <f t="shared" ref="L14" si="7">F14*E14</f>
        <v>0.57999999999999996</v>
      </c>
      <c r="M14">
        <f t="shared" si="3"/>
        <v>5.8</v>
      </c>
      <c r="N14">
        <f t="shared" ref="N14" si="8">G14*E14*100</f>
        <v>41.94</v>
      </c>
    </row>
    <row r="17" spans="2:14" x14ac:dyDescent="0.25">
      <c r="B17" t="s">
        <v>108</v>
      </c>
      <c r="C17" t="s">
        <v>110</v>
      </c>
      <c r="D17" t="s">
        <v>109</v>
      </c>
      <c r="E17">
        <v>1</v>
      </c>
      <c r="F17">
        <v>0.45</v>
      </c>
      <c r="G17">
        <v>0.19109999999999999</v>
      </c>
      <c r="H17" t="s">
        <v>13</v>
      </c>
      <c r="I17">
        <f t="shared" ref="I17:I27" si="9">E17*10</f>
        <v>10</v>
      </c>
      <c r="J17" t="s">
        <v>138</v>
      </c>
      <c r="K17" t="s">
        <v>137</v>
      </c>
      <c r="L17">
        <f t="shared" ref="L17:L27" si="10">F17*E17</f>
        <v>0.45</v>
      </c>
      <c r="M17">
        <f t="shared" ref="M17:M27" si="11">I17*F17</f>
        <v>4.5</v>
      </c>
      <c r="N17">
        <f t="shared" ref="N17:N27" si="12">G17*E17*100</f>
        <v>19.11</v>
      </c>
    </row>
    <row r="18" spans="2:14" x14ac:dyDescent="0.25">
      <c r="B18" t="s">
        <v>113</v>
      </c>
      <c r="D18" t="str">
        <f t="shared" ref="D18:D26" si="13">"0805"</f>
        <v>0805</v>
      </c>
      <c r="E18">
        <v>3</v>
      </c>
      <c r="F18">
        <v>0.12</v>
      </c>
      <c r="G18">
        <v>4.07E-2</v>
      </c>
      <c r="H18" t="s">
        <v>13</v>
      </c>
      <c r="I18">
        <f t="shared" si="9"/>
        <v>30</v>
      </c>
      <c r="J18" t="s">
        <v>144</v>
      </c>
      <c r="K18" t="s">
        <v>143</v>
      </c>
      <c r="L18">
        <f t="shared" si="10"/>
        <v>0.36</v>
      </c>
      <c r="M18">
        <f t="shared" si="11"/>
        <v>3.5999999999999996</v>
      </c>
      <c r="N18">
        <f t="shared" si="12"/>
        <v>12.21</v>
      </c>
    </row>
    <row r="19" spans="2:14" x14ac:dyDescent="0.25">
      <c r="B19" t="s">
        <v>111</v>
      </c>
      <c r="D19" t="str">
        <f t="shared" si="13"/>
        <v>0805</v>
      </c>
      <c r="E19">
        <v>4</v>
      </c>
      <c r="F19">
        <v>0.21</v>
      </c>
      <c r="G19">
        <v>7.1400000000000005E-2</v>
      </c>
      <c r="H19" t="s">
        <v>13</v>
      </c>
      <c r="I19">
        <f t="shared" si="9"/>
        <v>40</v>
      </c>
      <c r="J19" t="s">
        <v>148</v>
      </c>
      <c r="K19" t="s">
        <v>147</v>
      </c>
      <c r="L19">
        <f t="shared" si="10"/>
        <v>0.84</v>
      </c>
      <c r="M19">
        <f t="shared" si="11"/>
        <v>8.4</v>
      </c>
      <c r="N19">
        <f t="shared" si="12"/>
        <v>28.560000000000002</v>
      </c>
    </row>
    <row r="20" spans="2:14" x14ac:dyDescent="0.25">
      <c r="B20" t="s">
        <v>112</v>
      </c>
      <c r="D20" t="str">
        <f t="shared" si="13"/>
        <v>0805</v>
      </c>
      <c r="E20">
        <v>3</v>
      </c>
      <c r="F20">
        <v>0.1</v>
      </c>
      <c r="G20">
        <v>1.6199999999999999E-2</v>
      </c>
      <c r="H20" t="s">
        <v>13</v>
      </c>
      <c r="I20">
        <f t="shared" si="9"/>
        <v>30</v>
      </c>
      <c r="J20" t="s">
        <v>158</v>
      </c>
      <c r="K20" t="s">
        <v>157</v>
      </c>
      <c r="L20">
        <f t="shared" si="10"/>
        <v>0.30000000000000004</v>
      </c>
      <c r="M20">
        <f t="shared" si="11"/>
        <v>3</v>
      </c>
      <c r="N20">
        <f t="shared" si="12"/>
        <v>4.8599999999999994</v>
      </c>
    </row>
    <row r="21" spans="2:14" x14ac:dyDescent="0.25">
      <c r="B21" t="s">
        <v>10</v>
      </c>
      <c r="C21" t="s">
        <v>117</v>
      </c>
      <c r="D21" t="str">
        <f t="shared" si="13"/>
        <v>0805</v>
      </c>
      <c r="E21">
        <v>1</v>
      </c>
      <c r="F21">
        <v>0.1</v>
      </c>
      <c r="G21">
        <v>1.0999999999999999E-2</v>
      </c>
      <c r="H21" t="s">
        <v>13</v>
      </c>
      <c r="I21">
        <f t="shared" si="9"/>
        <v>10</v>
      </c>
      <c r="J21" t="s">
        <v>18</v>
      </c>
      <c r="K21" t="s">
        <v>17</v>
      </c>
      <c r="L21">
        <f t="shared" si="10"/>
        <v>0.1</v>
      </c>
      <c r="M21">
        <f t="shared" si="11"/>
        <v>1</v>
      </c>
      <c r="N21">
        <f t="shared" si="12"/>
        <v>1.0999999999999999</v>
      </c>
    </row>
    <row r="22" spans="2:14" x14ac:dyDescent="0.25">
      <c r="B22" t="s">
        <v>116</v>
      </c>
      <c r="D22" t="str">
        <f t="shared" si="13"/>
        <v>0805</v>
      </c>
      <c r="E22">
        <v>2</v>
      </c>
      <c r="F22">
        <v>0.1</v>
      </c>
      <c r="G22">
        <v>1.6199999999999999E-2</v>
      </c>
      <c r="H22" t="s">
        <v>13</v>
      </c>
      <c r="I22">
        <f t="shared" si="9"/>
        <v>20</v>
      </c>
      <c r="J22" t="s">
        <v>152</v>
      </c>
      <c r="K22" t="s">
        <v>151</v>
      </c>
      <c r="L22">
        <f t="shared" si="10"/>
        <v>0.2</v>
      </c>
      <c r="M22">
        <f t="shared" si="11"/>
        <v>2</v>
      </c>
      <c r="N22">
        <f t="shared" si="12"/>
        <v>3.2399999999999998</v>
      </c>
    </row>
    <row r="23" spans="2:14" x14ac:dyDescent="0.25">
      <c r="B23" t="s">
        <v>120</v>
      </c>
      <c r="D23" t="str">
        <f t="shared" si="13"/>
        <v>0805</v>
      </c>
      <c r="E23">
        <v>1</v>
      </c>
      <c r="F23">
        <v>0.1</v>
      </c>
      <c r="G23">
        <v>1.6199999999999999E-2</v>
      </c>
      <c r="H23" t="s">
        <v>13</v>
      </c>
      <c r="I23">
        <f t="shared" si="9"/>
        <v>10</v>
      </c>
      <c r="J23" t="s">
        <v>160</v>
      </c>
      <c r="K23" t="s">
        <v>159</v>
      </c>
      <c r="L23">
        <f t="shared" si="10"/>
        <v>0.1</v>
      </c>
      <c r="M23">
        <f t="shared" si="11"/>
        <v>1</v>
      </c>
      <c r="N23">
        <f t="shared" si="12"/>
        <v>1.6199999999999999</v>
      </c>
    </row>
    <row r="24" spans="2:14" x14ac:dyDescent="0.25">
      <c r="B24" t="s">
        <v>119</v>
      </c>
      <c r="D24" t="str">
        <f t="shared" si="13"/>
        <v>0805</v>
      </c>
      <c r="E24">
        <v>1</v>
      </c>
      <c r="F24">
        <v>0.28000000000000003</v>
      </c>
      <c r="G24">
        <v>0.11899999999999999</v>
      </c>
      <c r="H24" t="s">
        <v>13</v>
      </c>
      <c r="I24">
        <f t="shared" si="9"/>
        <v>10</v>
      </c>
      <c r="J24" t="s">
        <v>162</v>
      </c>
      <c r="K24" t="s">
        <v>161</v>
      </c>
      <c r="L24">
        <f t="shared" si="10"/>
        <v>0.28000000000000003</v>
      </c>
      <c r="M24">
        <f t="shared" si="11"/>
        <v>2.8000000000000003</v>
      </c>
      <c r="N24">
        <f t="shared" si="12"/>
        <v>11.899999999999999</v>
      </c>
    </row>
    <row r="25" spans="2:14" x14ac:dyDescent="0.25">
      <c r="B25" t="s">
        <v>118</v>
      </c>
      <c r="D25" t="str">
        <f t="shared" si="13"/>
        <v>0805</v>
      </c>
      <c r="E25">
        <v>1</v>
      </c>
      <c r="F25">
        <v>0.26</v>
      </c>
      <c r="G25">
        <v>0.11310000000000001</v>
      </c>
      <c r="H25" t="s">
        <v>13</v>
      </c>
      <c r="I25">
        <f t="shared" si="9"/>
        <v>10</v>
      </c>
      <c r="J25" t="s">
        <v>15</v>
      </c>
      <c r="K25" t="s">
        <v>14</v>
      </c>
      <c r="L25">
        <f t="shared" si="10"/>
        <v>0.26</v>
      </c>
      <c r="M25">
        <f t="shared" si="11"/>
        <v>2.6</v>
      </c>
      <c r="N25">
        <f t="shared" si="12"/>
        <v>11.31</v>
      </c>
    </row>
    <row r="26" spans="2:14" x14ac:dyDescent="0.25">
      <c r="B26" t="s">
        <v>115</v>
      </c>
      <c r="D26" t="str">
        <f t="shared" si="13"/>
        <v>0805</v>
      </c>
      <c r="E26">
        <v>1</v>
      </c>
      <c r="F26">
        <v>0.28000000000000003</v>
      </c>
      <c r="G26">
        <v>0.11899999999999999</v>
      </c>
      <c r="H26" t="s">
        <v>13</v>
      </c>
      <c r="I26">
        <f t="shared" si="9"/>
        <v>10</v>
      </c>
      <c r="J26" t="s">
        <v>164</v>
      </c>
      <c r="K26" t="s">
        <v>163</v>
      </c>
      <c r="L26">
        <f t="shared" si="10"/>
        <v>0.28000000000000003</v>
      </c>
      <c r="M26">
        <f t="shared" si="11"/>
        <v>2.8000000000000003</v>
      </c>
      <c r="N26">
        <f t="shared" si="12"/>
        <v>11.899999999999999</v>
      </c>
    </row>
    <row r="27" spans="2:14" x14ac:dyDescent="0.25">
      <c r="B27" t="s">
        <v>114</v>
      </c>
      <c r="C27" t="s">
        <v>121</v>
      </c>
      <c r="D27" t="s">
        <v>122</v>
      </c>
      <c r="E27">
        <v>1</v>
      </c>
      <c r="F27">
        <v>0.51</v>
      </c>
      <c r="G27">
        <v>0.4017</v>
      </c>
      <c r="H27" t="s">
        <v>13</v>
      </c>
      <c r="I27">
        <f t="shared" si="9"/>
        <v>10</v>
      </c>
      <c r="J27" t="s">
        <v>140</v>
      </c>
      <c r="K27" t="s">
        <v>139</v>
      </c>
      <c r="L27">
        <f t="shared" si="10"/>
        <v>0.51</v>
      </c>
      <c r="M27">
        <f t="shared" si="11"/>
        <v>5.0999999999999996</v>
      </c>
      <c r="N27">
        <f t="shared" si="12"/>
        <v>40.17</v>
      </c>
    </row>
    <row r="41" spans="1:15" x14ac:dyDescent="0.25">
      <c r="A41" t="s">
        <v>65</v>
      </c>
    </row>
    <row r="42" spans="1:15" x14ac:dyDescent="0.25">
      <c r="B42" t="s">
        <v>41</v>
      </c>
      <c r="C42" t="s">
        <v>40</v>
      </c>
      <c r="D42" t="s">
        <v>42</v>
      </c>
      <c r="E42">
        <v>0</v>
      </c>
      <c r="F42">
        <v>6.22</v>
      </c>
      <c r="G42">
        <v>4.5556999999999999</v>
      </c>
      <c r="H42" t="s">
        <v>13</v>
      </c>
      <c r="I42">
        <f t="shared" ref="I42:I47" si="14">E42*10</f>
        <v>0</v>
      </c>
      <c r="J42" t="s">
        <v>44</v>
      </c>
      <c r="K42" t="s">
        <v>43</v>
      </c>
      <c r="L42">
        <f t="shared" si="1"/>
        <v>0</v>
      </c>
      <c r="M42">
        <f t="shared" ref="M42:M65" si="15">I42*F42</f>
        <v>0</v>
      </c>
      <c r="N42">
        <f t="shared" si="2"/>
        <v>0</v>
      </c>
    </row>
    <row r="43" spans="1:15" x14ac:dyDescent="0.25">
      <c r="B43" t="s">
        <v>41</v>
      </c>
      <c r="C43" t="s">
        <v>39</v>
      </c>
      <c r="D43" t="s">
        <v>98</v>
      </c>
      <c r="E43">
        <v>0</v>
      </c>
      <c r="F43">
        <v>1.1499999999999999</v>
      </c>
      <c r="G43">
        <v>0.80289999999999995</v>
      </c>
      <c r="H43" t="s">
        <v>13</v>
      </c>
      <c r="I43">
        <f t="shared" si="14"/>
        <v>0</v>
      </c>
      <c r="J43" t="s">
        <v>37</v>
      </c>
      <c r="K43" t="s">
        <v>38</v>
      </c>
      <c r="L43">
        <f t="shared" si="1"/>
        <v>0</v>
      </c>
      <c r="M43">
        <f t="shared" si="15"/>
        <v>0</v>
      </c>
      <c r="N43">
        <f t="shared" si="2"/>
        <v>0</v>
      </c>
    </row>
    <row r="44" spans="1:15" x14ac:dyDescent="0.25">
      <c r="B44" t="s">
        <v>41</v>
      </c>
      <c r="C44" t="s">
        <v>102</v>
      </c>
      <c r="D44" t="s">
        <v>98</v>
      </c>
      <c r="E44">
        <v>1</v>
      </c>
      <c r="F44">
        <v>2.29</v>
      </c>
      <c r="G44">
        <v>1.6661999999999999</v>
      </c>
      <c r="H44" t="s">
        <v>13</v>
      </c>
      <c r="I44">
        <f t="shared" si="14"/>
        <v>10</v>
      </c>
      <c r="J44" t="s">
        <v>103</v>
      </c>
      <c r="K44" t="s">
        <v>100</v>
      </c>
      <c r="L44">
        <f t="shared" si="1"/>
        <v>2.29</v>
      </c>
      <c r="M44">
        <f t="shared" si="15"/>
        <v>22.9</v>
      </c>
      <c r="N44">
        <f t="shared" si="2"/>
        <v>166.62</v>
      </c>
      <c r="O44" t="s">
        <v>99</v>
      </c>
    </row>
    <row r="45" spans="1:15" x14ac:dyDescent="0.25">
      <c r="B45" t="s">
        <v>41</v>
      </c>
      <c r="C45" t="s">
        <v>106</v>
      </c>
      <c r="D45" t="s">
        <v>101</v>
      </c>
      <c r="E45">
        <v>0</v>
      </c>
      <c r="F45">
        <v>2.54</v>
      </c>
      <c r="G45">
        <v>1.8436999999999999</v>
      </c>
      <c r="H45" t="s">
        <v>13</v>
      </c>
      <c r="I45">
        <v>1</v>
      </c>
      <c r="J45" t="s">
        <v>105</v>
      </c>
      <c r="K45" t="s">
        <v>104</v>
      </c>
      <c r="L45">
        <f t="shared" si="1"/>
        <v>0</v>
      </c>
      <c r="M45">
        <f t="shared" si="15"/>
        <v>2.54</v>
      </c>
      <c r="N45">
        <f t="shared" si="2"/>
        <v>0</v>
      </c>
    </row>
    <row r="46" spans="1:15" x14ac:dyDescent="0.25">
      <c r="B46" t="s">
        <v>34</v>
      </c>
      <c r="C46" t="s">
        <v>36</v>
      </c>
      <c r="E46">
        <v>1</v>
      </c>
      <c r="F46">
        <v>0.38</v>
      </c>
      <c r="G46">
        <v>0.252</v>
      </c>
      <c r="H46" t="s">
        <v>13</v>
      </c>
      <c r="I46">
        <f t="shared" si="14"/>
        <v>10</v>
      </c>
      <c r="J46" t="s">
        <v>142</v>
      </c>
      <c r="K46" t="s">
        <v>141</v>
      </c>
      <c r="L46">
        <f t="shared" si="1"/>
        <v>0.38</v>
      </c>
      <c r="M46">
        <f t="shared" si="15"/>
        <v>3.8</v>
      </c>
      <c r="N46">
        <f t="shared" si="2"/>
        <v>25.2</v>
      </c>
    </row>
    <row r="47" spans="1:15" x14ac:dyDescent="0.25">
      <c r="B47" t="s">
        <v>35</v>
      </c>
      <c r="D47" t="str">
        <f>"0805"</f>
        <v>0805</v>
      </c>
      <c r="E47">
        <v>2</v>
      </c>
      <c r="F47">
        <v>0.1</v>
      </c>
      <c r="G47">
        <v>2.1999999999999999E-2</v>
      </c>
      <c r="H47" t="s">
        <v>13</v>
      </c>
      <c r="I47">
        <f t="shared" si="14"/>
        <v>20</v>
      </c>
      <c r="J47" t="s">
        <v>146</v>
      </c>
      <c r="K47" t="s">
        <v>145</v>
      </c>
      <c r="L47">
        <f t="shared" si="1"/>
        <v>0.2</v>
      </c>
      <c r="M47">
        <f t="shared" si="15"/>
        <v>2</v>
      </c>
      <c r="N47">
        <f t="shared" si="2"/>
        <v>4.3999999999999995</v>
      </c>
    </row>
    <row r="52" spans="1:14" x14ac:dyDescent="0.25">
      <c r="A52" t="s">
        <v>66</v>
      </c>
    </row>
    <row r="53" spans="1:14" x14ac:dyDescent="0.25">
      <c r="B53" t="s">
        <v>48</v>
      </c>
      <c r="D53" t="s">
        <v>51</v>
      </c>
      <c r="E53">
        <v>1</v>
      </c>
      <c r="F53">
        <v>0.89</v>
      </c>
      <c r="G53">
        <v>0.59799999999999998</v>
      </c>
      <c r="H53" t="s">
        <v>13</v>
      </c>
      <c r="I53">
        <f t="shared" ref="I53:I62" si="16">E53*10</f>
        <v>10</v>
      </c>
      <c r="J53" t="s">
        <v>50</v>
      </c>
      <c r="K53" t="s">
        <v>49</v>
      </c>
      <c r="L53">
        <f t="shared" si="1"/>
        <v>0.89</v>
      </c>
      <c r="M53">
        <f t="shared" si="15"/>
        <v>8.9</v>
      </c>
      <c r="N53">
        <f t="shared" si="2"/>
        <v>59.8</v>
      </c>
    </row>
    <row r="54" spans="1:14" x14ac:dyDescent="0.25">
      <c r="B54" t="s">
        <v>45</v>
      </c>
      <c r="C54" t="s">
        <v>56</v>
      </c>
      <c r="E54">
        <v>1</v>
      </c>
      <c r="F54">
        <v>0.28000000000000003</v>
      </c>
      <c r="G54">
        <v>0.2266</v>
      </c>
      <c r="H54" t="s">
        <v>13</v>
      </c>
      <c r="I54">
        <f t="shared" si="16"/>
        <v>10</v>
      </c>
      <c r="J54" t="s">
        <v>47</v>
      </c>
      <c r="K54" t="s">
        <v>46</v>
      </c>
      <c r="L54">
        <f t="shared" si="1"/>
        <v>0.28000000000000003</v>
      </c>
      <c r="M54">
        <f t="shared" si="15"/>
        <v>2.8000000000000003</v>
      </c>
      <c r="N54">
        <f t="shared" si="2"/>
        <v>22.66</v>
      </c>
    </row>
    <row r="55" spans="1:14" x14ac:dyDescent="0.25">
      <c r="B55" t="s">
        <v>52</v>
      </c>
      <c r="C55" t="s">
        <v>53</v>
      </c>
      <c r="E55">
        <v>1</v>
      </c>
      <c r="F55">
        <v>0.34</v>
      </c>
      <c r="G55">
        <v>0.28999999999999998</v>
      </c>
      <c r="H55" t="s">
        <v>13</v>
      </c>
      <c r="I55">
        <f t="shared" si="16"/>
        <v>10</v>
      </c>
      <c r="J55" t="s">
        <v>55</v>
      </c>
      <c r="K55" t="s">
        <v>54</v>
      </c>
      <c r="L55">
        <f t="shared" si="1"/>
        <v>0.34</v>
      </c>
      <c r="M55">
        <f t="shared" si="15"/>
        <v>3.4000000000000004</v>
      </c>
      <c r="N55">
        <f t="shared" si="2"/>
        <v>28.999999999999996</v>
      </c>
    </row>
    <row r="56" spans="1:14" x14ac:dyDescent="0.25">
      <c r="A56" t="s">
        <v>69</v>
      </c>
    </row>
    <row r="57" spans="1:14" x14ac:dyDescent="0.25">
      <c r="B57" t="s">
        <v>123</v>
      </c>
      <c r="C57" t="s">
        <v>124</v>
      </c>
      <c r="D57" t="s">
        <v>122</v>
      </c>
      <c r="E57">
        <v>0</v>
      </c>
      <c r="F57">
        <v>0.88</v>
      </c>
      <c r="G57">
        <v>0.48130000000000001</v>
      </c>
      <c r="H57" t="s">
        <v>13</v>
      </c>
      <c r="I57">
        <f t="shared" si="16"/>
        <v>0</v>
      </c>
      <c r="J57" t="s">
        <v>126</v>
      </c>
      <c r="K57" t="s">
        <v>125</v>
      </c>
      <c r="L57">
        <f t="shared" si="1"/>
        <v>0</v>
      </c>
      <c r="M57">
        <f t="shared" si="15"/>
        <v>0</v>
      </c>
      <c r="N57">
        <f t="shared" si="2"/>
        <v>0</v>
      </c>
    </row>
    <row r="58" spans="1:14" x14ac:dyDescent="0.25">
      <c r="B58" t="s">
        <v>127</v>
      </c>
      <c r="C58" t="s">
        <v>124</v>
      </c>
      <c r="D58" t="s">
        <v>122</v>
      </c>
      <c r="E58">
        <v>0</v>
      </c>
      <c r="F58">
        <v>0.99</v>
      </c>
      <c r="G58">
        <v>0.54449999999999998</v>
      </c>
      <c r="H58" t="s">
        <v>13</v>
      </c>
      <c r="I58">
        <f t="shared" si="16"/>
        <v>0</v>
      </c>
      <c r="J58" t="s">
        <v>129</v>
      </c>
      <c r="K58" t="s">
        <v>128</v>
      </c>
      <c r="L58">
        <f t="shared" si="1"/>
        <v>0</v>
      </c>
      <c r="M58">
        <f t="shared" si="15"/>
        <v>0</v>
      </c>
      <c r="N58">
        <f t="shared" si="2"/>
        <v>0</v>
      </c>
    </row>
    <row r="59" spans="1:14" x14ac:dyDescent="0.25">
      <c r="B59" t="s">
        <v>130</v>
      </c>
      <c r="C59" t="s">
        <v>131</v>
      </c>
      <c r="D59">
        <v>4</v>
      </c>
      <c r="E59">
        <v>1</v>
      </c>
      <c r="F59">
        <v>1.79</v>
      </c>
      <c r="G59">
        <v>1.2495000000000001</v>
      </c>
      <c r="H59" t="s">
        <v>13</v>
      </c>
      <c r="I59">
        <f t="shared" si="16"/>
        <v>10</v>
      </c>
      <c r="J59" t="s">
        <v>133</v>
      </c>
      <c r="K59" t="s">
        <v>132</v>
      </c>
      <c r="L59">
        <f t="shared" si="1"/>
        <v>1.79</v>
      </c>
      <c r="M59">
        <f t="shared" si="15"/>
        <v>17.899999999999999</v>
      </c>
      <c r="N59">
        <f t="shared" si="2"/>
        <v>124.95</v>
      </c>
    </row>
    <row r="60" spans="1:14" x14ac:dyDescent="0.25">
      <c r="B60">
        <v>100</v>
      </c>
      <c r="D60" t="str">
        <f>"0805"</f>
        <v>0805</v>
      </c>
      <c r="E60">
        <v>1</v>
      </c>
      <c r="F60">
        <v>0.1</v>
      </c>
      <c r="G60">
        <v>1.6199999999999999E-2</v>
      </c>
      <c r="H60" t="s">
        <v>13</v>
      </c>
      <c r="I60">
        <f t="shared" si="16"/>
        <v>10</v>
      </c>
      <c r="J60" t="s">
        <v>154</v>
      </c>
      <c r="K60" t="s">
        <v>153</v>
      </c>
      <c r="L60">
        <f t="shared" ref="L60:L62" si="17">F60*E60</f>
        <v>0.1</v>
      </c>
      <c r="M60">
        <f t="shared" si="15"/>
        <v>1</v>
      </c>
      <c r="N60">
        <f t="shared" ref="N60:N62" si="18">G60*E60*100</f>
        <v>1.6199999999999999</v>
      </c>
    </row>
    <row r="61" spans="1:14" x14ac:dyDescent="0.25">
      <c r="B61" t="s">
        <v>134</v>
      </c>
      <c r="D61" t="str">
        <f>"0805"</f>
        <v>0805</v>
      </c>
      <c r="E61">
        <v>1</v>
      </c>
      <c r="F61">
        <v>0.1</v>
      </c>
      <c r="G61">
        <v>1.0999999999999999E-2</v>
      </c>
      <c r="H61" t="s">
        <v>13</v>
      </c>
      <c r="I61">
        <f t="shared" si="16"/>
        <v>10</v>
      </c>
      <c r="J61" t="s">
        <v>156</v>
      </c>
      <c r="K61" t="s">
        <v>155</v>
      </c>
      <c r="L61">
        <f t="shared" si="17"/>
        <v>0.1</v>
      </c>
      <c r="M61">
        <f t="shared" si="15"/>
        <v>1</v>
      </c>
      <c r="N61">
        <f t="shared" si="18"/>
        <v>1.0999999999999999</v>
      </c>
    </row>
    <row r="62" spans="1:14" x14ac:dyDescent="0.25">
      <c r="B62" t="s">
        <v>12</v>
      </c>
      <c r="D62" t="str">
        <f>"0805"</f>
        <v>0805</v>
      </c>
      <c r="E62">
        <v>1</v>
      </c>
      <c r="F62">
        <v>0.18</v>
      </c>
      <c r="G62">
        <v>6.3E-2</v>
      </c>
      <c r="H62" t="s">
        <v>13</v>
      </c>
      <c r="I62">
        <f t="shared" si="16"/>
        <v>10</v>
      </c>
      <c r="J62" t="s">
        <v>150</v>
      </c>
      <c r="K62" t="s">
        <v>149</v>
      </c>
      <c r="L62">
        <f t="shared" si="17"/>
        <v>0.18</v>
      </c>
      <c r="M62">
        <f t="shared" si="15"/>
        <v>1.7999999999999998</v>
      </c>
      <c r="N62">
        <f t="shared" si="18"/>
        <v>6.3</v>
      </c>
    </row>
    <row r="64" spans="1:14" x14ac:dyDescent="0.25">
      <c r="A64" t="s">
        <v>70</v>
      </c>
    </row>
    <row r="65" spans="1:15" x14ac:dyDescent="0.25">
      <c r="B65" t="s">
        <v>73</v>
      </c>
      <c r="E65">
        <v>1</v>
      </c>
      <c r="F65">
        <v>1.1100000000000001</v>
      </c>
      <c r="G65">
        <v>0.59789999999999999</v>
      </c>
      <c r="H65" t="s">
        <v>13</v>
      </c>
      <c r="I65">
        <f t="shared" ref="I65" si="19">E65*10</f>
        <v>10</v>
      </c>
      <c r="J65" t="s">
        <v>136</v>
      </c>
      <c r="K65" t="s">
        <v>135</v>
      </c>
      <c r="L65">
        <f t="shared" ref="L65" si="20">F65*E65</f>
        <v>1.1100000000000001</v>
      </c>
      <c r="M65">
        <f t="shared" si="15"/>
        <v>11.100000000000001</v>
      </c>
      <c r="N65">
        <f>G65*F65</f>
        <v>0.66366900000000006</v>
      </c>
    </row>
    <row r="68" spans="1:15" x14ac:dyDescent="0.25">
      <c r="A68" t="s">
        <v>71</v>
      </c>
    </row>
    <row r="69" spans="1:15" x14ac:dyDescent="0.25">
      <c r="B69" t="s">
        <v>72</v>
      </c>
    </row>
    <row r="70" spans="1:15" x14ac:dyDescent="0.25">
      <c r="B70" t="s">
        <v>73</v>
      </c>
    </row>
    <row r="73" spans="1:15" x14ac:dyDescent="0.25">
      <c r="A73" t="s">
        <v>74</v>
      </c>
    </row>
    <row r="74" spans="1:15" x14ac:dyDescent="0.25">
      <c r="B74" t="s">
        <v>74</v>
      </c>
    </row>
    <row r="78" spans="1:15" x14ac:dyDescent="0.25">
      <c r="A78" t="s">
        <v>85</v>
      </c>
    </row>
    <row r="79" spans="1:15" x14ac:dyDescent="0.25">
      <c r="B79" t="s">
        <v>86</v>
      </c>
      <c r="C79" t="s">
        <v>95</v>
      </c>
      <c r="E79">
        <v>1</v>
      </c>
      <c r="F79">
        <v>92.94</v>
      </c>
      <c r="H79" t="s">
        <v>13</v>
      </c>
      <c r="I79">
        <v>1</v>
      </c>
      <c r="J79" t="s">
        <v>97</v>
      </c>
      <c r="K79" t="s">
        <v>96</v>
      </c>
      <c r="L79">
        <f t="shared" ref="L79:L81" si="21">F79*E79</f>
        <v>92.94</v>
      </c>
      <c r="M79">
        <f t="shared" ref="M79:M81" si="22">I79*F79</f>
        <v>92.94</v>
      </c>
      <c r="N79">
        <f t="shared" ref="N79:N81" si="23">G79*E79*100</f>
        <v>0</v>
      </c>
    </row>
    <row r="80" spans="1:15" x14ac:dyDescent="0.25">
      <c r="B80" t="s">
        <v>86</v>
      </c>
      <c r="C80" t="s">
        <v>91</v>
      </c>
      <c r="E80">
        <v>0</v>
      </c>
      <c r="F80">
        <v>53.58</v>
      </c>
      <c r="H80" t="s">
        <v>13</v>
      </c>
      <c r="I80">
        <v>0</v>
      </c>
      <c r="J80" t="s">
        <v>93</v>
      </c>
      <c r="K80" t="s">
        <v>92</v>
      </c>
      <c r="L80">
        <f t="shared" si="21"/>
        <v>0</v>
      </c>
      <c r="M80">
        <f t="shared" si="22"/>
        <v>0</v>
      </c>
      <c r="N80">
        <f t="shared" si="23"/>
        <v>0</v>
      </c>
      <c r="O80" t="s">
        <v>94</v>
      </c>
    </row>
    <row r="81" spans="2:14" x14ac:dyDescent="0.25">
      <c r="B81" t="s">
        <v>87</v>
      </c>
      <c r="C81" t="s">
        <v>88</v>
      </c>
      <c r="E81">
        <v>1</v>
      </c>
      <c r="F81">
        <v>15.99</v>
      </c>
      <c r="H81" t="s">
        <v>13</v>
      </c>
      <c r="I81">
        <v>1</v>
      </c>
      <c r="J81" t="s">
        <v>90</v>
      </c>
      <c r="K81" t="s">
        <v>89</v>
      </c>
      <c r="L81">
        <f t="shared" si="21"/>
        <v>15.99</v>
      </c>
      <c r="M81">
        <f t="shared" si="22"/>
        <v>15.99</v>
      </c>
      <c r="N81">
        <f t="shared" si="23"/>
        <v>0</v>
      </c>
    </row>
    <row r="107" spans="10:10" x14ac:dyDescent="0.25">
      <c r="J107" s="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8" sqref="K18"/>
    </sheetView>
  </sheetViews>
  <sheetFormatPr defaultRowHeight="15" x14ac:dyDescent="0.25"/>
  <sheetData>
    <row r="1" spans="1:13" x14ac:dyDescent="0.25">
      <c r="A1" t="s">
        <v>195</v>
      </c>
      <c r="B1" t="s">
        <v>196</v>
      </c>
      <c r="C1" t="s">
        <v>172</v>
      </c>
      <c r="D1" t="s">
        <v>197</v>
      </c>
      <c r="H1" t="s">
        <v>213</v>
      </c>
      <c r="I1" t="s">
        <v>234</v>
      </c>
      <c r="J1" t="s">
        <v>236</v>
      </c>
      <c r="K1" t="s">
        <v>237</v>
      </c>
      <c r="L1" t="s">
        <v>238</v>
      </c>
      <c r="M1" t="s">
        <v>239</v>
      </c>
    </row>
    <row r="2" spans="1:13" x14ac:dyDescent="0.25">
      <c r="A2">
        <v>13</v>
      </c>
      <c r="B2">
        <v>18</v>
      </c>
      <c r="C2" t="s">
        <v>173</v>
      </c>
      <c r="D2">
        <v>2</v>
      </c>
      <c r="E2" t="s">
        <v>198</v>
      </c>
      <c r="G2" t="s">
        <v>217</v>
      </c>
      <c r="H2">
        <v>0</v>
      </c>
      <c r="I2" t="s">
        <v>235</v>
      </c>
      <c r="J2" t="s">
        <v>235</v>
      </c>
      <c r="K2" t="s">
        <v>235</v>
      </c>
    </row>
    <row r="3" spans="1:13" x14ac:dyDescent="0.25">
      <c r="B3">
        <v>19</v>
      </c>
      <c r="C3" t="s">
        <v>174</v>
      </c>
      <c r="D3">
        <v>3</v>
      </c>
      <c r="E3" t="s">
        <v>199</v>
      </c>
      <c r="G3" t="s">
        <v>216</v>
      </c>
      <c r="H3">
        <v>1</v>
      </c>
      <c r="J3" t="s">
        <v>233</v>
      </c>
      <c r="K3" t="s">
        <v>233</v>
      </c>
    </row>
    <row r="4" spans="1:13" x14ac:dyDescent="0.25">
      <c r="A4">
        <v>14</v>
      </c>
      <c r="B4">
        <v>20</v>
      </c>
      <c r="C4" t="s">
        <v>175</v>
      </c>
      <c r="D4">
        <v>4</v>
      </c>
      <c r="E4" t="s">
        <v>200</v>
      </c>
      <c r="F4" t="s">
        <v>208</v>
      </c>
      <c r="H4">
        <v>2</v>
      </c>
      <c r="I4" t="s">
        <v>255</v>
      </c>
      <c r="J4" t="s">
        <v>219</v>
      </c>
      <c r="K4" t="s">
        <v>219</v>
      </c>
      <c r="L4" t="s">
        <v>240</v>
      </c>
      <c r="M4" s="11" t="s">
        <v>242</v>
      </c>
    </row>
    <row r="5" spans="1:13" x14ac:dyDescent="0.25">
      <c r="A5">
        <v>1</v>
      </c>
      <c r="B5">
        <v>1</v>
      </c>
      <c r="C5" t="s">
        <v>176</v>
      </c>
      <c r="D5">
        <v>5</v>
      </c>
      <c r="E5" t="s">
        <v>201</v>
      </c>
      <c r="F5" t="s">
        <v>209</v>
      </c>
      <c r="H5">
        <v>3</v>
      </c>
      <c r="I5" t="s">
        <v>256</v>
      </c>
      <c r="J5" t="s">
        <v>252</v>
      </c>
      <c r="K5" t="s">
        <v>252</v>
      </c>
      <c r="L5" t="s">
        <v>241</v>
      </c>
      <c r="M5" s="11" t="s">
        <v>243</v>
      </c>
    </row>
    <row r="6" spans="1:13" x14ac:dyDescent="0.25">
      <c r="B6">
        <v>2</v>
      </c>
      <c r="C6" t="s">
        <v>177</v>
      </c>
      <c r="D6">
        <v>6</v>
      </c>
      <c r="E6" t="s">
        <v>202</v>
      </c>
      <c r="H6">
        <v>4</v>
      </c>
      <c r="J6" t="s">
        <v>215</v>
      </c>
      <c r="K6" t="s">
        <v>215</v>
      </c>
      <c r="L6" s="10" t="s">
        <v>242</v>
      </c>
      <c r="M6" s="12" t="s">
        <v>240</v>
      </c>
    </row>
    <row r="7" spans="1:13" x14ac:dyDescent="0.25">
      <c r="B7">
        <v>3</v>
      </c>
      <c r="C7" t="s">
        <v>178</v>
      </c>
      <c r="D7">
        <v>7</v>
      </c>
      <c r="E7" t="s">
        <v>203</v>
      </c>
      <c r="H7">
        <v>5</v>
      </c>
      <c r="J7" t="s">
        <v>214</v>
      </c>
      <c r="K7" t="s">
        <v>214</v>
      </c>
      <c r="L7" s="10" t="s">
        <v>243</v>
      </c>
      <c r="M7" s="12" t="s">
        <v>241</v>
      </c>
    </row>
    <row r="8" spans="1:13" x14ac:dyDescent="0.25">
      <c r="A8">
        <v>2</v>
      </c>
      <c r="B8">
        <v>4</v>
      </c>
      <c r="C8" t="s">
        <v>179</v>
      </c>
      <c r="E8" t="s">
        <v>230</v>
      </c>
      <c r="I8" t="s">
        <v>230</v>
      </c>
      <c r="J8" t="s">
        <v>230</v>
      </c>
      <c r="K8" t="s">
        <v>230</v>
      </c>
      <c r="L8" s="9" t="s">
        <v>244</v>
      </c>
      <c r="M8" s="9" t="s">
        <v>240</v>
      </c>
    </row>
    <row r="9" spans="1:13" x14ac:dyDescent="0.25">
      <c r="A9">
        <v>3</v>
      </c>
      <c r="B9">
        <v>5</v>
      </c>
      <c r="C9" t="s">
        <v>180</v>
      </c>
      <c r="E9" t="s">
        <v>231</v>
      </c>
      <c r="I9" t="s">
        <v>231</v>
      </c>
      <c r="J9" t="s">
        <v>231</v>
      </c>
      <c r="K9" t="s">
        <v>231</v>
      </c>
      <c r="L9" s="9" t="s">
        <v>245</v>
      </c>
      <c r="M9" s="9" t="s">
        <v>241</v>
      </c>
    </row>
    <row r="10" spans="1:13" x14ac:dyDescent="0.25">
      <c r="C10" t="s">
        <v>181</v>
      </c>
      <c r="D10">
        <v>10</v>
      </c>
      <c r="E10" t="s">
        <v>206</v>
      </c>
      <c r="F10" t="s">
        <v>212</v>
      </c>
      <c r="G10" t="s">
        <v>215</v>
      </c>
      <c r="H10">
        <v>8</v>
      </c>
      <c r="L10" s="8" t="s">
        <v>240</v>
      </c>
      <c r="M10" s="8" t="s">
        <v>248</v>
      </c>
    </row>
    <row r="11" spans="1:13" x14ac:dyDescent="0.25">
      <c r="C11" t="s">
        <v>182</v>
      </c>
      <c r="D11">
        <v>11</v>
      </c>
      <c r="E11" t="s">
        <v>207</v>
      </c>
      <c r="G11" t="s">
        <v>214</v>
      </c>
      <c r="H11">
        <v>9</v>
      </c>
      <c r="L11" s="8" t="s">
        <v>241</v>
      </c>
      <c r="M11" s="8" t="s">
        <v>249</v>
      </c>
    </row>
    <row r="12" spans="1:13" x14ac:dyDescent="0.25">
      <c r="A12">
        <v>4</v>
      </c>
      <c r="B12">
        <v>6</v>
      </c>
      <c r="C12" t="s">
        <v>183</v>
      </c>
      <c r="D12">
        <v>14</v>
      </c>
      <c r="E12" t="s">
        <v>204</v>
      </c>
      <c r="F12" t="s">
        <v>218</v>
      </c>
      <c r="G12" t="s">
        <v>219</v>
      </c>
      <c r="H12">
        <v>6</v>
      </c>
      <c r="I12" t="s">
        <v>254</v>
      </c>
      <c r="J12" t="s">
        <v>233</v>
      </c>
      <c r="K12" t="s">
        <v>233</v>
      </c>
      <c r="L12" t="s">
        <v>242</v>
      </c>
      <c r="M12" s="11" t="s">
        <v>250</v>
      </c>
    </row>
    <row r="13" spans="1:13" x14ac:dyDescent="0.25">
      <c r="A13">
        <v>5</v>
      </c>
      <c r="B13">
        <v>7</v>
      </c>
      <c r="C13" t="s">
        <v>184</v>
      </c>
      <c r="D13">
        <v>15</v>
      </c>
      <c r="E13" t="s">
        <v>205</v>
      </c>
      <c r="F13" t="s">
        <v>220</v>
      </c>
      <c r="G13" t="s">
        <v>221</v>
      </c>
      <c r="H13">
        <v>7</v>
      </c>
      <c r="I13" t="s">
        <v>253</v>
      </c>
      <c r="J13" t="s">
        <v>233</v>
      </c>
      <c r="K13" t="s">
        <v>233</v>
      </c>
      <c r="L13" t="s">
        <v>243</v>
      </c>
      <c r="M13" s="11" t="s">
        <v>251</v>
      </c>
    </row>
    <row r="14" spans="1:13" x14ac:dyDescent="0.25">
      <c r="B14">
        <v>8</v>
      </c>
      <c r="C14" t="s">
        <v>185</v>
      </c>
      <c r="D14">
        <v>16</v>
      </c>
      <c r="F14" t="s">
        <v>222</v>
      </c>
      <c r="G14" t="s">
        <v>11</v>
      </c>
      <c r="J14" t="s">
        <v>233</v>
      </c>
      <c r="K14" t="s">
        <v>233</v>
      </c>
      <c r="L14" s="10" t="s">
        <v>244</v>
      </c>
      <c r="M14" s="10" t="s">
        <v>248</v>
      </c>
    </row>
    <row r="15" spans="1:13" x14ac:dyDescent="0.25">
      <c r="C15" t="s">
        <v>186</v>
      </c>
      <c r="D15">
        <v>17</v>
      </c>
      <c r="L15" s="8" t="s">
        <v>245</v>
      </c>
      <c r="M15" s="8" t="s">
        <v>249</v>
      </c>
    </row>
    <row r="16" spans="1:13" x14ac:dyDescent="0.25">
      <c r="B16">
        <v>9</v>
      </c>
      <c r="C16" t="s">
        <v>187</v>
      </c>
      <c r="D16">
        <v>22</v>
      </c>
      <c r="F16" t="s">
        <v>210</v>
      </c>
      <c r="G16" t="s">
        <v>223</v>
      </c>
      <c r="J16" t="s">
        <v>223</v>
      </c>
      <c r="K16" t="s">
        <v>223</v>
      </c>
      <c r="L16" s="10" t="s">
        <v>246</v>
      </c>
      <c r="M16" s="10" t="s">
        <v>250</v>
      </c>
    </row>
    <row r="17" spans="1:13" x14ac:dyDescent="0.25">
      <c r="B17">
        <v>10</v>
      </c>
      <c r="C17" t="s">
        <v>188</v>
      </c>
      <c r="D17">
        <v>23</v>
      </c>
      <c r="G17" t="s">
        <v>224</v>
      </c>
      <c r="J17" t="s">
        <v>224</v>
      </c>
      <c r="K17" t="s">
        <v>224</v>
      </c>
      <c r="L17" s="10" t="s">
        <v>247</v>
      </c>
      <c r="M17" s="10" t="s">
        <v>251</v>
      </c>
    </row>
    <row r="18" spans="1:13" x14ac:dyDescent="0.25">
      <c r="C18" t="s">
        <v>189</v>
      </c>
      <c r="D18">
        <v>27</v>
      </c>
      <c r="F18" t="s">
        <v>211</v>
      </c>
    </row>
    <row r="19" spans="1:13" x14ac:dyDescent="0.25">
      <c r="A19">
        <v>6</v>
      </c>
      <c r="B19">
        <v>11</v>
      </c>
      <c r="C19" t="s">
        <v>190</v>
      </c>
      <c r="G19" t="s">
        <v>232</v>
      </c>
      <c r="I19" t="s">
        <v>232</v>
      </c>
      <c r="J19" t="s">
        <v>232</v>
      </c>
      <c r="K19" t="s">
        <v>232</v>
      </c>
    </row>
    <row r="20" spans="1:13" x14ac:dyDescent="0.25">
      <c r="A20">
        <v>7</v>
      </c>
      <c r="B20">
        <v>12</v>
      </c>
      <c r="C20" t="s">
        <v>191</v>
      </c>
      <c r="D20">
        <v>30</v>
      </c>
      <c r="G20" t="s">
        <v>225</v>
      </c>
      <c r="I20" t="s">
        <v>225</v>
      </c>
      <c r="J20" t="s">
        <v>225</v>
      </c>
      <c r="K20" t="s">
        <v>225</v>
      </c>
      <c r="L20" t="s">
        <v>246</v>
      </c>
      <c r="M20" s="11" t="s">
        <v>244</v>
      </c>
    </row>
    <row r="21" spans="1:13" x14ac:dyDescent="0.25">
      <c r="A21">
        <v>8</v>
      </c>
      <c r="B21">
        <v>13</v>
      </c>
      <c r="C21" t="s">
        <v>192</v>
      </c>
      <c r="D21">
        <v>31</v>
      </c>
      <c r="F21" t="s">
        <v>226</v>
      </c>
      <c r="G21" t="s">
        <v>227</v>
      </c>
      <c r="I21" t="s">
        <v>227</v>
      </c>
      <c r="J21" t="s">
        <v>227</v>
      </c>
      <c r="K21" t="s">
        <v>227</v>
      </c>
      <c r="L21" t="s">
        <v>247</v>
      </c>
      <c r="M21" s="11" t="s">
        <v>245</v>
      </c>
    </row>
    <row r="22" spans="1:13" x14ac:dyDescent="0.25">
      <c r="A22">
        <v>9</v>
      </c>
      <c r="B22">
        <v>14</v>
      </c>
      <c r="C22" t="s">
        <v>193</v>
      </c>
      <c r="H22" t="s">
        <v>228</v>
      </c>
      <c r="I22" t="s">
        <v>228</v>
      </c>
      <c r="J22" t="s">
        <v>228</v>
      </c>
      <c r="K22" t="s">
        <v>228</v>
      </c>
      <c r="L22" s="9" t="s">
        <v>244</v>
      </c>
      <c r="M22" s="9" t="s">
        <v>248</v>
      </c>
    </row>
    <row r="23" spans="1:13" x14ac:dyDescent="0.25">
      <c r="A23">
        <v>10</v>
      </c>
      <c r="B23">
        <v>15</v>
      </c>
      <c r="C23" t="s">
        <v>194</v>
      </c>
      <c r="H23" t="s">
        <v>229</v>
      </c>
      <c r="I23" t="s">
        <v>229</v>
      </c>
      <c r="J23" t="s">
        <v>229</v>
      </c>
      <c r="K23" t="s">
        <v>229</v>
      </c>
      <c r="L23" s="9" t="s">
        <v>245</v>
      </c>
      <c r="M23" s="9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Jotter_Rev1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2016-02-02T17:32:03Z</dcterms:modified>
</cp:coreProperties>
</file>