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d.docs.live.net/693c285b4bd72293/Computer learning/CIAT1/CIAT2/MTH201-21_Pre_Calculus/Week4/"/>
    </mc:Choice>
  </mc:AlternateContent>
  <xr:revisionPtr revIDLastSave="203" documentId="8_{D51C6A21-DAD5-4B36-A966-8C414ABEF3CA}" xr6:coauthVersionLast="47" xr6:coauthVersionMax="47" xr10:uidLastSave="{B087EE83-065E-47F8-9BD4-B2F26AD3C976}"/>
  <bookViews>
    <workbookView xWindow="1935" yWindow="1200" windowWidth="26820" windowHeight="11295" activeTab="3" xr2:uid="{AFD8CCC0-4312-4FE2-A89A-8F96ECEFBC60}"/>
  </bookViews>
  <sheets>
    <sheet name="Project Summary" sheetId="1" r:id="rId1"/>
    <sheet name="Itemized Expenses" sheetId="2" r:id="rId2"/>
    <sheet name="CableNeeded" sheetId="4" r:id="rId3"/>
    <sheet name="ProjectMod&amp;OT"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3" l="1"/>
  <c r="C14" i="1"/>
  <c r="H8" i="3"/>
  <c r="G8" i="3"/>
  <c r="F14" i="4"/>
  <c r="D14" i="4"/>
  <c r="C14" i="4"/>
  <c r="B14" i="4"/>
  <c r="E12" i="4"/>
  <c r="G12" i="4" s="1"/>
  <c r="E11" i="4"/>
  <c r="G11" i="4" s="1"/>
  <c r="E10" i="4"/>
  <c r="G10" i="4" s="1"/>
  <c r="F7" i="3"/>
  <c r="F6" i="3"/>
  <c r="F5" i="3"/>
  <c r="F6" i="4"/>
  <c r="D6" i="4"/>
  <c r="C6" i="4"/>
  <c r="B6" i="4"/>
  <c r="E4" i="4"/>
  <c r="G4" i="4" s="1"/>
  <c r="E3" i="4"/>
  <c r="G3" i="4" s="1"/>
  <c r="E2" i="4"/>
  <c r="G14" i="4" l="1"/>
  <c r="E6" i="4"/>
  <c r="E14" i="4"/>
  <c r="G2" i="4"/>
  <c r="G6" i="4" s="1"/>
  <c r="E16" i="4" s="1"/>
  <c r="G12" i="3"/>
  <c r="C7" i="3"/>
  <c r="C6" i="3"/>
  <c r="C5" i="3"/>
  <c r="B7" i="3"/>
  <c r="E7" i="3" s="1"/>
  <c r="G7" i="3" s="1"/>
  <c r="H7" i="3" s="1"/>
  <c r="B6" i="3"/>
  <c r="E6" i="3" s="1"/>
  <c r="G6" i="3" s="1"/>
  <c r="H6" i="3" s="1"/>
  <c r="B5" i="3"/>
  <c r="E5" i="3" s="1"/>
  <c r="G5" i="3" s="1"/>
  <c r="H5" i="3" s="1"/>
  <c r="B25" i="2"/>
  <c r="D16" i="2"/>
  <c r="D17" i="2"/>
  <c r="B15" i="2"/>
  <c r="D15" i="2" s="1"/>
  <c r="D18" i="2" s="1"/>
  <c r="D4" i="2"/>
  <c r="D11" i="2" s="1"/>
  <c r="C12" i="1" s="1"/>
  <c r="D5" i="2"/>
  <c r="D6" i="2"/>
  <c r="D7" i="2"/>
  <c r="D8" i="2"/>
  <c r="D9" i="2"/>
  <c r="D10" i="2"/>
  <c r="D3" i="2"/>
  <c r="B27" i="2" l="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<sst xmlns="http://schemas.openxmlformats.org/spreadsheetml/2006/main" count="107" uniqueCount="86">
  <si>
    <t>Vault 13 Networking</t>
  </si>
  <si>
    <t>PROJECT INFORMATION</t>
  </si>
  <si>
    <t>Project name</t>
  </si>
  <si>
    <t>Precalculus Project - Meeting Room</t>
  </si>
  <si>
    <t>Project description</t>
  </si>
  <si>
    <t>Set up computers in a meeting room. The room's ceiling is 10 feet above the floor, and you must run cables from the network rack on the ground level to Station A, Station B, and Station C. To maintain a clean and concealed appearance, the cables must run diagonally through the ceiling, avoiding the walls, to reach Station A and Station B.</t>
  </si>
  <si>
    <t>Licensed/Bonded number</t>
  </si>
  <si>
    <t>Contact name</t>
  </si>
  <si>
    <t>Michael Connell</t>
  </si>
  <si>
    <t>Website</t>
  </si>
  <si>
    <t>Phone</t>
  </si>
  <si>
    <t>Address</t>
  </si>
  <si>
    <t>https://Vault13Networking.com/</t>
  </si>
  <si>
    <t>Network Project Budget Proposal and Overview</t>
  </si>
  <si>
    <t>Item Description</t>
  </si>
  <si>
    <t>Quanatity</t>
  </si>
  <si>
    <t>Total Cost</t>
  </si>
  <si>
    <t>Computer</t>
  </si>
  <si>
    <t>Windows OS License</t>
  </si>
  <si>
    <t>Network Rack</t>
  </si>
  <si>
    <t>Patch Panel</t>
  </si>
  <si>
    <t>Switch</t>
  </si>
  <si>
    <t>Box of Cat6a Cable (500 ft/box)</t>
  </si>
  <si>
    <t>Wall Jack</t>
  </si>
  <si>
    <t>Face Plate</t>
  </si>
  <si>
    <t>Itemized Costs</t>
  </si>
  <si>
    <t>Labor Costs</t>
  </si>
  <si>
    <t>Task</t>
  </si>
  <si>
    <t>Time Estimate (Hours)</t>
  </si>
  <si>
    <t>Rate/Hour</t>
  </si>
  <si>
    <t>Total</t>
  </si>
  <si>
    <t>Cost per Item</t>
  </si>
  <si>
    <t>Network Rack Setup</t>
  </si>
  <si>
    <t>Miscellaneous Tasks</t>
  </si>
  <si>
    <t>Cable Installation .5hr per Computer</t>
  </si>
  <si>
    <t>Additional Services</t>
  </si>
  <si>
    <t>Network Configuration</t>
  </si>
  <si>
    <t>Cost</t>
  </si>
  <si>
    <t>Security Testing</t>
  </si>
  <si>
    <t>Training Session (2 hours)</t>
  </si>
  <si>
    <t>Total Project Cost =</t>
  </si>
  <si>
    <t>Tech Park Plaza, Suite 1300
1313 Innovation Drive
Cyber City, Vaulton VA, 13313</t>
  </si>
  <si>
    <t>555-V13-TECH (555-813-8324)</t>
  </si>
  <si>
    <t>C13-V13N-0013</t>
  </si>
  <si>
    <t>Expense Summary +++++=========&gt;</t>
  </si>
  <si>
    <t>Total Additional Costs (Project Support)</t>
  </si>
  <si>
    <t>Project Modifications and Overtime</t>
  </si>
  <si>
    <t>Description</t>
  </si>
  <si>
    <t>Additional Quantity</t>
  </si>
  <si>
    <t>Computers</t>
  </si>
  <si>
    <t>Cat6e Cable</t>
  </si>
  <si>
    <t>Current Quantity</t>
  </si>
  <si>
    <t>Current Total Cost</t>
  </si>
  <si>
    <t>New Total Quantity</t>
  </si>
  <si>
    <t>Cost Change</t>
  </si>
  <si>
    <t>Overtime Charges</t>
  </si>
  <si>
    <t>Current Time Estimate (Hours)</t>
  </si>
  <si>
    <t>Standard Rate/Hour</t>
  </si>
  <si>
    <t>Overtime Rate/Hour</t>
  </si>
  <si>
    <t>Additional Time Required (Hours)</t>
  </si>
  <si>
    <t>Total Overtime Charge</t>
  </si>
  <si>
    <t>Cable Installation and Computer Install</t>
  </si>
  <si>
    <t>Station</t>
  </si>
  <si>
    <t>Rack to Wall (feet)</t>
  </si>
  <si>
    <t>Wall to Station (feet)</t>
  </si>
  <si>
    <t>Vertical Travel (feet)</t>
  </si>
  <si>
    <t>Cable Length for One Computer (feet)</t>
  </si>
  <si>
    <t>Number of Computers</t>
  </si>
  <si>
    <t>Total Cable Length (feet)</t>
  </si>
  <si>
    <t>Comments:</t>
  </si>
  <si>
    <t>Station A</t>
  </si>
  <si>
    <t>Diagonal Run  Requires =SQRT((B)^2 + (C)^2) + D</t>
  </si>
  <si>
    <t>Station B</t>
  </si>
  <si>
    <t>Station C</t>
  </si>
  <si>
    <t>Direct run Requires =B4 + C4</t>
  </si>
  <si>
    <t>TOTAL:</t>
  </si>
  <si>
    <t>Additional Computer requirments</t>
  </si>
  <si>
    <t xml:space="preserve"> 2 Boxes of Cat6e Required (500ft per box)</t>
  </si>
  <si>
    <t>Total feet of cable needed given new requirments:</t>
  </si>
  <si>
    <t xml:space="preserve">   3 boxes of Cat6e Required (500ft per box)</t>
  </si>
  <si>
    <t>Original Project Budget Requirments</t>
  </si>
  <si>
    <t>Updated Project Budget Requirment Including Additional Materials and Overtime</t>
  </si>
  <si>
    <t>With Additional Computers and Materials</t>
  </si>
  <si>
    <t>New Total Material Cost</t>
  </si>
  <si>
    <t>Change In Percent:</t>
  </si>
  <si>
    <t>Updated to meet #9 requirment which shows percentage change for computers alone.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</si>
</sst>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lt;=9999999]###\-####;###\-###\-####"/>
    <numFmt numFmtId="165" formatCode="&quot;$&quot;#,##0.00"/>
  </numFmts>
  <fonts count="26"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3F3F76"/>
      <name val="Aptos Narrow"/>
      <family val="2"/>
      <scheme val="minor"/>
    </font>
    <font>
      <u/>
      <sz val="11"/>
      <color theme="10"/>
      <name val="Aptos Narrow"/>
      <family val="2"/>
      <scheme val="minor"/>
    </font>
    <font>
      <sz val="12"/>
      <color theme="0"/>
      <name val="Aptos Narrow"/>
      <family val="2"/>
      <scheme val="minor"/>
    </font>
    <font>
      <sz val="12"/>
      <color theme="1"/>
      <name val="Aptos Narrow"/>
      <family val="2"/>
      <scheme val="minor"/>
    </font>
    <font>
      <sz val="20"/>
      <color rgb="FFE9ECEC"/>
      <name val="Arial Black"/>
      <family val="2"/>
    </font>
    <font>
      <sz val="14"/>
      <color rgb="FFE9ECEC"/>
      <name val="Arial Black"/>
      <family val="2"/>
    </font>
    <font>
      <sz val="24"/>
      <color rgb="FFE9ECEC"/>
      <name val="Arial Black"/>
      <family val="2"/>
    </font>
    <font>
      <sz val="12"/>
      <color theme="4" tint="-0.499984740745262"/>
      <name val="Aptos Narrow"/>
      <family val="2"/>
      <scheme val="minor"/>
    </font>
    <font>
      <b/>
      <sz val="20"/>
      <color theme="5"/>
      <name val="Aptos Narrow"/>
      <family val="2"/>
      <scheme val="minor"/>
    </font>
    <font>
      <b/>
      <sz val="16"/>
      <color theme="3"/>
      <name val="Aptos Narrow"/>
      <family val="2"/>
      <scheme val="minor"/>
    </font>
    <font>
      <u/>
      <sz val="12"/>
      <color theme="10"/>
      <name val="Aptos Narrow"/>
      <family val="2"/>
      <scheme val="minor"/>
    </font>
    <font>
      <sz val="18"/>
      <color theme="1"/>
      <name val="Aptos Narrow"/>
      <family val="2"/>
      <scheme val="minor"/>
    </font>
    <font>
      <sz val="18"/>
      <color theme="3" tint="0.749992370372631"/>
      <name val="Aptos Narrow"/>
      <family val="2"/>
      <scheme val="minor"/>
    </font>
    <font>
      <b/>
      <sz val="18"/>
      <color theme="3" tint="0.749992370372631"/>
      <name val="Aptos Narrow"/>
      <family val="2"/>
      <scheme val="minor"/>
    </font>
    <font>
      <b/>
      <sz val="14"/>
      <color theme="5"/>
      <name val="Aptos Narrow"/>
      <family val="2"/>
      <scheme val="minor"/>
    </font>
    <font>
      <sz val="14"/>
      <color theme="5" tint="-0.249977111117893"/>
      <name val="Aptos Narrow"/>
      <family val="2"/>
      <scheme val="minor"/>
    </font>
    <font>
      <b/>
      <sz val="14"/>
      <color theme="1"/>
      <name val="Aptos Narrow"/>
      <family val="2"/>
      <scheme val="minor"/>
    </font>
    <font>
      <sz val="14"/>
      <color theme="1"/>
      <name val="Aptos Narrow"/>
      <family val="2"/>
      <scheme val="minor"/>
    </font>
    <font>
      <sz val="14"/>
      <color theme="5"/>
      <name val="ADLaM Display"/>
    </font>
    <font>
      <sz val="11"/>
      <color theme="5"/>
      <name val="Aptos Narrow"/>
      <family val="2"/>
      <scheme val="minor"/>
    </font>
  </fonts>
  <fills count="19">
    <fill>
      <patternFill patternType="none"/>
    </fill>
    <fill>
      <patternFill patternType="gray125"/>
    </fill>
    <fill>
      <patternFill patternType="solid">
        <fgColor rgb="FFFFCC99"/>
      </patternFill>
    </fill>
    <fill>
      <patternFill patternType="solid">
        <fgColor theme="0" tint="-4.9989318521683403E-2"/>
        <bgColor indexed="64"/>
      </patternFill>
    </fill>
    <fill>
      <patternFill patternType="solid">
        <fgColor rgb="FF586572"/>
        <bgColor rgb="FF000000"/>
      </patternFill>
    </fill>
    <fill>
      <patternFill patternType="solid">
        <fgColor theme="2" tint="-0.499984740745262"/>
        <bgColor indexed="64"/>
      </patternFill>
    </fill>
    <fill>
      <patternFill patternType="solid">
        <fgColor theme="4" tint="0.79998168889431442"/>
        <bgColor indexed="64"/>
      </patternFill>
    </fill>
    <fill>
      <patternFill patternType="solid">
        <fgColor theme="0" tint="-0.249977111117893"/>
        <bgColor indexed="64"/>
      </patternFill>
    </fill>
    <fill>
      <patternFill patternType="solid">
        <fgColor theme="3" tint="0.749992370372631"/>
        <bgColor indexed="64"/>
      </patternFill>
    </fill>
    <fill>
      <patternFill patternType="solid">
        <fgColor theme="3" tint="0.49998474074526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rgb="FFFFC0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double">
        <color indexed="64"/>
      </bottom>
      <diagonal/>
    </border>
    <border diagonalUp="1" diagonalDown="1">
      <left style="double">
        <color auto="1"/>
      </left>
      <right style="double">
        <color auto="1"/>
      </right>
      <top style="double">
        <color auto="1"/>
      </top>
      <bottom style="double">
        <color auto="1"/>
      </bottom>
      <diagonal style="double">
        <color auto="1"/>
      </diagonal>
    </border>
  </borders>
  <cellStyleXfs count="10">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6" fillId="2" borderId="4" applyNumberFormat="0" applyAlignment="0" applyProtection="0"/>
    <xf numFmtId="0" fontId="7" fillId="0" borderId="0" applyNumberFormat="0" applyFill="0" applyBorder="0" applyAlignment="0" applyProtection="0"/>
    <xf numFmtId="0" fontId="8" fillId="3" borderId="0" applyNumberFormat="0" applyFill="0" applyBorder="0" applyAlignment="0">
      <alignment horizontal="left" vertical="center"/>
    </xf>
    <xf numFmtId="164" fontId="13" fillId="0" borderId="0" applyFont="0" applyFill="0" applyBorder="0" applyAlignment="0">
      <alignment horizontal="left" vertical="center" wrapText="1"/>
    </xf>
  </cellStyleXfs>
  <cellXfs count="82">
    <xf numFmtId="0" fontId="0" fillId="0" borderId="0" xfId="0"/>
    <xf numFmtId="0" fontId="0" fillId="0" borderId="0" xfId="0" applyAlignment="1">
      <alignment horizontal="left" vertical="center"/>
    </xf>
    <xf numFmtId="0" fontId="14" fillId="0" borderId="2" xfId="4" applyFont="1"/>
    <xf numFmtId="0" fontId="15" fillId="0" borderId="3" xfId="5" applyFont="1" applyAlignment="1">
      <alignment horizontal="left" vertical="center" wrapText="1"/>
    </xf>
    <xf numFmtId="0" fontId="4" fillId="0" borderId="0" xfId="4" applyBorder="1"/>
    <xf numFmtId="0" fontId="9" fillId="0" borderId="0" xfId="0" applyFont="1" applyAlignment="1">
      <alignment vertical="center" wrapText="1"/>
    </xf>
    <xf numFmtId="165" fontId="0" fillId="0" borderId="0" xfId="0" applyNumberFormat="1"/>
    <xf numFmtId="165" fontId="0" fillId="0" borderId="0" xfId="0" applyNumberFormat="1" applyAlignment="1">
      <alignment horizontal="left" vertical="center"/>
    </xf>
    <xf numFmtId="165" fontId="0" fillId="0" borderId="0" xfId="0" applyNumberFormat="1" applyAlignment="1">
      <alignment horizontal="left"/>
    </xf>
    <xf numFmtId="0" fontId="15" fillId="0" borderId="0" xfId="5" applyFont="1" applyFill="1" applyBorder="1" applyAlignment="1">
      <alignment horizontal="left" vertical="center" wrapText="1"/>
    </xf>
    <xf numFmtId="44" fontId="17" fillId="0" borderId="0" xfId="1" applyFont="1" applyAlignment="1">
      <alignment horizontal="center" vertical="center"/>
    </xf>
    <xf numFmtId="0" fontId="18" fillId="5" borderId="0" xfId="0" applyFont="1" applyFill="1"/>
    <xf numFmtId="0" fontId="19" fillId="5" borderId="0" xfId="0" applyFont="1" applyFill="1"/>
    <xf numFmtId="0" fontId="0" fillId="0" borderId="5" xfId="0" applyBorder="1"/>
    <xf numFmtId="165" fontId="0" fillId="0" borderId="5" xfId="0" applyNumberFormat="1" applyBorder="1" applyAlignment="1">
      <alignment horizontal="left" vertical="center"/>
    </xf>
    <xf numFmtId="0" fontId="0" fillId="0" borderId="5" xfId="0" applyBorder="1" applyAlignment="1">
      <alignment horizontal="center" vertical="center"/>
    </xf>
    <xf numFmtId="165" fontId="0" fillId="0" borderId="5" xfId="0" applyNumberFormat="1" applyBorder="1"/>
    <xf numFmtId="0" fontId="20" fillId="6" borderId="0" xfId="0" applyFont="1" applyFill="1"/>
    <xf numFmtId="0" fontId="21" fillId="6" borderId="5" xfId="0" applyFont="1" applyFill="1" applyBorder="1"/>
    <xf numFmtId="165" fontId="21" fillId="6" borderId="5" xfId="0" applyNumberFormat="1" applyFont="1" applyFill="1" applyBorder="1"/>
    <xf numFmtId="165" fontId="21" fillId="6" borderId="5" xfId="0" applyNumberFormat="1" applyFont="1" applyFill="1" applyBorder="1" applyAlignment="1">
      <alignment horizontal="left" vertical="center"/>
    </xf>
    <xf numFmtId="165" fontId="19" fillId="5" borderId="0" xfId="0" applyNumberFormat="1" applyFont="1" applyFill="1"/>
    <xf numFmtId="0" fontId="19" fillId="5" borderId="0" xfId="0" applyFont="1" applyFill="1" applyAlignment="1">
      <alignment horizontal="center" vertical="center"/>
    </xf>
    <xf numFmtId="0" fontId="0" fillId="0" borderId="0" xfId="0" applyAlignment="1">
      <alignment horizontal="center" vertical="center"/>
    </xf>
    <xf numFmtId="165" fontId="0" fillId="0" borderId="0" xfId="0" applyNumberFormat="1" applyAlignment="1">
      <alignment horizontal="center" vertical="center"/>
    </xf>
    <xf numFmtId="0" fontId="0" fillId="7" borderId="9" xfId="0" applyFill="1" applyBorder="1" applyAlignment="1">
      <alignment horizontal="center"/>
    </xf>
    <xf numFmtId="0" fontId="0" fillId="8" borderId="0" xfId="0" applyFill="1"/>
    <xf numFmtId="0" fontId="0" fillId="8" borderId="0" xfId="0" applyFill="1" applyAlignment="1">
      <alignment horizontal="center"/>
    </xf>
    <xf numFmtId="2" fontId="0" fillId="8" borderId="0" xfId="0" applyNumberFormat="1" applyFill="1" applyAlignment="1">
      <alignment horizontal="center"/>
    </xf>
    <xf numFmtId="2" fontId="0" fillId="9" borderId="0" xfId="0" applyNumberFormat="1" applyFill="1" applyAlignment="1">
      <alignment horizontal="center"/>
    </xf>
    <xf numFmtId="0" fontId="0" fillId="10" borderId="0" xfId="0" applyFill="1"/>
    <xf numFmtId="0" fontId="0" fillId="10" borderId="0" xfId="0" applyFill="1" applyAlignment="1">
      <alignment horizontal="center"/>
    </xf>
    <xf numFmtId="2" fontId="0" fillId="10" borderId="0" xfId="0" applyNumberFormat="1" applyFill="1" applyAlignment="1">
      <alignment horizontal="center"/>
    </xf>
    <xf numFmtId="2" fontId="0" fillId="11" borderId="0" xfId="0" applyNumberFormat="1" applyFill="1" applyAlignment="1">
      <alignment horizontal="center"/>
    </xf>
    <xf numFmtId="0" fontId="0" fillId="11" borderId="0" xfId="0" applyFill="1" applyAlignment="1">
      <alignment horizontal="center" vertical="center"/>
    </xf>
    <xf numFmtId="0" fontId="0" fillId="0" borderId="10" xfId="0" applyBorder="1"/>
    <xf numFmtId="2" fontId="0" fillId="0" borderId="10" xfId="0" applyNumberFormat="1" applyBorder="1"/>
    <xf numFmtId="0" fontId="0" fillId="12" borderId="0" xfId="0" applyFill="1"/>
    <xf numFmtId="0" fontId="0" fillId="12" borderId="0" xfId="0" applyFill="1" applyAlignment="1">
      <alignment horizontal="center" vertical="center"/>
    </xf>
    <xf numFmtId="2" fontId="0" fillId="12" borderId="0" xfId="0" applyNumberFormat="1" applyFill="1" applyAlignment="1">
      <alignment horizontal="center" vertical="center"/>
    </xf>
    <xf numFmtId="2" fontId="0" fillId="13" borderId="0" xfId="0" applyNumberFormat="1" applyFill="1" applyAlignment="1">
      <alignment horizontal="center" vertical="center"/>
    </xf>
    <xf numFmtId="0" fontId="0" fillId="8" borderId="0" xfId="0" applyFill="1" applyAlignment="1">
      <alignment horizontal="center" vertical="center"/>
    </xf>
    <xf numFmtId="0" fontId="0" fillId="10" borderId="0" xfId="0" applyFill="1" applyAlignment="1">
      <alignment horizontal="center" vertical="center"/>
    </xf>
    <xf numFmtId="0" fontId="0" fillId="0" borderId="10" xfId="0" applyBorder="1" applyAlignment="1">
      <alignment horizontal="center" vertical="center"/>
    </xf>
    <xf numFmtId="165" fontId="0" fillId="12" borderId="0" xfId="0" applyNumberFormat="1" applyFill="1" applyAlignment="1">
      <alignment horizontal="left" vertical="center"/>
    </xf>
    <xf numFmtId="0" fontId="22" fillId="0" borderId="0" xfId="0" applyFont="1" applyAlignment="1">
      <alignment horizontal="center" vertical="center"/>
    </xf>
    <xf numFmtId="0" fontId="22" fillId="12" borderId="0" xfId="0" applyFont="1" applyFill="1" applyAlignment="1">
      <alignment horizontal="left" vertical="center"/>
    </xf>
    <xf numFmtId="0" fontId="22" fillId="0" borderId="0" xfId="0" applyFont="1" applyAlignment="1">
      <alignment horizontal="center" vertical="center" wrapText="1"/>
    </xf>
    <xf numFmtId="0" fontId="0" fillId="15" borderId="0" xfId="0" applyFill="1"/>
    <xf numFmtId="0" fontId="0" fillId="15" borderId="0" xfId="0" applyFill="1" applyAlignment="1">
      <alignment horizontal="center" vertical="center"/>
    </xf>
    <xf numFmtId="2" fontId="0" fillId="15" borderId="0" xfId="0" applyNumberFormat="1" applyFill="1" applyAlignment="1">
      <alignment horizontal="center" vertical="center"/>
    </xf>
    <xf numFmtId="0" fontId="23" fillId="13" borderId="0" xfId="0" applyFont="1" applyFill="1" applyAlignment="1">
      <alignment horizontal="left" vertical="center"/>
    </xf>
    <xf numFmtId="2" fontId="0" fillId="13" borderId="0" xfId="0" applyNumberFormat="1" applyFill="1" applyAlignment="1">
      <alignment horizontal="left" vertical="center"/>
    </xf>
    <xf numFmtId="0" fontId="0" fillId="13" borderId="0" xfId="0" applyFill="1" applyAlignment="1">
      <alignment horizontal="left" vertical="center"/>
    </xf>
    <xf numFmtId="0" fontId="24" fillId="16" borderId="0" xfId="0" applyFont="1" applyFill="1"/>
    <xf numFmtId="0" fontId="0" fillId="17" borderId="0" xfId="0" applyFill="1"/>
    <xf numFmtId="0" fontId="0" fillId="17" borderId="0" xfId="0" applyFill="1" applyAlignment="1">
      <alignment horizontal="center" vertical="center"/>
    </xf>
    <xf numFmtId="165" fontId="0" fillId="17" borderId="0" xfId="0" applyNumberFormat="1" applyFill="1" applyAlignment="1">
      <alignment horizontal="center" vertical="center"/>
    </xf>
    <xf numFmtId="165" fontId="0" fillId="13" borderId="0" xfId="0" applyNumberFormat="1" applyFill="1" applyAlignment="1">
      <alignment horizontal="left" vertical="center"/>
    </xf>
    <xf numFmtId="165" fontId="0" fillId="14" borderId="0" xfId="0" applyNumberFormat="1" applyFill="1" applyAlignment="1">
      <alignment horizontal="left" vertical="center"/>
    </xf>
    <xf numFmtId="0" fontId="15" fillId="14" borderId="0" xfId="5" applyFont="1" applyFill="1" applyBorder="1" applyAlignment="1">
      <alignment horizontal="left" vertical="center" wrapText="1"/>
    </xf>
    <xf numFmtId="44" fontId="17" fillId="14" borderId="0" xfId="1" applyFont="1" applyFill="1" applyAlignment="1">
      <alignment horizontal="center" vertical="center"/>
    </xf>
    <xf numFmtId="0" fontId="12" fillId="4" borderId="0" xfId="2" applyFont="1" applyFill="1" applyBorder="1" applyAlignment="1">
      <alignment horizontal="left" vertical="center" wrapText="1"/>
    </xf>
    <xf numFmtId="0" fontId="10" fillId="4" borderId="0" xfId="2" applyFont="1" applyFill="1" applyBorder="1" applyAlignment="1">
      <alignment horizontal="left" vertical="center" wrapText="1"/>
    </xf>
    <xf numFmtId="0" fontId="11" fillId="4" borderId="0" xfId="3" applyFont="1" applyFill="1" applyBorder="1" applyAlignment="1">
      <alignment horizontal="center" vertical="center" wrapText="1"/>
    </xf>
    <xf numFmtId="0" fontId="9" fillId="2" borderId="6" xfId="6" applyFont="1" applyBorder="1" applyAlignment="1">
      <alignment horizontal="left" vertical="center" wrapText="1"/>
    </xf>
    <xf numFmtId="0" fontId="9" fillId="2" borderId="7" xfId="6" applyFont="1" applyBorder="1" applyAlignment="1">
      <alignment horizontal="left" vertical="center" wrapText="1"/>
    </xf>
    <xf numFmtId="0" fontId="9" fillId="2" borderId="8" xfId="6" applyFont="1" applyBorder="1" applyAlignment="1">
      <alignment horizontal="left" vertical="center" wrapText="1"/>
    </xf>
    <xf numFmtId="0" fontId="7" fillId="0" borderId="6" xfId="7" applyFill="1" applyBorder="1" applyAlignment="1">
      <alignment horizontal="left" vertical="center" wrapText="1"/>
    </xf>
    <xf numFmtId="0" fontId="16" fillId="0" borderId="7" xfId="7" applyFont="1" applyFill="1" applyBorder="1" applyAlignment="1">
      <alignment horizontal="left" vertical="center" wrapText="1"/>
    </xf>
    <xf numFmtId="0" fontId="16" fillId="0" borderId="8" xfId="7" applyFont="1" applyFill="1" applyBorder="1" applyAlignment="1">
      <alignment horizontal="left" vertical="center" wrapText="1"/>
    </xf>
    <xf numFmtId="164" fontId="9" fillId="0" borderId="6" xfId="9" applyFont="1" applyBorder="1" applyAlignment="1">
      <alignment horizontal="left" vertical="center" wrapText="1"/>
    </xf>
    <xf numFmtId="164" fontId="9" fillId="0" borderId="7" xfId="9" applyFont="1" applyBorder="1" applyAlignment="1">
      <alignment horizontal="left" vertical="center" wrapText="1"/>
    </xf>
    <xf numFmtId="164" fontId="9" fillId="0" borderId="8" xfId="9" applyFont="1" applyBorder="1" applyAlignment="1">
      <alignment horizontal="left" vertical="center" wrapText="1"/>
    </xf>
    <xf numFmtId="0" fontId="0" fillId="9" borderId="0" xfId="0" applyFill="1" applyAlignment="1">
      <alignment horizontal="center" vertical="center" wrapText="1"/>
    </xf>
    <xf numFmtId="0" fontId="17" fillId="14" borderId="0" xfId="0" applyFont="1" applyFill="1" applyAlignment="1">
      <alignment horizontal="center" vertical="center"/>
    </xf>
    <xf numFmtId="0" fontId="17" fillId="14" borderId="0" xfId="0" applyFont="1" applyFill="1"/>
    <xf numFmtId="0" fontId="24" fillId="16" borderId="0" xfId="0" applyFont="1" applyFill="1"/>
    <xf numFmtId="0" fontId="25" fillId="16" borderId="0" xfId="0" applyFont="1" applyFill="1"/>
    <xf numFmtId="10" fontId="0" fillId="0" borderId="0" xfId="0" applyNumberFormat="1" applyAlignment="1">
      <alignment horizontal="center" vertical="center"/>
    </xf>
    <xf numFmtId="10" fontId="0" fillId="18" borderId="0" xfId="0" applyNumberFormat="1" applyFill="1" applyAlignment="1">
      <alignment horizontal="center" vertical="center"/>
    </xf>
    <xf numFmtId="0" fontId="0" fillId="0" borderId="0" xfId="0" applyAlignment="1">
      <alignment vertical="top" wrapText="1"/>
    </xf>
  </cellXfs>
  <cellStyles count="10">
    <cellStyle name="Currency" xfId="1" builtinId="4"/>
    <cellStyle name="Heading 1" xfId="3" builtinId="16"/>
    <cellStyle name="Heading 2" xfId="4" builtinId="17"/>
    <cellStyle name="Heading 3" xfId="5" builtinId="18"/>
    <cellStyle name="Hyperlink" xfId="7" builtinId="8"/>
    <cellStyle name="Input" xfId="6" builtinId="20"/>
    <cellStyle name="Navigation link" xfId="8" xr:uid="{487C5738-5FC8-4FD1-920D-EEBC5CAA4E8B}"/>
    <cellStyle name="Normal" xfId="0" builtinId="0"/>
    <cellStyle name="Phone" xfId="9" xr:uid="{D9D5E742-7AD7-46F3-B1A4-65111C55511A}"/>
    <cellStyle name="Title" xfId="2"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RichValueTypes" Target="richData/rdRichValueTyp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Structure" Target="richData/rdrichvaluestructure.xml"/><Relationship Id="rId5" Type="http://schemas.openxmlformats.org/officeDocument/2006/relationships/theme" Target="theme/theme1.xml"/><Relationship Id="rId10" Type="http://schemas.microsoft.com/office/2017/06/relationships/rdRichValue" Target="richData/rdrichvalue.xml"/><Relationship Id="rId4" Type="http://schemas.openxmlformats.org/officeDocument/2006/relationships/worksheet" Target="worksheets/sheet4.xml"/><Relationship Id="rId9" Type="http://schemas.microsoft.com/office/2022/10/relationships/richValueRel" Target="richData/richValueRel.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Itemized Expenses'!A1"/></Relationships>
</file>

<file path=xl/drawings/drawing1.xml><?xml version="1.0" encoding="utf-8"?>
<xdr:wsDr xmlns:xdr="http://schemas.openxmlformats.org/drawingml/2006/spreadsheetDrawing" xmlns:a="http://schemas.openxmlformats.org/drawingml/2006/main">
  <xdr:twoCellAnchor>
    <xdr:from>
      <xdr:col>6</xdr:col>
      <xdr:colOff>1181100</xdr:colOff>
      <xdr:row>0</xdr:row>
      <xdr:rowOff>9525</xdr:rowOff>
    </xdr:from>
    <xdr:to>
      <xdr:col>7</xdr:col>
      <xdr:colOff>28575</xdr:colOff>
      <xdr:row>1</xdr:row>
      <xdr:rowOff>9525</xdr:rowOff>
    </xdr:to>
    <xdr:sp macro="" textlink="">
      <xdr:nvSpPr>
        <xdr:cNvPr id="22" name="Sun 21">
          <a:hlinkClick xmlns:r="http://schemas.openxmlformats.org/officeDocument/2006/relationships" r:id="rId1"/>
          <a:extLst>
            <a:ext uri="{FF2B5EF4-FFF2-40B4-BE49-F238E27FC236}">
              <a16:creationId xmlns:a16="http://schemas.microsoft.com/office/drawing/2014/main" id="{DD27460A-51F9-5F1B-ACAB-744675C610EE}"/>
            </a:ext>
          </a:extLst>
        </xdr:cNvPr>
        <xdr:cNvSpPr/>
      </xdr:nvSpPr>
      <xdr:spPr>
        <a:xfrm>
          <a:off x="9286875" y="9525"/>
          <a:ext cx="476250" cy="428625"/>
        </a:xfrm>
        <a:prstGeom prst="su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persons/person.xml><?xml version="1.0" encoding="utf-8"?>
<personList xmlns="http://schemas.microsoft.com/office/spreadsheetml/2018/threadedcomments" xmlns:x="http://schemas.openxmlformats.org/spreadsheetml/2006/mai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vault13networking.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A3016-ACF4-4700-B077-2F5C3CA53985}">
  <dimension ref="B1:G14"/>
  <sheetViews>
    <sheetView topLeftCell="A8" workbookViewId="0">
      <selection activeCell="C14" sqref="C14"/>
    </sheetView>
  </sheetViews>
  <sheetFormatPr defaultRowHeight="15" x14ac:dyDescent="0.25"/>
  <cols>
    <col min="2" max="2" width="40.28515625" bestFit="1" customWidth="1"/>
    <col min="3" max="3" width="19" bestFit="1" customWidth="1"/>
    <col min="4" max="4" width="21.42578125" customWidth="1"/>
    <col min="5" max="5" width="21.140625" customWidth="1"/>
    <col min="6" max="6" width="24.28515625" customWidth="1"/>
    <col min="7" max="7" width="21.140625" customWidth="1"/>
  </cols>
  <sheetData>
    <row r="1" spans="2:7" ht="33.75" customHeight="1" x14ac:dyDescent="0.25">
      <c r="G1" s="5" t="s">
        <v>44</v>
      </c>
    </row>
    <row r="2" spans="2:7" ht="110.25" customHeight="1" x14ac:dyDescent="0.25">
      <c r="B2" s="62" t="s">
        <v>0</v>
      </c>
      <c r="C2" s="63"/>
      <c r="D2" s="64" t="s">
        <v>13</v>
      </c>
      <c r="E2" s="64"/>
      <c r="F2" s="64" t="e" vm="1">
        <v>#VALUE!</v>
      </c>
      <c r="G2" s="64"/>
    </row>
    <row r="3" spans="2:7" ht="33" customHeight="1" thickBot="1" x14ac:dyDescent="0.45">
      <c r="B3" s="2" t="s">
        <v>1</v>
      </c>
      <c r="C3" s="4"/>
      <c r="D3" s="4"/>
    </row>
    <row r="4" spans="2:7" ht="56.25" customHeight="1" thickTop="1" thickBot="1" x14ac:dyDescent="0.3">
      <c r="B4" s="3" t="s">
        <v>2</v>
      </c>
      <c r="C4" s="65" t="s">
        <v>3</v>
      </c>
      <c r="D4" s="66"/>
      <c r="E4" s="66"/>
      <c r="F4" s="66"/>
      <c r="G4" s="67"/>
    </row>
    <row r="5" spans="2:7" ht="56.25" customHeight="1" thickBot="1" x14ac:dyDescent="0.3">
      <c r="B5" s="3" t="s">
        <v>4</v>
      </c>
      <c r="C5" s="65" t="s">
        <v>5</v>
      </c>
      <c r="D5" s="66"/>
      <c r="E5" s="66"/>
      <c r="F5" s="66"/>
      <c r="G5" s="67"/>
    </row>
    <row r="6" spans="2:7" ht="56.25" customHeight="1" thickBot="1" x14ac:dyDescent="0.3">
      <c r="B6" s="3" t="s">
        <v>6</v>
      </c>
      <c r="C6" s="65" t="s">
        <v>43</v>
      </c>
      <c r="D6" s="66"/>
      <c r="E6" s="66"/>
      <c r="F6" s="66"/>
      <c r="G6" s="67"/>
    </row>
    <row r="7" spans="2:7" ht="56.25" customHeight="1" thickBot="1" x14ac:dyDescent="0.3">
      <c r="B7" s="3" t="s">
        <v>7</v>
      </c>
      <c r="C7" s="65" t="s">
        <v>8</v>
      </c>
      <c r="D7" s="66"/>
      <c r="E7" s="66"/>
      <c r="F7" s="66"/>
      <c r="G7" s="67"/>
    </row>
    <row r="8" spans="2:7" ht="56.25" customHeight="1" thickBot="1" x14ac:dyDescent="0.3">
      <c r="B8" s="3" t="s">
        <v>9</v>
      </c>
      <c r="C8" s="68" t="s">
        <v>12</v>
      </c>
      <c r="D8" s="69"/>
      <c r="E8" s="69"/>
      <c r="F8" s="69"/>
      <c r="G8" s="70"/>
    </row>
    <row r="9" spans="2:7" ht="56.25" customHeight="1" thickBot="1" x14ac:dyDescent="0.3">
      <c r="B9" s="3" t="s">
        <v>10</v>
      </c>
      <c r="C9" s="71" t="s">
        <v>42</v>
      </c>
      <c r="D9" s="72"/>
      <c r="E9" s="72"/>
      <c r="F9" s="72"/>
      <c r="G9" s="73"/>
    </row>
    <row r="10" spans="2:7" ht="56.25" customHeight="1" thickBot="1" x14ac:dyDescent="0.3">
      <c r="B10" s="3" t="s">
        <v>11</v>
      </c>
      <c r="C10" s="65" t="s">
        <v>41</v>
      </c>
      <c r="D10" s="66"/>
      <c r="E10" s="66"/>
      <c r="F10" s="66"/>
      <c r="G10" s="67"/>
    </row>
    <row r="12" spans="2:7" ht="42" x14ac:dyDescent="0.25">
      <c r="B12" s="9" t="s">
        <v>80</v>
      </c>
      <c r="C12" s="10">
        <f>'Itemized Expenses'!D11+'Itemized Expenses'!D18+'Itemized Expenses'!B25</f>
        <v>18675</v>
      </c>
    </row>
    <row r="14" spans="2:7" ht="84" x14ac:dyDescent="0.25">
      <c r="B14" s="60" t="s">
        <v>81</v>
      </c>
      <c r="C14" s="61">
        <f>C12+'ProjectMod&amp;OT'!H8+'ProjectMod&amp;OT'!G12</f>
        <v>26557.5</v>
      </c>
    </row>
  </sheetData>
  <mergeCells count="10">
    <mergeCell ref="C9:G9"/>
    <mergeCell ref="C10:G10"/>
    <mergeCell ref="C4:G4"/>
    <mergeCell ref="C5:G5"/>
    <mergeCell ref="C6:G6"/>
    <mergeCell ref="B2:C2"/>
    <mergeCell ref="D2:E2"/>
    <mergeCell ref="F2:G2"/>
    <mergeCell ref="C7:G7"/>
    <mergeCell ref="C8:G8"/>
  </mergeCells>
  <dataValidations count="17">
    <dataValidation allowBlank="1" showInputMessage="1" showErrorMessage="1" prompt="Image is in this cell" sqref="D2" xr:uid="{98656BF9-EE14-4B57-8760-6EB30F6479D5}"/>
    <dataValidation allowBlank="1" showInputMessage="1" showErrorMessage="1" prompt="Title of this worksheet is in cells B2 and C2" sqref="B2" xr:uid="{93945D3B-C61D-4979-8B54-1226DE74E7C1}"/>
    <dataValidation allowBlank="1" showInputMessage="1" showErrorMessage="1" prompt="Enter Address in this cell" sqref="C10" xr:uid="{5078832D-9CAA-4D10-AE6F-A52450DBF1A6}"/>
    <dataValidation allowBlank="1" showInputMessage="1" showErrorMessage="1" prompt="Enter Address in cell at right" sqref="B10" xr:uid="{01EB6F72-C26A-4955-A1E1-93920F1A57B4}"/>
    <dataValidation allowBlank="1" showInputMessage="1" showErrorMessage="1" prompt="Enter Phone number in this cell" sqref="C9" xr:uid="{30751C07-7BCC-44D1-A429-9BEF987D0936}"/>
    <dataValidation allowBlank="1" showInputMessage="1" showErrorMessage="1" prompt="Enter Phone number in cell at right" sqref="B9" xr:uid="{F930C5F5-AE6B-4763-AF80-579CC8C16395}"/>
    <dataValidation allowBlank="1" showInputMessage="1" showErrorMessage="1" prompt="Enter Website address in this cell" sqref="C8" xr:uid="{818F1374-AD34-4E5C-B0BB-F9E319A3B4F0}"/>
    <dataValidation allowBlank="1" showInputMessage="1" showErrorMessage="1" prompt="Enter Website address in cell at right" sqref="B8" xr:uid="{8ADABE1F-6B32-44FB-B0A2-4694DBE377EC}"/>
    <dataValidation allowBlank="1" showInputMessage="1" showErrorMessage="1" prompt="Enter Contact Name in this cell" sqref="C7" xr:uid="{029CF38A-0BEC-40CF-BEA5-F056A4C846FB}"/>
    <dataValidation allowBlank="1" showInputMessage="1" showErrorMessage="1" prompt="Enter Contact Name in cell at right" sqref="B7" xr:uid="{B95A4737-CD83-4EE4-94B1-C8628B9D9E1A}"/>
    <dataValidation allowBlank="1" showInputMessage="1" showErrorMessage="1" prompt="Enter Licensed or Bonded Number in this cell" sqref="C6" xr:uid="{52584728-E715-4EC3-93E7-7DFA53C606F3}"/>
    <dataValidation allowBlank="1" showInputMessage="1" showErrorMessage="1" prompt="Enter Licensed or Bonded Number in cell at right" sqref="B6" xr:uid="{14386DC9-B67C-4312-9A9B-B3A40C484087}"/>
    <dataValidation allowBlank="1" showInputMessage="1" showErrorMessage="1" prompt="Enter Project Description in this cell" sqref="C5" xr:uid="{F970218F-DBB2-4A24-9D02-4CB56A17D00E}"/>
    <dataValidation allowBlank="1" showInputMessage="1" showErrorMessage="1" prompt="Enter Project Description in cell at right" sqref="B5" xr:uid="{14A3DE7E-9050-4487-AE5E-89447156B73D}"/>
    <dataValidation allowBlank="1" showInputMessage="1" showErrorMessage="1" prompt="Enter Project Name in this cell" sqref="C4" xr:uid="{107BB738-D4F3-4274-AF08-32CE4C1F0F0F}"/>
    <dataValidation allowBlank="1" showInputMessage="1" showErrorMessage="1" prompt="Enter Project Name in cell at right" sqref="B4" xr:uid="{D145C83D-CB80-4FDC-9ECC-A0ABEA633338}"/>
    <dataValidation allowBlank="1" showInputMessage="1" showErrorMessage="1" prompt="Enter project details in cells below" sqref="B3" xr:uid="{BB33E9D5-90F9-43DD-BE4F-61C8DADF4A98}"/>
  </dataValidations>
  <hyperlinks>
    <hyperlink ref="C8" r:id="rId1" xr:uid="{747C53C8-D3D5-430A-8BB9-6B55E33D0D52}"/>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09E15-6FD7-46CD-A492-E897B7968053}">
  <dimension ref="A1:D27"/>
  <sheetViews>
    <sheetView workbookViewId="0">
      <selection activeCell="B25" sqref="B25"/>
    </sheetView>
  </sheetViews>
  <sheetFormatPr defaultRowHeight="15" x14ac:dyDescent="0.25"/>
  <cols>
    <col min="1" max="1" width="36.42578125" bestFit="1" customWidth="1"/>
    <col min="2" max="2" width="26.7109375" bestFit="1" customWidth="1"/>
    <col min="3" max="3" width="12.85546875" bestFit="1" customWidth="1"/>
    <col min="4" max="4" width="14.28515625" bestFit="1" customWidth="1"/>
    <col min="5" max="5" width="9.7109375" bestFit="1" customWidth="1"/>
  </cols>
  <sheetData>
    <row r="1" spans="1:4" ht="24" x14ac:dyDescent="0.4">
      <c r="A1" s="12" t="s">
        <v>25</v>
      </c>
      <c r="B1" s="11"/>
      <c r="C1" s="11"/>
      <c r="D1" s="11"/>
    </row>
    <row r="2" spans="1:4" ht="18.75" x14ac:dyDescent="0.3">
      <c r="A2" s="17" t="s">
        <v>14</v>
      </c>
      <c r="B2" s="17" t="s">
        <v>31</v>
      </c>
      <c r="C2" s="17" t="s">
        <v>15</v>
      </c>
      <c r="D2" s="17" t="s">
        <v>16</v>
      </c>
    </row>
    <row r="3" spans="1:4" x14ac:dyDescent="0.25">
      <c r="A3" s="13" t="s">
        <v>17</v>
      </c>
      <c r="B3" s="14">
        <v>500</v>
      </c>
      <c r="C3" s="15">
        <v>24</v>
      </c>
      <c r="D3" s="16">
        <f>B3*C3</f>
        <v>12000</v>
      </c>
    </row>
    <row r="4" spans="1:4" x14ac:dyDescent="0.25">
      <c r="A4" s="13" t="s">
        <v>18</v>
      </c>
      <c r="B4" s="14">
        <v>100</v>
      </c>
      <c r="C4" s="15">
        <v>24</v>
      </c>
      <c r="D4" s="16">
        <f t="shared" ref="D4:D10" si="0">B4*C4</f>
        <v>2400</v>
      </c>
    </row>
    <row r="5" spans="1:4" x14ac:dyDescent="0.25">
      <c r="A5" s="13" t="s">
        <v>19</v>
      </c>
      <c r="B5" s="14">
        <v>500</v>
      </c>
      <c r="C5" s="15">
        <v>1</v>
      </c>
      <c r="D5" s="16">
        <f t="shared" si="0"/>
        <v>500</v>
      </c>
    </row>
    <row r="6" spans="1:4" x14ac:dyDescent="0.25">
      <c r="A6" s="13" t="s">
        <v>20</v>
      </c>
      <c r="B6" s="14">
        <v>150</v>
      </c>
      <c r="C6" s="15">
        <v>1</v>
      </c>
      <c r="D6" s="16">
        <f t="shared" si="0"/>
        <v>150</v>
      </c>
    </row>
    <row r="7" spans="1:4" x14ac:dyDescent="0.25">
      <c r="A7" s="13" t="s">
        <v>21</v>
      </c>
      <c r="B7" s="14">
        <v>300</v>
      </c>
      <c r="C7" s="15">
        <v>1</v>
      </c>
      <c r="D7" s="16">
        <f t="shared" si="0"/>
        <v>300</v>
      </c>
    </row>
    <row r="8" spans="1:4" x14ac:dyDescent="0.25">
      <c r="A8" s="13" t="s">
        <v>22</v>
      </c>
      <c r="B8" s="14">
        <v>120</v>
      </c>
      <c r="C8" s="15">
        <v>2</v>
      </c>
      <c r="D8" s="16">
        <f t="shared" si="0"/>
        <v>240</v>
      </c>
    </row>
    <row r="9" spans="1:4" x14ac:dyDescent="0.25">
      <c r="A9" s="13" t="s">
        <v>23</v>
      </c>
      <c r="B9" s="14">
        <v>10</v>
      </c>
      <c r="C9" s="15">
        <v>24</v>
      </c>
      <c r="D9" s="16">
        <f t="shared" si="0"/>
        <v>240</v>
      </c>
    </row>
    <row r="10" spans="1:4" x14ac:dyDescent="0.25">
      <c r="A10" s="13" t="s">
        <v>24</v>
      </c>
      <c r="B10" s="14">
        <v>5</v>
      </c>
      <c r="C10" s="15">
        <v>24</v>
      </c>
      <c r="D10" s="16">
        <f t="shared" si="0"/>
        <v>120</v>
      </c>
    </row>
    <row r="11" spans="1:4" ht="18.75" x14ac:dyDescent="0.3">
      <c r="A11" s="18" t="s">
        <v>30</v>
      </c>
      <c r="B11" s="18"/>
      <c r="C11" s="18"/>
      <c r="D11" s="19">
        <f>D3+D4+D5+D6+D7+D8+D9+D10</f>
        <v>15950</v>
      </c>
    </row>
    <row r="13" spans="1:4" ht="24" x14ac:dyDescent="0.4">
      <c r="A13" s="12" t="s">
        <v>26</v>
      </c>
      <c r="B13" s="11"/>
      <c r="C13" s="11"/>
      <c r="D13" s="11"/>
    </row>
    <row r="14" spans="1:4" ht="18.75" x14ac:dyDescent="0.3">
      <c r="A14" s="17" t="s">
        <v>27</v>
      </c>
      <c r="B14" s="17" t="s">
        <v>28</v>
      </c>
      <c r="C14" s="17" t="s">
        <v>29</v>
      </c>
      <c r="D14" s="17" t="s">
        <v>16</v>
      </c>
    </row>
    <row r="15" spans="1:4" x14ac:dyDescent="0.25">
      <c r="A15" t="s">
        <v>34</v>
      </c>
      <c r="B15" s="1">
        <f>0.5*C3</f>
        <v>12</v>
      </c>
      <c r="C15" s="7">
        <v>75</v>
      </c>
      <c r="D15" s="6">
        <f>B15*C15</f>
        <v>900</v>
      </c>
    </row>
    <row r="16" spans="1:4" x14ac:dyDescent="0.25">
      <c r="A16" t="s">
        <v>32</v>
      </c>
      <c r="B16" s="1">
        <v>2</v>
      </c>
      <c r="C16" s="7">
        <v>75</v>
      </c>
      <c r="D16" s="6">
        <f t="shared" ref="D16:D17" si="1">B16*C16</f>
        <v>150</v>
      </c>
    </row>
    <row r="17" spans="1:4" x14ac:dyDescent="0.25">
      <c r="A17" t="s">
        <v>33</v>
      </c>
      <c r="B17" s="1">
        <v>1</v>
      </c>
      <c r="C17" s="7">
        <v>75</v>
      </c>
      <c r="D17" s="6">
        <f t="shared" si="1"/>
        <v>75</v>
      </c>
    </row>
    <row r="18" spans="1:4" ht="18.75" x14ac:dyDescent="0.3">
      <c r="A18" s="18" t="s">
        <v>30</v>
      </c>
      <c r="B18" s="18"/>
      <c r="C18" s="18"/>
      <c r="D18" s="19">
        <f>D15+D16+D17</f>
        <v>1125</v>
      </c>
    </row>
    <row r="20" spans="1:4" ht="18.75" x14ac:dyDescent="0.3">
      <c r="A20" s="17" t="s">
        <v>35</v>
      </c>
      <c r="B20" s="17" t="s">
        <v>37</v>
      </c>
    </row>
    <row r="21" spans="1:4" x14ac:dyDescent="0.25">
      <c r="A21" t="s">
        <v>36</v>
      </c>
      <c r="B21" s="8">
        <v>300</v>
      </c>
    </row>
    <row r="22" spans="1:4" x14ac:dyDescent="0.25">
      <c r="A22" t="s">
        <v>38</v>
      </c>
      <c r="B22" s="8">
        <v>200</v>
      </c>
    </row>
    <row r="23" spans="1:4" x14ac:dyDescent="0.25">
      <c r="A23" t="s">
        <v>39</v>
      </c>
      <c r="B23" s="8">
        <v>300</v>
      </c>
    </row>
    <row r="24" spans="1:4" x14ac:dyDescent="0.25">
      <c r="A24" t="s">
        <v>45</v>
      </c>
      <c r="B24" s="8">
        <v>800</v>
      </c>
    </row>
    <row r="25" spans="1:4" ht="18.75" x14ac:dyDescent="0.3">
      <c r="A25" s="18" t="s">
        <v>30</v>
      </c>
      <c r="B25" s="20">
        <f>B21+B22+B23+B24</f>
        <v>1600</v>
      </c>
    </row>
    <row r="27" spans="1:4" ht="24" x14ac:dyDescent="0.4">
      <c r="A27" s="22" t="s">
        <v>40</v>
      </c>
      <c r="B27" s="21">
        <f>B25+D18+D11</f>
        <v>18675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05C61-CBDE-4B5E-9C76-664E4422BC08}">
  <dimension ref="A1:H17"/>
  <sheetViews>
    <sheetView workbookViewId="0">
      <selection activeCell="F17" sqref="F17"/>
    </sheetView>
  </sheetViews>
  <sheetFormatPr defaultRowHeight="15" x14ac:dyDescent="0.25"/>
  <cols>
    <col min="1" max="1" width="8.7109375" bestFit="1" customWidth="1"/>
    <col min="2" max="2" width="17" bestFit="1" customWidth="1"/>
    <col min="3" max="3" width="19" bestFit="1" customWidth="1"/>
    <col min="4" max="4" width="18.7109375" bestFit="1" customWidth="1"/>
    <col min="5" max="5" width="33.85546875" bestFit="1" customWidth="1"/>
    <col min="6" max="6" width="20.5703125" bestFit="1" customWidth="1"/>
    <col min="7" max="7" width="22.42578125" bestFit="1" customWidth="1"/>
    <col min="8" max="8" width="44.42578125" bestFit="1" customWidth="1"/>
  </cols>
  <sheetData>
    <row r="1" spans="1:8" ht="15.75" thickBot="1" x14ac:dyDescent="0.3">
      <c r="A1" s="25" t="s">
        <v>62</v>
      </c>
      <c r="B1" s="25" t="s">
        <v>63</v>
      </c>
      <c r="C1" s="25" t="s">
        <v>64</v>
      </c>
      <c r="D1" s="25" t="s">
        <v>65</v>
      </c>
      <c r="E1" s="25" t="s">
        <v>66</v>
      </c>
      <c r="F1" s="25" t="s">
        <v>67</v>
      </c>
      <c r="G1" s="25" t="s">
        <v>68</v>
      </c>
      <c r="H1" s="25" t="s">
        <v>69</v>
      </c>
    </row>
    <row r="2" spans="1:8" ht="15.75" thickTop="1" x14ac:dyDescent="0.25">
      <c r="A2" s="26" t="s">
        <v>70</v>
      </c>
      <c r="B2" s="41">
        <v>8</v>
      </c>
      <c r="C2" s="27">
        <v>15</v>
      </c>
      <c r="D2" s="27">
        <v>20</v>
      </c>
      <c r="E2" s="28">
        <f>SQRT((B2)^2 + (C2)^2) +D2</f>
        <v>37</v>
      </c>
      <c r="F2" s="27">
        <v>8</v>
      </c>
      <c r="G2" s="29">
        <f>E2 * F2</f>
        <v>296</v>
      </c>
      <c r="H2" s="74" t="s">
        <v>71</v>
      </c>
    </row>
    <row r="3" spans="1:8" x14ac:dyDescent="0.25">
      <c r="A3" s="26" t="s">
        <v>72</v>
      </c>
      <c r="B3" s="41">
        <v>8</v>
      </c>
      <c r="C3" s="27">
        <v>10</v>
      </c>
      <c r="D3" s="27">
        <v>20</v>
      </c>
      <c r="E3" s="28">
        <f>SQRT((B3)^2 + (C3)^2) +D3</f>
        <v>32.806248474865697</v>
      </c>
      <c r="F3" s="27">
        <v>8</v>
      </c>
      <c r="G3" s="29">
        <f>E3 * F3</f>
        <v>262.44998779892558</v>
      </c>
      <c r="H3" s="74"/>
    </row>
    <row r="4" spans="1:8" ht="15.75" thickBot="1" x14ac:dyDescent="0.3">
      <c r="A4" s="30" t="s">
        <v>73</v>
      </c>
      <c r="B4" s="42"/>
      <c r="C4" s="31">
        <v>25</v>
      </c>
      <c r="D4" s="31">
        <v>20</v>
      </c>
      <c r="E4" s="32">
        <f>C4 + D4</f>
        <v>45</v>
      </c>
      <c r="F4" s="31">
        <v>8</v>
      </c>
      <c r="G4" s="33">
        <f t="shared" ref="G4" si="0">E4 * F4</f>
        <v>360</v>
      </c>
      <c r="H4" s="34" t="s">
        <v>74</v>
      </c>
    </row>
    <row r="5" spans="1:8" ht="16.5" thickTop="1" thickBot="1" x14ac:dyDescent="0.3">
      <c r="A5" s="35"/>
      <c r="B5" s="43"/>
      <c r="C5" s="35"/>
      <c r="D5" s="35"/>
      <c r="E5" s="36"/>
      <c r="F5" s="35"/>
      <c r="G5" s="35"/>
      <c r="H5" s="35"/>
    </row>
    <row r="6" spans="1:8" ht="15.75" thickTop="1" x14ac:dyDescent="0.25">
      <c r="A6" t="s">
        <v>75</v>
      </c>
      <c r="B6" s="38">
        <f>B2+B3</f>
        <v>16</v>
      </c>
      <c r="C6" s="38">
        <f xml:space="preserve"> C2+C3+C4</f>
        <v>50</v>
      </c>
      <c r="D6" s="38">
        <f t="shared" ref="D6:G6" si="1" xml:space="preserve"> D2+D3+D4</f>
        <v>60</v>
      </c>
      <c r="E6" s="39">
        <f t="shared" si="1"/>
        <v>114.8062484748657</v>
      </c>
      <c r="F6" s="38">
        <f t="shared" si="1"/>
        <v>24</v>
      </c>
      <c r="G6" s="40">
        <f t="shared" si="1"/>
        <v>918.44998779892558</v>
      </c>
      <c r="H6" s="37" t="s">
        <v>77</v>
      </c>
    </row>
    <row r="7" spans="1:8" x14ac:dyDescent="0.25">
      <c r="A7" s="48"/>
      <c r="B7" s="49"/>
      <c r="C7" s="49"/>
      <c r="D7" s="49"/>
      <c r="E7" s="50"/>
      <c r="F7" s="49"/>
      <c r="G7" s="50"/>
    </row>
    <row r="8" spans="1:8" x14ac:dyDescent="0.25">
      <c r="A8" t="s">
        <v>76</v>
      </c>
    </row>
    <row r="9" spans="1:8" ht="15.75" thickBot="1" x14ac:dyDescent="0.3">
      <c r="A9" s="25" t="s">
        <v>62</v>
      </c>
      <c r="B9" s="25" t="s">
        <v>63</v>
      </c>
      <c r="C9" s="25" t="s">
        <v>64</v>
      </c>
      <c r="D9" s="25" t="s">
        <v>65</v>
      </c>
      <c r="E9" s="25" t="s">
        <v>66</v>
      </c>
      <c r="F9" s="25" t="s">
        <v>67</v>
      </c>
      <c r="G9" s="25" t="s">
        <v>68</v>
      </c>
      <c r="H9" s="25" t="s">
        <v>69</v>
      </c>
    </row>
    <row r="10" spans="1:8" ht="15.75" thickTop="1" x14ac:dyDescent="0.25">
      <c r="A10" s="26" t="s">
        <v>70</v>
      </c>
      <c r="B10" s="41">
        <v>8</v>
      </c>
      <c r="C10" s="27">
        <v>15</v>
      </c>
      <c r="D10" s="27">
        <v>20</v>
      </c>
      <c r="E10" s="28">
        <f>SQRT((B10)^2 + (C10)^2) +D10</f>
        <v>37</v>
      </c>
      <c r="F10" s="27">
        <v>4</v>
      </c>
      <c r="G10" s="29">
        <f>E10 * F10</f>
        <v>148</v>
      </c>
      <c r="H10" s="74" t="s">
        <v>71</v>
      </c>
    </row>
    <row r="11" spans="1:8" x14ac:dyDescent="0.25">
      <c r="A11" s="26" t="s">
        <v>72</v>
      </c>
      <c r="B11" s="41">
        <v>8</v>
      </c>
      <c r="C11" s="27">
        <v>10</v>
      </c>
      <c r="D11" s="27">
        <v>20</v>
      </c>
      <c r="E11" s="28">
        <f>SQRT((B11)^2 + (C11)^2) +D11</f>
        <v>32.806248474865697</v>
      </c>
      <c r="F11" s="27">
        <v>4</v>
      </c>
      <c r="G11" s="29">
        <f>E11 * F11</f>
        <v>131.22499389946279</v>
      </c>
      <c r="H11" s="74"/>
    </row>
    <row r="12" spans="1:8" ht="15.75" thickBot="1" x14ac:dyDescent="0.3">
      <c r="A12" s="30" t="s">
        <v>73</v>
      </c>
      <c r="B12" s="42"/>
      <c r="C12" s="31">
        <v>25</v>
      </c>
      <c r="D12" s="31">
        <v>20</v>
      </c>
      <c r="E12" s="32">
        <f>C12 + D12</f>
        <v>45</v>
      </c>
      <c r="F12" s="31">
        <v>4</v>
      </c>
      <c r="G12" s="33">
        <f t="shared" ref="G12" si="2">E12 * F12</f>
        <v>180</v>
      </c>
      <c r="H12" s="34" t="s">
        <v>74</v>
      </c>
    </row>
    <row r="13" spans="1:8" ht="16.5" thickTop="1" thickBot="1" x14ac:dyDescent="0.3">
      <c r="A13" s="35"/>
      <c r="B13" s="43"/>
      <c r="C13" s="35"/>
      <c r="D13" s="35"/>
      <c r="E13" s="36"/>
      <c r="F13" s="35"/>
      <c r="G13" s="35"/>
      <c r="H13" s="35"/>
    </row>
    <row r="14" spans="1:8" ht="15.75" thickTop="1" x14ac:dyDescent="0.25">
      <c r="A14" t="s">
        <v>75</v>
      </c>
      <c r="B14" s="38">
        <f>B10+B11</f>
        <v>16</v>
      </c>
      <c r="C14" s="38">
        <f xml:space="preserve"> C10+C11+C12</f>
        <v>50</v>
      </c>
      <c r="D14" s="38">
        <f t="shared" ref="D14:G14" si="3" xml:space="preserve"> D10+D11+D12</f>
        <v>60</v>
      </c>
      <c r="E14" s="39">
        <f t="shared" si="3"/>
        <v>114.8062484748657</v>
      </c>
      <c r="F14" s="38">
        <f t="shared" si="3"/>
        <v>12</v>
      </c>
      <c r="G14" s="40">
        <f t="shared" si="3"/>
        <v>459.22499389946279</v>
      </c>
    </row>
    <row r="16" spans="1:8" ht="18.75" x14ac:dyDescent="0.25">
      <c r="A16" s="51" t="s">
        <v>78</v>
      </c>
      <c r="B16" s="51"/>
      <c r="C16" s="51"/>
      <c r="D16" s="51"/>
      <c r="E16" s="52">
        <f>G6+G14</f>
        <v>1377.6749816983884</v>
      </c>
      <c r="F16" s="53" t="s">
        <v>79</v>
      </c>
      <c r="G16" s="53"/>
    </row>
    <row r="17" spans="1:4" x14ac:dyDescent="0.25">
      <c r="A17" s="49"/>
      <c r="B17" s="49"/>
      <c r="C17" s="49"/>
      <c r="D17" s="49"/>
    </row>
  </sheetData>
  <mergeCells count="2">
    <mergeCell ref="H2:H3"/>
    <mergeCell ref="H10:H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155A6-159A-4D9B-AC2C-8334E60D9489}">
  <dimension ref="A1:L16"/>
  <sheetViews>
    <sheetView tabSelected="1" workbookViewId="0">
      <selection activeCell="K11" sqref="K11"/>
    </sheetView>
  </sheetViews>
  <sheetFormatPr defaultRowHeight="15" x14ac:dyDescent="0.25"/>
  <cols>
    <col min="1" max="1" width="36.28515625" bestFit="1" customWidth="1"/>
    <col min="2" max="2" width="20.140625" bestFit="1" customWidth="1"/>
    <col min="3" max="3" width="22" bestFit="1" customWidth="1"/>
    <col min="4" max="4" width="23.28515625" bestFit="1" customWidth="1"/>
    <col min="5" max="5" width="22.7109375" bestFit="1" customWidth="1"/>
    <col min="6" max="6" width="16.42578125" bestFit="1" customWidth="1"/>
    <col min="7" max="7" width="26.7109375" bestFit="1" customWidth="1"/>
    <col min="8" max="8" width="15.7109375" bestFit="1" customWidth="1"/>
    <col min="9" max="9" width="32.5703125" customWidth="1"/>
  </cols>
  <sheetData>
    <row r="1" spans="1:12" ht="24" x14ac:dyDescent="0.4">
      <c r="A1" s="75" t="s">
        <v>46</v>
      </c>
      <c r="B1" s="75"/>
      <c r="C1" s="75"/>
      <c r="D1" s="75"/>
      <c r="E1" s="76"/>
      <c r="F1" s="76"/>
      <c r="G1" s="76"/>
      <c r="H1" s="76"/>
    </row>
    <row r="3" spans="1:12" ht="20.25" x14ac:dyDescent="0.35">
      <c r="A3" s="77" t="s">
        <v>82</v>
      </c>
      <c r="B3" s="78"/>
    </row>
    <row r="4" spans="1:12" ht="18.75" x14ac:dyDescent="0.25">
      <c r="A4" s="45" t="s">
        <v>47</v>
      </c>
      <c r="B4" s="45" t="s">
        <v>51</v>
      </c>
      <c r="C4" s="45" t="s">
        <v>52</v>
      </c>
      <c r="D4" s="45" t="s">
        <v>48</v>
      </c>
      <c r="E4" s="45" t="s">
        <v>53</v>
      </c>
      <c r="F4" s="45" t="s">
        <v>31</v>
      </c>
      <c r="G4" s="46" t="s">
        <v>83</v>
      </c>
      <c r="H4" s="45" t="s">
        <v>54</v>
      </c>
      <c r="I4" s="45" t="s">
        <v>84</v>
      </c>
    </row>
    <row r="5" spans="1:12" x14ac:dyDescent="0.25">
      <c r="A5" t="s">
        <v>49</v>
      </c>
      <c r="B5" s="23">
        <f>'Itemized Expenses'!C3</f>
        <v>24</v>
      </c>
      <c r="C5" s="24">
        <f>'Itemized Expenses'!D3</f>
        <v>12000</v>
      </c>
      <c r="D5" s="23">
        <v>12</v>
      </c>
      <c r="E5" s="23">
        <f>B5+D5</f>
        <v>36</v>
      </c>
      <c r="F5" s="7">
        <f>'Itemized Expenses'!B3</f>
        <v>500</v>
      </c>
      <c r="G5" s="44">
        <f>E5*F5</f>
        <v>18000</v>
      </c>
      <c r="H5" s="7">
        <f>G5-C5</f>
        <v>6000</v>
      </c>
      <c r="I5" s="80">
        <f>(G5-C5)/C5</f>
        <v>0.5</v>
      </c>
      <c r="J5" s="81" t="s">
        <v>85</v>
      </c>
      <c r="K5" s="81"/>
      <c r="L5" s="81"/>
    </row>
    <row r="6" spans="1:12" x14ac:dyDescent="0.25">
      <c r="A6" t="s">
        <v>18</v>
      </c>
      <c r="B6" s="23">
        <f>'Itemized Expenses'!C4</f>
        <v>24</v>
      </c>
      <c r="C6" s="24">
        <f>'Itemized Expenses'!D4</f>
        <v>2400</v>
      </c>
      <c r="D6" s="23">
        <v>12</v>
      </c>
      <c r="E6" s="23">
        <f t="shared" ref="E6:E7" si="0">B6+D6</f>
        <v>36</v>
      </c>
      <c r="F6" s="7">
        <f>'Itemized Expenses'!B4</f>
        <v>100</v>
      </c>
      <c r="G6" s="44">
        <f t="shared" ref="G6:G7" si="1">E6*F6</f>
        <v>3600</v>
      </c>
      <c r="H6" s="7">
        <f t="shared" ref="H6:H7" si="2">G6-C6</f>
        <v>1200</v>
      </c>
      <c r="I6" s="79"/>
      <c r="J6" s="81"/>
      <c r="K6" s="81"/>
      <c r="L6" s="81"/>
    </row>
    <row r="7" spans="1:12" x14ac:dyDescent="0.25">
      <c r="A7" t="s">
        <v>50</v>
      </c>
      <c r="B7" s="23">
        <f>'Itemized Expenses'!C8</f>
        <v>2</v>
      </c>
      <c r="C7" s="24">
        <f>'Itemized Expenses'!D8</f>
        <v>240</v>
      </c>
      <c r="D7" s="23">
        <v>1</v>
      </c>
      <c r="E7" s="23">
        <f t="shared" si="0"/>
        <v>3</v>
      </c>
      <c r="F7" s="7">
        <f>'Itemized Expenses'!B8</f>
        <v>120</v>
      </c>
      <c r="G7" s="44">
        <f t="shared" si="1"/>
        <v>360</v>
      </c>
      <c r="H7" s="7">
        <f t="shared" si="2"/>
        <v>120</v>
      </c>
      <c r="I7" s="79"/>
      <c r="J7" s="81"/>
      <c r="K7" s="81"/>
      <c r="L7" s="81"/>
    </row>
    <row r="8" spans="1:12" x14ac:dyDescent="0.25">
      <c r="B8" s="23"/>
      <c r="C8" s="24"/>
      <c r="D8" s="23"/>
      <c r="E8" s="23"/>
      <c r="F8" s="7" t="s">
        <v>30</v>
      </c>
      <c r="G8" s="58">
        <f>G7+G6+G5</f>
        <v>21960</v>
      </c>
      <c r="H8" s="59">
        <f>H7+H6+H5</f>
        <v>7320</v>
      </c>
      <c r="J8" s="81"/>
      <c r="K8" s="81"/>
      <c r="L8" s="81"/>
    </row>
    <row r="9" spans="1:12" x14ac:dyDescent="0.25">
      <c r="B9" s="23"/>
      <c r="C9" s="23"/>
      <c r="D9" s="23"/>
      <c r="E9" s="23"/>
      <c r="F9" s="23"/>
      <c r="G9" s="23"/>
      <c r="H9" s="23"/>
      <c r="J9" s="81"/>
      <c r="K9" s="81"/>
      <c r="L9" s="81"/>
    </row>
    <row r="10" spans="1:12" ht="20.25" x14ac:dyDescent="0.35">
      <c r="A10" s="54" t="s">
        <v>55</v>
      </c>
    </row>
    <row r="11" spans="1:12" ht="56.25" x14ac:dyDescent="0.25">
      <c r="A11" s="45" t="s">
        <v>47</v>
      </c>
      <c r="B11" s="47" t="s">
        <v>56</v>
      </c>
      <c r="C11" s="47" t="s">
        <v>57</v>
      </c>
      <c r="D11" s="47" t="s">
        <v>58</v>
      </c>
      <c r="E11" s="47" t="s">
        <v>59</v>
      </c>
      <c r="F11" s="45"/>
      <c r="G11" s="46" t="s">
        <v>60</v>
      </c>
    </row>
    <row r="12" spans="1:12" x14ac:dyDescent="0.25">
      <c r="A12" s="55" t="s">
        <v>61</v>
      </c>
      <c r="B12" s="56">
        <v>12</v>
      </c>
      <c r="C12" s="57">
        <v>75</v>
      </c>
      <c r="D12" s="57">
        <v>93.75</v>
      </c>
      <c r="E12" s="56">
        <v>6</v>
      </c>
      <c r="F12" s="56"/>
      <c r="G12" s="59">
        <f>D12*E12</f>
        <v>562.5</v>
      </c>
    </row>
    <row r="13" spans="1:12" x14ac:dyDescent="0.25">
      <c r="B13" s="23"/>
      <c r="C13" s="23"/>
      <c r="D13" s="23"/>
      <c r="E13" s="23"/>
      <c r="F13" s="23"/>
      <c r="G13" s="23"/>
    </row>
    <row r="14" spans="1:12" x14ac:dyDescent="0.25">
      <c r="B14" s="23"/>
      <c r="C14" s="23"/>
      <c r="D14" s="23"/>
      <c r="E14" s="23"/>
      <c r="F14" s="23"/>
      <c r="G14" s="23"/>
    </row>
    <row r="15" spans="1:12" x14ac:dyDescent="0.25">
      <c r="B15" s="23"/>
      <c r="C15" s="23"/>
      <c r="D15" s="23"/>
      <c r="E15" s="23"/>
      <c r="F15" s="23"/>
      <c r="G15" s="23"/>
    </row>
    <row r="16" spans="1:12" x14ac:dyDescent="0.25">
      <c r="B16" s="23"/>
      <c r="C16" s="23"/>
      <c r="D16" s="23"/>
      <c r="E16" s="23"/>
      <c r="F16" s="23"/>
      <c r="G16" s="23"/>
    </row>
  </sheetData>
  <mergeCells count="3">
    <mergeCell ref="A1:H1"/>
    <mergeCell ref="A3:B3"/>
    <mergeCell ref="J5:L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Summary</vt:lpstr>
      <vt:lpstr>Itemized Expenses</vt:lpstr>
      <vt:lpstr>CableNeeded</vt:lpstr>
      <vt:lpstr>ProjectMod&amp;OT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Connell</dc:creator>
  <cp:lastModifiedBy>Michael Connell</cp:lastModifiedBy>
  <dcterms:created xsi:type="dcterms:W3CDTF">2024-03-29T16:52:01Z</dcterms:created>
  <dcterms:modified xsi:type="dcterms:W3CDTF">2024-04-09T00:29:59Z</dcterms:modified>
</cp:coreProperties>
</file>