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trent/Documents/GitHub/SIR_Models/"/>
    </mc:Choice>
  </mc:AlternateContent>
  <xr:revisionPtr revIDLastSave="0" documentId="13_ncr:1_{B0C99ECD-6A7C-0A4C-A5B5-E0FAA6029F1D}" xr6:coauthVersionLast="47" xr6:coauthVersionMax="47" xr10:uidLastSave="{00000000-0000-0000-0000-000000000000}"/>
  <bookViews>
    <workbookView xWindow="18900" yWindow="1140" windowWidth="28040" windowHeight="17440" xr2:uid="{223E6B4A-BED2-9F4D-9161-88B3A6261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1" l="1"/>
  <c r="V2" i="1"/>
  <c r="U2" i="1"/>
  <c r="J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H2" i="1"/>
  <c r="C18" i="1" a="1"/>
  <c r="C18" i="1" s="1"/>
  <c r="D18" i="1" a="1"/>
  <c r="D18" i="1" s="1"/>
  <c r="E18" i="1" a="1"/>
  <c r="E18" i="1" s="1"/>
  <c r="F18" i="1" a="1"/>
  <c r="F18" i="1" s="1"/>
  <c r="T2" i="1"/>
  <c r="L18" i="1"/>
  <c r="M6" i="1" s="1"/>
  <c r="F52" i="1"/>
  <c r="F50" i="1"/>
  <c r="F48" i="1"/>
  <c r="F46" i="1"/>
  <c r="F44" i="1"/>
  <c r="F42" i="1"/>
  <c r="F40" i="1"/>
  <c r="F38" i="1"/>
  <c r="F36" i="1"/>
  <c r="F34" i="1"/>
  <c r="F32" i="1"/>
  <c r="F30" i="1"/>
  <c r="F28" i="1"/>
  <c r="F26" i="1"/>
  <c r="F24" i="1"/>
  <c r="F22" i="1"/>
  <c r="G3" i="1"/>
  <c r="H3" i="1" s="1"/>
  <c r="J3" i="1" s="1"/>
  <c r="G4" i="1"/>
  <c r="H4" i="1" s="1"/>
  <c r="J4" i="1" s="1"/>
  <c r="G5" i="1"/>
  <c r="H5" i="1" s="1"/>
  <c r="J5" i="1" s="1"/>
  <c r="G6" i="1"/>
  <c r="H6" i="1" s="1"/>
  <c r="G7" i="1"/>
  <c r="H7" i="1" s="1"/>
  <c r="J7" i="1" s="1"/>
  <c r="G8" i="1"/>
  <c r="H8" i="1" s="1"/>
  <c r="J8" i="1" s="1"/>
  <c r="G9" i="1"/>
  <c r="H9" i="1" s="1"/>
  <c r="J9" i="1" s="1"/>
  <c r="G10" i="1"/>
  <c r="H10" i="1" s="1"/>
  <c r="G11" i="1"/>
  <c r="H11" i="1" s="1"/>
  <c r="J11" i="1" s="1"/>
  <c r="G12" i="1"/>
  <c r="H12" i="1" s="1"/>
  <c r="J12" i="1" s="1"/>
  <c r="G13" i="1"/>
  <c r="H13" i="1" s="1"/>
  <c r="J13" i="1" s="1"/>
  <c r="G14" i="1"/>
  <c r="H14" i="1" s="1"/>
  <c r="J14" i="1" s="1"/>
  <c r="G15" i="1"/>
  <c r="H15" i="1" s="1"/>
  <c r="J15" i="1" s="1"/>
  <c r="G16" i="1"/>
  <c r="H16" i="1" s="1"/>
  <c r="J16" i="1" s="1"/>
  <c r="G17" i="1"/>
  <c r="H17" i="1" s="1"/>
  <c r="J17" i="1" s="1"/>
  <c r="G2" i="1"/>
  <c r="H19" i="1" s="1"/>
  <c r="J6" i="1" l="1"/>
  <c r="J10" i="1"/>
  <c r="M2" i="1"/>
  <c r="M17" i="1"/>
  <c r="M13" i="1"/>
  <c r="M10" i="1"/>
  <c r="M5" i="1"/>
  <c r="M9" i="1"/>
  <c r="M12" i="1"/>
  <c r="M4" i="1"/>
  <c r="M11" i="1"/>
  <c r="M3" i="1"/>
  <c r="M16" i="1"/>
  <c r="M8" i="1"/>
  <c r="M15" i="1"/>
  <c r="M7" i="1"/>
  <c r="G18" i="1" s="1" a="1"/>
  <c r="G18" i="1" s="1"/>
  <c r="M14" i="1"/>
  <c r="H18" i="1" l="1" a="1"/>
  <c r="H18" i="1" s="1"/>
  <c r="I18" i="1" a="1"/>
  <c r="I18" i="1" s="1"/>
  <c r="I19" i="1"/>
  <c r="J19" i="1" l="1"/>
  <c r="J18" i="1" a="1"/>
  <c r="J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<sst xmlns="http://schemas.openxmlformats.org/spreadsheetml/2006/main" count="139" uniqueCount="29">
  <si>
    <t>age</t>
  </si>
  <si>
    <t>ethnicity</t>
  </si>
  <si>
    <t>eta_c</t>
  </si>
  <si>
    <t>MaoriPacific</t>
  </si>
  <si>
    <t>Maori</t>
  </si>
  <si>
    <t>Pacific</t>
  </si>
  <si>
    <t>Other</t>
  </si>
  <si>
    <t>eta_h</t>
  </si>
  <si>
    <t>mu_c</t>
  </si>
  <si>
    <t>p_asymp</t>
  </si>
  <si>
    <t>p_symp</t>
  </si>
  <si>
    <t>IHR</t>
  </si>
  <si>
    <t>ICR</t>
  </si>
  <si>
    <t>IFR</t>
  </si>
  <si>
    <t>sex</t>
  </si>
  <si>
    <t>age_band</t>
  </si>
  <si>
    <t>triple_count_total</t>
  </si>
  <si>
    <t>M</t>
  </si>
  <si>
    <t>0-14</t>
  </si>
  <si>
    <t>F</t>
  </si>
  <si>
    <t>15-29</t>
  </si>
  <si>
    <t>30-59</t>
  </si>
  <si>
    <t>60+</t>
  </si>
  <si>
    <t>agg_counts</t>
  </si>
  <si>
    <t>sort</t>
  </si>
  <si>
    <t>Weighted sum</t>
  </si>
  <si>
    <t>Average</t>
  </si>
  <si>
    <t>p_asympt</t>
  </si>
  <si>
    <t>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</si>
</sst>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"/>
    <numFmt numFmtId="166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0" fontId="2" fillId="0" borderId="0" xfId="1" applyNumberFormat="1" applyFont="1"/>
    <xf numFmtId="9" fontId="2" fillId="0" borderId="0" xfId="0" applyNumberFormat="1" applyFont="1"/>
    <xf numFmtId="0" fontId="2" fillId="0" borderId="0" xfId="0" applyFont="1" applyAlignment="1"/>
    <xf numFmtId="166" fontId="2" fillId="0" borderId="0" xfId="1" applyNumberFormat="1" applyFont="1"/>
    <xf numFmtId="165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E8C7-EA8A-0E41-88AF-E71974D3406A}">
  <dimension ref="A1:W53"/>
  <sheetViews>
    <sheetView tabSelected="1" topLeftCell="B1" workbookViewId="0">
      <selection activeCell="I19" sqref="I19"/>
    </sheetView>
  </sheetViews>
  <sheetFormatPr baseColWidth="10" defaultRowHeight="16" x14ac:dyDescent="0.2"/>
  <cols>
    <col min="2" max="2" width="12.5" customWidth="1"/>
    <col min="3" max="3" width="12.6640625" customWidth="1"/>
    <col min="4" max="7" width="11.6640625" bestFit="1" customWidth="1"/>
    <col min="16" max="16" width="11.6640625" bestFit="1" customWidth="1"/>
    <col min="17" max="17" width="20.5" bestFit="1" customWidth="1"/>
    <col min="18" max="20" width="11.6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L1" t="s">
        <v>23</v>
      </c>
      <c r="O1" t="s">
        <v>28</v>
      </c>
      <c r="P1" t="s">
        <v>2</v>
      </c>
      <c r="Q1" t="s">
        <v>7</v>
      </c>
      <c r="R1" t="s">
        <v>8</v>
      </c>
      <c r="S1" t="s">
        <v>27</v>
      </c>
      <c r="T1" t="s">
        <v>10</v>
      </c>
      <c r="U1" t="s">
        <v>11</v>
      </c>
      <c r="V1" t="s">
        <v>12</v>
      </c>
      <c r="W1" t="s">
        <v>13</v>
      </c>
    </row>
    <row r="2" spans="1:23" x14ac:dyDescent="0.2">
      <c r="A2">
        <v>0</v>
      </c>
      <c r="B2" t="s">
        <v>3</v>
      </c>
      <c r="C2">
        <v>0.05</v>
      </c>
      <c r="D2">
        <v>2.6634287981461401E-2</v>
      </c>
      <c r="E2">
        <v>0.299827495573738</v>
      </c>
      <c r="F2">
        <v>0.34755268835629899</v>
      </c>
      <c r="G2">
        <f>1-F2</f>
        <v>0.65244731164370107</v>
      </c>
      <c r="H2" s="1">
        <f>G2*D2</f>
        <v>1.737746959104863E-2</v>
      </c>
      <c r="I2" s="1">
        <f>H2*C2</f>
        <v>8.6887347955243155E-4</v>
      </c>
      <c r="J2" s="1">
        <f>I2*E2</f>
        <v>2.6051215934464502E-4</v>
      </c>
      <c r="L2">
        <v>39900</v>
      </c>
      <c r="M2" s="1">
        <f>L2/$L$18</f>
        <v>8.3239975215766773E-3</v>
      </c>
      <c r="N2" s="1"/>
      <c r="P2" s="6">
        <v>0.283868142834452</v>
      </c>
      <c r="Q2" s="6">
        <v>7.35933321831648E-2</v>
      </c>
      <c r="R2" s="6">
        <v>0.84257806330882101</v>
      </c>
      <c r="S2" s="6">
        <v>0.177959801096434</v>
      </c>
      <c r="T2" s="6">
        <f>1-S2</f>
        <v>0.82204019890356594</v>
      </c>
      <c r="U2" s="7">
        <f>T2*Q2</f>
        <v>6.0496677425824992E-2</v>
      </c>
      <c r="V2" s="7">
        <f>U2*P2</f>
        <v>1.7173079468523856E-2</v>
      </c>
      <c r="W2" s="7">
        <f>V2*R2</f>
        <v>1.4469660039637308E-2</v>
      </c>
    </row>
    <row r="3" spans="1:23" x14ac:dyDescent="0.2">
      <c r="A3">
        <v>1</v>
      </c>
      <c r="B3" t="s">
        <v>3</v>
      </c>
      <c r="C3">
        <v>0.05</v>
      </c>
      <c r="D3">
        <v>5.1510656829020701E-2</v>
      </c>
      <c r="E3">
        <v>0.41303139024912899</v>
      </c>
      <c r="F3">
        <v>0.24633707678716801</v>
      </c>
      <c r="G3">
        <f t="shared" ref="G3:G17" si="0">1-F3</f>
        <v>0.75366292321283201</v>
      </c>
      <c r="H3" s="1">
        <f t="shared" ref="H3:H17" si="1">G3*D3</f>
        <v>3.8821672202372773E-2</v>
      </c>
      <c r="I3" s="1">
        <f t="shared" ref="I3:I17" si="2">H3*C3</f>
        <v>1.9410836101186387E-3</v>
      </c>
      <c r="J3" s="1">
        <f t="shared" ref="J3:J17" si="3">I3*E3</f>
        <v>8.017284620770996E-4</v>
      </c>
      <c r="L3">
        <v>20235</v>
      </c>
      <c r="M3" s="1">
        <f t="shared" ref="M3:M17" si="4">L3/$L$18</f>
        <v>4.2214558859424581E-3</v>
      </c>
      <c r="N3" s="1"/>
    </row>
    <row r="4" spans="1:23" x14ac:dyDescent="0.2">
      <c r="A4">
        <v>2</v>
      </c>
      <c r="B4" t="s">
        <v>3</v>
      </c>
      <c r="C4">
        <v>7.5739527546339294E-2</v>
      </c>
      <c r="D4">
        <v>0.128471011812368</v>
      </c>
      <c r="E4">
        <v>0.59094488078841401</v>
      </c>
      <c r="F4">
        <v>0.14460816661482401</v>
      </c>
      <c r="G4">
        <f t="shared" si="0"/>
        <v>0.85539183338517599</v>
      </c>
      <c r="H4" s="1">
        <f t="shared" si="1"/>
        <v>0.10989305433103007</v>
      </c>
      <c r="I4" s="1">
        <f t="shared" si="2"/>
        <v>8.323248015656412E-3</v>
      </c>
      <c r="J4" s="1">
        <f t="shared" si="3"/>
        <v>4.9185808063844823E-3</v>
      </c>
      <c r="L4">
        <v>11079</v>
      </c>
      <c r="M4" s="1">
        <f t="shared" si="4"/>
        <v>2.3113175073069679E-3</v>
      </c>
      <c r="N4" s="1"/>
    </row>
    <row r="5" spans="1:23" x14ac:dyDescent="0.2">
      <c r="A5">
        <v>3</v>
      </c>
      <c r="B5" t="s">
        <v>3</v>
      </c>
      <c r="C5">
        <v>0.37679482194049002</v>
      </c>
      <c r="D5">
        <v>0.342787297017566</v>
      </c>
      <c r="E5">
        <v>0.81195599177535704</v>
      </c>
      <c r="F5">
        <v>6.1775390936208298E-2</v>
      </c>
      <c r="G5">
        <f t="shared" si="0"/>
        <v>0.93822460906379168</v>
      </c>
      <c r="H5" s="1">
        <f t="shared" si="1"/>
        <v>0.32161147773633969</v>
      </c>
      <c r="I5" s="1">
        <f t="shared" si="2"/>
        <v>0.12118153948768198</v>
      </c>
      <c r="J5" s="1">
        <f t="shared" si="3"/>
        <v>9.8394077079585418E-2</v>
      </c>
      <c r="L5">
        <v>1203</v>
      </c>
      <c r="M5" s="1">
        <f t="shared" si="4"/>
        <v>2.5097165459791337E-4</v>
      </c>
      <c r="N5" s="1"/>
    </row>
    <row r="6" spans="1:23" x14ac:dyDescent="0.2">
      <c r="A6">
        <v>0</v>
      </c>
      <c r="B6" t="s">
        <v>4</v>
      </c>
      <c r="C6">
        <v>0.05</v>
      </c>
      <c r="D6">
        <v>2.0774423657463199E-2</v>
      </c>
      <c r="E6">
        <v>0.29619487120731097</v>
      </c>
      <c r="F6">
        <v>0.34481110611420202</v>
      </c>
      <c r="G6">
        <f t="shared" si="0"/>
        <v>0.65518889388579793</v>
      </c>
      <c r="H6" s="1">
        <f t="shared" si="1"/>
        <v>1.3611171657248266E-2</v>
      </c>
      <c r="I6" s="1">
        <f t="shared" si="2"/>
        <v>6.8055858286241333E-4</v>
      </c>
      <c r="J6" s="1">
        <f t="shared" si="3"/>
        <v>2.015779617999626E-4</v>
      </c>
      <c r="L6">
        <v>209115</v>
      </c>
      <c r="M6" s="1">
        <f t="shared" si="4"/>
        <v>4.3625883251240775E-2</v>
      </c>
      <c r="N6" s="1"/>
    </row>
    <row r="7" spans="1:23" x14ac:dyDescent="0.2">
      <c r="A7">
        <v>1</v>
      </c>
      <c r="B7" t="s">
        <v>4</v>
      </c>
      <c r="C7">
        <v>4.9999999999999899E-2</v>
      </c>
      <c r="D7">
        <v>4.12304859711373E-2</v>
      </c>
      <c r="E7">
        <v>0.43270013002083202</v>
      </c>
      <c r="F7">
        <v>0.24146161805406</v>
      </c>
      <c r="G7">
        <f t="shared" si="0"/>
        <v>0.75853838194594003</v>
      </c>
      <c r="H7" s="1">
        <f t="shared" si="1"/>
        <v>3.1274906115391264E-2</v>
      </c>
      <c r="I7" s="1">
        <f t="shared" si="2"/>
        <v>1.5637453057695601E-3</v>
      </c>
      <c r="J7" s="1">
        <f t="shared" si="3"/>
        <v>6.7663279712595436E-4</v>
      </c>
      <c r="L7">
        <v>173256</v>
      </c>
      <c r="M7" s="1">
        <f t="shared" si="4"/>
        <v>3.6144925177901979E-2</v>
      </c>
      <c r="N7" s="1"/>
    </row>
    <row r="8" spans="1:23" x14ac:dyDescent="0.2">
      <c r="A8">
        <v>2</v>
      </c>
      <c r="B8" t="s">
        <v>4</v>
      </c>
      <c r="C8">
        <v>8.8009940170654305E-2</v>
      </c>
      <c r="D8">
        <v>0.118572689251594</v>
      </c>
      <c r="E8">
        <v>0.62323291597561803</v>
      </c>
      <c r="F8">
        <v>0.130557851768382</v>
      </c>
      <c r="G8">
        <f t="shared" si="0"/>
        <v>0.86944214823161803</v>
      </c>
      <c r="H8" s="1">
        <f t="shared" si="1"/>
        <v>0.10309209366450597</v>
      </c>
      <c r="I8" s="1">
        <f t="shared" si="2"/>
        <v>9.0731289954806612E-3</v>
      </c>
      <c r="J8" s="1">
        <f t="shared" si="3"/>
        <v>5.6546726408763428E-3</v>
      </c>
      <c r="L8">
        <v>247563</v>
      </c>
      <c r="M8" s="1">
        <f t="shared" si="4"/>
        <v>5.1646962366769099E-2</v>
      </c>
      <c r="N8" s="1"/>
    </row>
    <row r="9" spans="1:23" x14ac:dyDescent="0.2">
      <c r="A9">
        <v>3</v>
      </c>
      <c r="B9" t="s">
        <v>4</v>
      </c>
      <c r="C9">
        <v>0.39026946384513</v>
      </c>
      <c r="D9">
        <v>0.29450100174941002</v>
      </c>
      <c r="E9">
        <v>0.82767442984710105</v>
      </c>
      <c r="F9">
        <v>6.0002656865187499E-2</v>
      </c>
      <c r="G9">
        <f t="shared" si="0"/>
        <v>0.93999734313481254</v>
      </c>
      <c r="H9" s="1">
        <f t="shared" si="1"/>
        <v>0.27683015919498621</v>
      </c>
      <c r="I9" s="1">
        <f t="shared" si="2"/>
        <v>0.10803835780518925</v>
      </c>
      <c r="J9" s="1">
        <f t="shared" si="3"/>
        <v>8.9420586198027105E-2</v>
      </c>
      <c r="L9">
        <v>74856</v>
      </c>
      <c r="M9" s="1">
        <f t="shared" si="4"/>
        <v>1.5616570387848215E-2</v>
      </c>
      <c r="N9" s="1"/>
    </row>
    <row r="10" spans="1:23" x14ac:dyDescent="0.2">
      <c r="A10">
        <v>0</v>
      </c>
      <c r="B10" t="s">
        <v>5</v>
      </c>
      <c r="C10">
        <v>0.05</v>
      </c>
      <c r="D10">
        <v>2.7117622385581099E-2</v>
      </c>
      <c r="E10">
        <v>0.29613528013179602</v>
      </c>
      <c r="F10">
        <v>0.34461519129232898</v>
      </c>
      <c r="G10">
        <f t="shared" si="0"/>
        <v>0.65538480870767102</v>
      </c>
      <c r="H10" s="1">
        <f t="shared" si="1"/>
        <v>1.7772477759780927E-2</v>
      </c>
      <c r="I10" s="1">
        <f t="shared" si="2"/>
        <v>8.886238879890464E-4</v>
      </c>
      <c r="J10" s="1">
        <f t="shared" si="3"/>
        <v>2.6315288400144198E-4</v>
      </c>
      <c r="L10">
        <v>88590</v>
      </c>
      <c r="M10" s="1">
        <f t="shared" si="4"/>
        <v>1.848177795580145E-2</v>
      </c>
      <c r="N10" s="1"/>
    </row>
    <row r="11" spans="1:23" x14ac:dyDescent="0.2">
      <c r="A11">
        <v>1</v>
      </c>
      <c r="B11" t="s">
        <v>5</v>
      </c>
      <c r="C11">
        <v>0.05</v>
      </c>
      <c r="D11">
        <v>5.3531920548271598E-2</v>
      </c>
      <c r="E11">
        <v>0.43513684418347398</v>
      </c>
      <c r="F11">
        <v>0.24100079128948401</v>
      </c>
      <c r="G11">
        <f t="shared" si="0"/>
        <v>0.75899920871051596</v>
      </c>
      <c r="H11" s="1">
        <f t="shared" si="1"/>
        <v>4.0630685336892354E-2</v>
      </c>
      <c r="I11" s="1">
        <f t="shared" si="2"/>
        <v>2.0315342668446178E-3</v>
      </c>
      <c r="J11" s="1">
        <f t="shared" si="3"/>
        <v>8.839954097253545E-4</v>
      </c>
      <c r="L11">
        <v>85512</v>
      </c>
      <c r="M11" s="1">
        <f t="shared" si="4"/>
        <v>1.7839641004136965E-2</v>
      </c>
      <c r="N11" s="1"/>
    </row>
    <row r="12" spans="1:23" x14ac:dyDescent="0.2">
      <c r="A12">
        <v>2</v>
      </c>
      <c r="B12" t="s">
        <v>5</v>
      </c>
      <c r="C12">
        <v>8.5038093160928196E-2</v>
      </c>
      <c r="D12">
        <v>0.14447488513044501</v>
      </c>
      <c r="E12">
        <v>0.61588481158120501</v>
      </c>
      <c r="F12">
        <v>0.13362077655072299</v>
      </c>
      <c r="G12">
        <f t="shared" si="0"/>
        <v>0.86637922344927698</v>
      </c>
      <c r="H12" s="1">
        <f t="shared" si="1"/>
        <v>0.12517003878723845</v>
      </c>
      <c r="I12" s="1">
        <f t="shared" si="2"/>
        <v>1.064422141934618E-2</v>
      </c>
      <c r="J12" s="1">
        <f t="shared" si="3"/>
        <v>6.5556143032826485E-3</v>
      </c>
      <c r="L12">
        <v>109941</v>
      </c>
      <c r="M12" s="1">
        <f t="shared" si="4"/>
        <v>2.2936055426557932E-2</v>
      </c>
      <c r="N12" s="1"/>
    </row>
    <row r="13" spans="1:23" x14ac:dyDescent="0.2">
      <c r="A13">
        <v>3</v>
      </c>
      <c r="B13" t="s">
        <v>5</v>
      </c>
      <c r="C13">
        <v>0.39710423660931699</v>
      </c>
      <c r="D13">
        <v>0.35777260919487203</v>
      </c>
      <c r="E13">
        <v>0.83461995152857604</v>
      </c>
      <c r="F13">
        <v>5.9152527774048599E-2</v>
      </c>
      <c r="G13">
        <f t="shared" si="0"/>
        <v>0.94084747222595144</v>
      </c>
      <c r="H13" s="1">
        <f t="shared" si="1"/>
        <v>0.33660945499267853</v>
      </c>
      <c r="I13" s="1">
        <f t="shared" si="2"/>
        <v>0.13366904066034585</v>
      </c>
      <c r="J13" s="1">
        <f t="shared" si="3"/>
        <v>0.11156284823680912</v>
      </c>
      <c r="L13">
        <v>30159</v>
      </c>
      <c r="M13" s="1">
        <f t="shared" si="4"/>
        <v>6.2918155702564168E-3</v>
      </c>
      <c r="N13" s="1"/>
    </row>
    <row r="14" spans="1:23" x14ac:dyDescent="0.2">
      <c r="A14">
        <v>0</v>
      </c>
      <c r="B14" t="s">
        <v>6</v>
      </c>
      <c r="C14">
        <v>4.9999999999999899E-2</v>
      </c>
      <c r="D14">
        <v>7.6361302156667098E-3</v>
      </c>
      <c r="E14">
        <v>0.29526158274518999</v>
      </c>
      <c r="F14">
        <v>0.34419296958975698</v>
      </c>
      <c r="G14">
        <f t="shared" si="0"/>
        <v>0.65580703041024302</v>
      </c>
      <c r="H14" s="1">
        <f t="shared" si="1"/>
        <v>5.0078278805623135E-3</v>
      </c>
      <c r="I14" s="1">
        <f t="shared" si="2"/>
        <v>2.5039139402811518E-4</v>
      </c>
      <c r="J14" s="1">
        <f t="shared" si="3"/>
        <v>7.3930959306515808E-5</v>
      </c>
      <c r="L14">
        <v>589485</v>
      </c>
      <c r="M14" s="1">
        <f t="shared" si="4"/>
        <v>0.12297924007535409</v>
      </c>
      <c r="N14" s="1"/>
    </row>
    <row r="15" spans="1:23" x14ac:dyDescent="0.2">
      <c r="A15">
        <v>1</v>
      </c>
      <c r="B15" t="s">
        <v>6</v>
      </c>
      <c r="C15">
        <v>0.05</v>
      </c>
      <c r="D15">
        <v>1.5844477016408599E-2</v>
      </c>
      <c r="E15">
        <v>0.44756668438959502</v>
      </c>
      <c r="F15">
        <v>0.23674717437467499</v>
      </c>
      <c r="G15">
        <f t="shared" si="0"/>
        <v>0.76325282562532504</v>
      </c>
      <c r="H15" s="1">
        <f t="shared" si="1"/>
        <v>1.2093341853329383E-2</v>
      </c>
      <c r="I15" s="1">
        <f t="shared" si="2"/>
        <v>6.0466709266646925E-4</v>
      </c>
      <c r="J15" s="1">
        <f t="shared" si="3"/>
        <v>2.7062884582422763E-4</v>
      </c>
      <c r="L15">
        <v>711270</v>
      </c>
      <c r="M15" s="1">
        <f t="shared" si="4"/>
        <v>0.14838620845042214</v>
      </c>
      <c r="N15" s="1"/>
    </row>
    <row r="16" spans="1:23" x14ac:dyDescent="0.2">
      <c r="A16">
        <v>2</v>
      </c>
      <c r="B16" t="s">
        <v>6</v>
      </c>
      <c r="C16">
        <v>9.1162773655945495E-2</v>
      </c>
      <c r="D16">
        <v>4.8123790675719903E-2</v>
      </c>
      <c r="E16">
        <v>0.63136588165646701</v>
      </c>
      <c r="F16">
        <v>0.12857333470124499</v>
      </c>
      <c r="G16">
        <f t="shared" si="0"/>
        <v>0.87142666529875501</v>
      </c>
      <c r="H16" s="1">
        <f t="shared" si="1"/>
        <v>4.1936354430077913E-2</v>
      </c>
      <c r="I16" s="1">
        <f t="shared" si="2"/>
        <v>3.8230343868646999E-3</v>
      </c>
      <c r="J16" s="1">
        <f t="shared" si="3"/>
        <v>2.4137334762658219E-3</v>
      </c>
      <c r="L16">
        <v>1498875</v>
      </c>
      <c r="M16" s="1">
        <f t="shared" si="4"/>
        <v>0.31269753847501863</v>
      </c>
      <c r="N16" s="1"/>
    </row>
    <row r="17" spans="1:14" x14ac:dyDescent="0.2">
      <c r="A17">
        <v>3</v>
      </c>
      <c r="B17" t="s">
        <v>6</v>
      </c>
      <c r="C17">
        <v>0.46119648148800002</v>
      </c>
      <c r="D17">
        <v>0.15143999999999999</v>
      </c>
      <c r="E17">
        <v>0.88859427999999996</v>
      </c>
      <c r="F17">
        <v>5.5465755072000002E-2</v>
      </c>
      <c r="G17">
        <f t="shared" si="0"/>
        <v>0.94453424492799998</v>
      </c>
      <c r="H17" s="1">
        <f t="shared" si="1"/>
        <v>0.14304026605189632</v>
      </c>
      <c r="I17" s="1">
        <f t="shared" si="2"/>
        <v>6.5969667414241998E-2</v>
      </c>
      <c r="J17" s="1">
        <f t="shared" si="3"/>
        <v>5.862026911779783E-2</v>
      </c>
      <c r="L17">
        <v>902331</v>
      </c>
      <c r="M17" s="1">
        <f t="shared" si="4"/>
        <v>0.1882456392892683</v>
      </c>
      <c r="N17" s="1"/>
    </row>
    <row r="18" spans="1:14" x14ac:dyDescent="0.2">
      <c r="B18" s="4" t="s">
        <v>25</v>
      </c>
      <c r="C18" s="5" cm="1">
        <f t="array" ref="C18">SUM(C2:C17*$M$2:$M$17)</f>
        <v>0.15068344245775911</v>
      </c>
      <c r="D18" s="5" cm="1">
        <f t="array" ref="D18">SUM(D2:D17*$M$2:$M$17)</f>
        <v>6.7808904388119137E-2</v>
      </c>
      <c r="E18" s="5" cm="1">
        <f t="array" ref="E18">SUM(E2:E17*$M$2:$M$17)</f>
        <v>0.57952155428955032</v>
      </c>
      <c r="F18" s="5" cm="1">
        <f t="array" ref="F18">SUM(F2:F17*$M$2:$M$17)</f>
        <v>0.1779426580062122</v>
      </c>
      <c r="G18" s="5" cm="1">
        <f t="array" ref="G18">SUM(G2:G17*$M$2:$M$17)</f>
        <v>0.82205734199378777</v>
      </c>
      <c r="H18" s="2" cm="1">
        <f t="array" ref="H18">SUM(H2:H17*$M$2:$M$17)</f>
        <v>6.0507547298475739E-2</v>
      </c>
      <c r="I18" s="2" cm="1">
        <f t="array" ref="I18">SUM(I2:I17*$M$2:$M$17)</f>
        <v>1.7179372551349881E-2</v>
      </c>
      <c r="J18" s="2" cm="1">
        <f t="array" ref="J18">SUM(J2:J17*$M$2:$M$17)</f>
        <v>1.4475310498194196E-2</v>
      </c>
      <c r="L18">
        <f>SUM(L2:L17)</f>
        <v>4793370</v>
      </c>
    </row>
    <row r="19" spans="1:14" x14ac:dyDescent="0.2">
      <c r="G19" t="s">
        <v>26</v>
      </c>
      <c r="H19" s="3">
        <f>AVERAGE(H2:H17)</f>
        <v>0.1021732782240862</v>
      </c>
      <c r="I19" s="3">
        <f t="shared" ref="I19:J19" si="5">AVERAGE(I2:I17)</f>
        <v>2.9346982237789893E-2</v>
      </c>
      <c r="J19" s="3">
        <f t="shared" si="5"/>
        <v>2.3810783833639628E-2</v>
      </c>
    </row>
    <row r="21" spans="1:14" x14ac:dyDescent="0.2">
      <c r="A21" t="s">
        <v>14</v>
      </c>
      <c r="B21" t="s">
        <v>1</v>
      </c>
      <c r="C21" t="s">
        <v>15</v>
      </c>
      <c r="D21" t="s">
        <v>16</v>
      </c>
      <c r="E21" t="s">
        <v>24</v>
      </c>
    </row>
    <row r="22" spans="1:14" x14ac:dyDescent="0.2">
      <c r="A22" t="s">
        <v>17</v>
      </c>
      <c r="B22" t="s">
        <v>3</v>
      </c>
      <c r="C22" t="s">
        <v>18</v>
      </c>
      <c r="D22">
        <v>20598</v>
      </c>
      <c r="E22">
        <v>1</v>
      </c>
      <c r="F22">
        <f>D22+D23</f>
        <v>39900</v>
      </c>
    </row>
    <row r="23" spans="1:14" x14ac:dyDescent="0.2">
      <c r="A23" t="s">
        <v>19</v>
      </c>
      <c r="B23" t="s">
        <v>3</v>
      </c>
      <c r="C23" t="s">
        <v>18</v>
      </c>
      <c r="D23">
        <v>19302</v>
      </c>
      <c r="E23">
        <v>1</v>
      </c>
    </row>
    <row r="24" spans="1:14" x14ac:dyDescent="0.2">
      <c r="A24" t="s">
        <v>17</v>
      </c>
      <c r="B24" t="s">
        <v>3</v>
      </c>
      <c r="C24" t="s">
        <v>20</v>
      </c>
      <c r="D24">
        <v>9990</v>
      </c>
      <c r="E24">
        <v>1</v>
      </c>
      <c r="F24">
        <f>D24+D25</f>
        <v>20235</v>
      </c>
    </row>
    <row r="25" spans="1:14" x14ac:dyDescent="0.2">
      <c r="A25" t="s">
        <v>19</v>
      </c>
      <c r="B25" t="s">
        <v>3</v>
      </c>
      <c r="C25" t="s">
        <v>20</v>
      </c>
      <c r="D25">
        <v>10245</v>
      </c>
      <c r="E25">
        <v>1</v>
      </c>
    </row>
    <row r="26" spans="1:14" x14ac:dyDescent="0.2">
      <c r="A26" t="s">
        <v>17</v>
      </c>
      <c r="B26" t="s">
        <v>3</v>
      </c>
      <c r="C26" t="s">
        <v>21</v>
      </c>
      <c r="D26">
        <v>5208</v>
      </c>
      <c r="E26">
        <v>1</v>
      </c>
      <c r="F26">
        <f>D26+D27</f>
        <v>11079</v>
      </c>
    </row>
    <row r="27" spans="1:14" x14ac:dyDescent="0.2">
      <c r="A27" t="s">
        <v>19</v>
      </c>
      <c r="B27" t="s">
        <v>3</v>
      </c>
      <c r="C27" t="s">
        <v>21</v>
      </c>
      <c r="D27">
        <v>5871</v>
      </c>
      <c r="E27">
        <v>1</v>
      </c>
    </row>
    <row r="28" spans="1:14" x14ac:dyDescent="0.2">
      <c r="A28" t="s">
        <v>17</v>
      </c>
      <c r="B28" t="s">
        <v>3</v>
      </c>
      <c r="C28" t="s">
        <v>22</v>
      </c>
      <c r="D28">
        <v>561</v>
      </c>
      <c r="E28">
        <v>1</v>
      </c>
      <c r="F28">
        <f>D28+D29</f>
        <v>1203</v>
      </c>
    </row>
    <row r="29" spans="1:14" x14ac:dyDescent="0.2">
      <c r="A29" t="s">
        <v>19</v>
      </c>
      <c r="B29" t="s">
        <v>3</v>
      </c>
      <c r="C29" t="s">
        <v>22</v>
      </c>
      <c r="D29">
        <v>642</v>
      </c>
      <c r="E29">
        <v>1</v>
      </c>
    </row>
    <row r="30" spans="1:14" x14ac:dyDescent="0.2">
      <c r="A30" t="s">
        <v>17</v>
      </c>
      <c r="B30" t="s">
        <v>4</v>
      </c>
      <c r="C30" t="s">
        <v>18</v>
      </c>
      <c r="D30">
        <v>107274</v>
      </c>
      <c r="E30">
        <v>2</v>
      </c>
      <c r="F30">
        <f>D30+D31</f>
        <v>209115</v>
      </c>
    </row>
    <row r="31" spans="1:14" x14ac:dyDescent="0.2">
      <c r="A31" t="s">
        <v>19</v>
      </c>
      <c r="B31" t="s">
        <v>4</v>
      </c>
      <c r="C31" t="s">
        <v>18</v>
      </c>
      <c r="D31">
        <v>101841</v>
      </c>
      <c r="E31">
        <v>2</v>
      </c>
    </row>
    <row r="32" spans="1:14" x14ac:dyDescent="0.2">
      <c r="A32" t="s">
        <v>19</v>
      </c>
      <c r="B32" t="s">
        <v>4</v>
      </c>
      <c r="C32" t="s">
        <v>20</v>
      </c>
      <c r="D32">
        <v>86481</v>
      </c>
      <c r="E32">
        <v>2</v>
      </c>
      <c r="F32">
        <f>D32+D33</f>
        <v>173256</v>
      </c>
    </row>
    <row r="33" spans="1:6" x14ac:dyDescent="0.2">
      <c r="A33" t="s">
        <v>17</v>
      </c>
      <c r="B33" t="s">
        <v>4</v>
      </c>
      <c r="C33" t="s">
        <v>20</v>
      </c>
      <c r="D33">
        <v>86775</v>
      </c>
      <c r="E33">
        <v>2</v>
      </c>
    </row>
    <row r="34" spans="1:6" x14ac:dyDescent="0.2">
      <c r="A34" t="s">
        <v>19</v>
      </c>
      <c r="B34" t="s">
        <v>4</v>
      </c>
      <c r="C34" t="s">
        <v>21</v>
      </c>
      <c r="D34">
        <v>128946</v>
      </c>
      <c r="E34">
        <v>2</v>
      </c>
      <c r="F34">
        <f>D34+D35</f>
        <v>247563</v>
      </c>
    </row>
    <row r="35" spans="1:6" x14ac:dyDescent="0.2">
      <c r="A35" t="s">
        <v>17</v>
      </c>
      <c r="B35" t="s">
        <v>4</v>
      </c>
      <c r="C35" t="s">
        <v>21</v>
      </c>
      <c r="D35">
        <v>118617</v>
      </c>
      <c r="E35">
        <v>2</v>
      </c>
    </row>
    <row r="36" spans="1:6" x14ac:dyDescent="0.2">
      <c r="A36" t="s">
        <v>17</v>
      </c>
      <c r="B36" t="s">
        <v>4</v>
      </c>
      <c r="C36" t="s">
        <v>22</v>
      </c>
      <c r="D36">
        <v>34674</v>
      </c>
      <c r="E36">
        <v>2</v>
      </c>
      <c r="F36">
        <f>D36+D37</f>
        <v>74856</v>
      </c>
    </row>
    <row r="37" spans="1:6" x14ac:dyDescent="0.2">
      <c r="A37" t="s">
        <v>19</v>
      </c>
      <c r="B37" t="s">
        <v>4</v>
      </c>
      <c r="C37" t="s">
        <v>22</v>
      </c>
      <c r="D37">
        <v>40182</v>
      </c>
      <c r="E37">
        <v>2</v>
      </c>
    </row>
    <row r="38" spans="1:6" x14ac:dyDescent="0.2">
      <c r="A38" t="s">
        <v>19</v>
      </c>
      <c r="B38" t="s">
        <v>5</v>
      </c>
      <c r="C38" t="s">
        <v>18</v>
      </c>
      <c r="D38">
        <v>43056</v>
      </c>
      <c r="E38">
        <v>3</v>
      </c>
      <c r="F38">
        <f>D38+D39</f>
        <v>88590</v>
      </c>
    </row>
    <row r="39" spans="1:6" x14ac:dyDescent="0.2">
      <c r="A39" t="s">
        <v>17</v>
      </c>
      <c r="B39" t="s">
        <v>5</v>
      </c>
      <c r="C39" t="s">
        <v>18</v>
      </c>
      <c r="D39">
        <v>45534</v>
      </c>
      <c r="E39">
        <v>3</v>
      </c>
    </row>
    <row r="40" spans="1:6" x14ac:dyDescent="0.2">
      <c r="A40" t="s">
        <v>19</v>
      </c>
      <c r="B40" t="s">
        <v>5</v>
      </c>
      <c r="C40" t="s">
        <v>20</v>
      </c>
      <c r="D40">
        <v>41958</v>
      </c>
      <c r="E40">
        <v>3</v>
      </c>
      <c r="F40">
        <f>D40+D41</f>
        <v>85512</v>
      </c>
    </row>
    <row r="41" spans="1:6" x14ac:dyDescent="0.2">
      <c r="A41" t="s">
        <v>17</v>
      </c>
      <c r="B41" t="s">
        <v>5</v>
      </c>
      <c r="C41" t="s">
        <v>20</v>
      </c>
      <c r="D41">
        <v>43554</v>
      </c>
      <c r="E41">
        <v>3</v>
      </c>
    </row>
    <row r="42" spans="1:6" x14ac:dyDescent="0.2">
      <c r="A42" t="s">
        <v>17</v>
      </c>
      <c r="B42" t="s">
        <v>5</v>
      </c>
      <c r="C42" t="s">
        <v>21</v>
      </c>
      <c r="D42">
        <v>55431</v>
      </c>
      <c r="E42">
        <v>3</v>
      </c>
      <c r="F42">
        <f>D42+D43</f>
        <v>109941</v>
      </c>
    </row>
    <row r="43" spans="1:6" x14ac:dyDescent="0.2">
      <c r="A43" t="s">
        <v>19</v>
      </c>
      <c r="B43" t="s">
        <v>5</v>
      </c>
      <c r="C43" t="s">
        <v>21</v>
      </c>
      <c r="D43">
        <v>54510</v>
      </c>
      <c r="E43">
        <v>3</v>
      </c>
    </row>
    <row r="44" spans="1:6" x14ac:dyDescent="0.2">
      <c r="A44" t="s">
        <v>17</v>
      </c>
      <c r="B44" t="s">
        <v>5</v>
      </c>
      <c r="C44" t="s">
        <v>22</v>
      </c>
      <c r="D44">
        <v>14169</v>
      </c>
      <c r="E44">
        <v>3</v>
      </c>
      <c r="F44">
        <f>D44+D45</f>
        <v>30159</v>
      </c>
    </row>
    <row r="45" spans="1:6" x14ac:dyDescent="0.2">
      <c r="A45" t="s">
        <v>19</v>
      </c>
      <c r="B45" t="s">
        <v>5</v>
      </c>
      <c r="C45" t="s">
        <v>22</v>
      </c>
      <c r="D45">
        <v>15990</v>
      </c>
      <c r="E45">
        <v>3</v>
      </c>
    </row>
    <row r="46" spans="1:6" x14ac:dyDescent="0.2">
      <c r="A46" t="s">
        <v>17</v>
      </c>
      <c r="B46" t="s">
        <v>6</v>
      </c>
      <c r="C46" t="s">
        <v>18</v>
      </c>
      <c r="D46">
        <v>301977</v>
      </c>
      <c r="E46">
        <v>4</v>
      </c>
      <c r="F46">
        <f>D46+D47</f>
        <v>589485</v>
      </c>
    </row>
    <row r="47" spans="1:6" x14ac:dyDescent="0.2">
      <c r="A47" t="s">
        <v>19</v>
      </c>
      <c r="B47" t="s">
        <v>6</v>
      </c>
      <c r="C47" t="s">
        <v>18</v>
      </c>
      <c r="D47">
        <v>287508</v>
      </c>
      <c r="E47">
        <v>4</v>
      </c>
    </row>
    <row r="48" spans="1:6" x14ac:dyDescent="0.2">
      <c r="A48" t="s">
        <v>19</v>
      </c>
      <c r="B48" t="s">
        <v>6</v>
      </c>
      <c r="C48" t="s">
        <v>20</v>
      </c>
      <c r="D48">
        <v>347679</v>
      </c>
      <c r="E48">
        <v>4</v>
      </c>
      <c r="F48">
        <f>D48+D49</f>
        <v>711270</v>
      </c>
    </row>
    <row r="49" spans="1:6" x14ac:dyDescent="0.2">
      <c r="A49" t="s">
        <v>17</v>
      </c>
      <c r="B49" t="s">
        <v>6</v>
      </c>
      <c r="C49" t="s">
        <v>20</v>
      </c>
      <c r="D49">
        <v>363591</v>
      </c>
      <c r="E49">
        <v>4</v>
      </c>
    </row>
    <row r="50" spans="1:6" x14ac:dyDescent="0.2">
      <c r="A50" t="s">
        <v>19</v>
      </c>
      <c r="B50" t="s">
        <v>6</v>
      </c>
      <c r="C50" t="s">
        <v>21</v>
      </c>
      <c r="D50">
        <v>768528</v>
      </c>
      <c r="E50">
        <v>4</v>
      </c>
      <c r="F50">
        <f>D50+D51</f>
        <v>1498875</v>
      </c>
    </row>
    <row r="51" spans="1:6" x14ac:dyDescent="0.2">
      <c r="A51" t="s">
        <v>17</v>
      </c>
      <c r="B51" t="s">
        <v>6</v>
      </c>
      <c r="C51" t="s">
        <v>21</v>
      </c>
      <c r="D51">
        <v>730347</v>
      </c>
      <c r="E51">
        <v>4</v>
      </c>
    </row>
    <row r="52" spans="1:6" x14ac:dyDescent="0.2">
      <c r="A52" t="s">
        <v>17</v>
      </c>
      <c r="B52" t="s">
        <v>6</v>
      </c>
      <c r="C52" t="s">
        <v>22</v>
      </c>
      <c r="D52">
        <v>426018</v>
      </c>
      <c r="E52">
        <v>4</v>
      </c>
      <c r="F52">
        <f>D52+D53</f>
        <v>902331</v>
      </c>
    </row>
    <row r="53" spans="1:6" x14ac:dyDescent="0.2">
      <c r="A53" t="s">
        <v>19</v>
      </c>
      <c r="B53" t="s">
        <v>6</v>
      </c>
      <c r="C53" t="s">
        <v>22</v>
      </c>
      <c r="D53">
        <v>476313</v>
      </c>
      <c r="E53">
        <v>4</v>
      </c>
    </row>
  </sheetData>
  <sortState xmlns:xlrd2="http://schemas.microsoft.com/office/spreadsheetml/2017/richdata2" ref="A22:E53">
    <sortCondition ref="E22:E53"/>
    <sortCondition ref="C22:C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2021-09-02T22:37:29Z</dcterms:created>
  <dcterms:modified xsi:type="dcterms:W3CDTF">2021-09-03T00:07:21Z</dcterms:modified>
</cp:coreProperties>
</file>