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c59b41493f3c107b/Desktop/UBC/MSc/Planetscope literature review/planetscope-forests-lit-review-git-repo/"/>
    </mc:Choice>
  </mc:AlternateContent>
  <xr:revisionPtr revIDLastSave="15" documentId="8_{B13BA0F3-472A-4AE0-B3CA-6870B7E146AB}" xr6:coauthVersionLast="47" xr6:coauthVersionMax="47" xr10:uidLastSave="{6CC1D621-C612-4495-8FE7-F905F7AB8B02}"/>
  <bookViews>
    <workbookView xWindow="4350" yWindow="300" windowWidth="23880" windowHeight="15180" xr2:uid="{00000000-000D-0000-FFFF-FFFF00000000}"/>
  </bookViews>
  <sheets>
    <sheet name="main table" sheetId="23" r:id="rId1"/>
    <sheet name="spectral_indices" sheetId="16" r:id="rId2"/>
    <sheet name="statistics" sheetId="25" r:id="rId3"/>
    <sheet name="sheet2" sheetId="5" state="hidden" r:id="rId4"/>
  </sheets>
  <definedNames>
    <definedName name="_xlnm._FilterDatabase" localSheetId="0" hidden="1">'main table'!$A$1:$FX$183</definedName>
    <definedName name="_xlnm._FilterDatabase" localSheetId="1" hidden="1">spectral_indices!$A$1:$D$91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25" i="23" l="1"/>
  <c r="CY4" i="23"/>
  <c r="CY141" i="23"/>
  <c r="CY94" i="23"/>
  <c r="DA115" i="23"/>
  <c r="DA169" i="23"/>
  <c r="DK162" i="23"/>
  <c r="DB162" i="23"/>
  <c r="DA163" i="23"/>
  <c r="DB163" i="23"/>
  <c r="DK163" i="23"/>
  <c r="DK52" i="23"/>
  <c r="DA29" i="23"/>
  <c r="CY181" i="23"/>
  <c r="DB181" i="23"/>
  <c r="CY180" i="23"/>
  <c r="DA180" i="23"/>
  <c r="DC180" i="23"/>
  <c r="DB180" i="23"/>
  <c r="CY179" i="23"/>
  <c r="DB173" i="23"/>
  <c r="CY173" i="23" s="1"/>
  <c r="DC167" i="23"/>
  <c r="DA167" i="23"/>
  <c r="CY165" i="23"/>
  <c r="DB165" i="23"/>
  <c r="CY164" i="23"/>
  <c r="DB164" i="23"/>
  <c r="DA164" i="23"/>
  <c r="DB147" i="23"/>
  <c r="DA147" i="23"/>
  <c r="DC147" i="23"/>
  <c r="DC138" i="23"/>
  <c r="DC132" i="23"/>
  <c r="DB112" i="23"/>
  <c r="DC94" i="23"/>
  <c r="DB94" i="23"/>
  <c r="DK94" i="23"/>
  <c r="CY93" i="23"/>
  <c r="CY90" i="23"/>
  <c r="CY89" i="23"/>
  <c r="DC78" i="23"/>
  <c r="CY78" i="23"/>
  <c r="DC67" i="23"/>
  <c r="DB67" i="23"/>
  <c r="DA67" i="23"/>
  <c r="DB47" i="23"/>
  <c r="DB44" i="23"/>
  <c r="DB37" i="23"/>
  <c r="DK36" i="23"/>
  <c r="DA36" i="23"/>
  <c r="DB36" i="23"/>
  <c r="DC36" i="23"/>
  <c r="EN18" i="23"/>
  <c r="EN10" i="23"/>
  <c r="EN6" i="23"/>
  <c r="EN34" i="23"/>
  <c r="EN66" i="23"/>
  <c r="EN14" i="23"/>
  <c r="EN45" i="23"/>
  <c r="EN16" i="23"/>
  <c r="EN9" i="23"/>
  <c r="EN11" i="23"/>
  <c r="EN20" i="23"/>
  <c r="EN21" i="23"/>
  <c r="EN102" i="23"/>
  <c r="EN113" i="23"/>
  <c r="EN128" i="23"/>
  <c r="EN12" i="23"/>
  <c r="EN13" i="23"/>
  <c r="EN17" i="23"/>
  <c r="EN19" i="23"/>
  <c r="EN23" i="23"/>
  <c r="EN24" i="23"/>
  <c r="EN33" i="23"/>
  <c r="EN35" i="23"/>
  <c r="EN25" i="23"/>
  <c r="EN26" i="23"/>
  <c r="EN38" i="23"/>
  <c r="EN27" i="23"/>
  <c r="EN28" i="23"/>
  <c r="EN29" i="23"/>
  <c r="EN43" i="23"/>
  <c r="EN30" i="23"/>
  <c r="EN107" i="23"/>
  <c r="EN119" i="23"/>
  <c r="EN31" i="23"/>
  <c r="EN32" i="23"/>
  <c r="EN36" i="23"/>
  <c r="EN37" i="23"/>
  <c r="EN54" i="23"/>
  <c r="EN39" i="23"/>
  <c r="EN40" i="23"/>
  <c r="EN41" i="23"/>
  <c r="EN42" i="23"/>
  <c r="EN44" i="23"/>
  <c r="EN46" i="23"/>
  <c r="EN47" i="23"/>
  <c r="EN63" i="23"/>
  <c r="EN48" i="23"/>
  <c r="EN65" i="23"/>
  <c r="EN50" i="23"/>
  <c r="EN68" i="23"/>
  <c r="EN49" i="23"/>
  <c r="EN70" i="23"/>
  <c r="EN71" i="23"/>
  <c r="EN52" i="23"/>
  <c r="EN51" i="23"/>
  <c r="EN74" i="23"/>
  <c r="EN53" i="23"/>
  <c r="EN55" i="23"/>
  <c r="EN57" i="23"/>
  <c r="EN80" i="23"/>
  <c r="EN58" i="23"/>
  <c r="EN120" i="23"/>
  <c r="EN59" i="23"/>
  <c r="EN60" i="23"/>
  <c r="EN62" i="23"/>
  <c r="EN64" i="23"/>
  <c r="EN67" i="23"/>
  <c r="EN69" i="23"/>
  <c r="EN73" i="23"/>
  <c r="EN76" i="23"/>
  <c r="EN75" i="23"/>
  <c r="EN77" i="23"/>
  <c r="EN97" i="23"/>
  <c r="EN78" i="23"/>
  <c r="EN81" i="23"/>
  <c r="EN72" i="23"/>
  <c r="EN79" i="23"/>
  <c r="EN82" i="23"/>
  <c r="EN83" i="23"/>
  <c r="EN84" i="23"/>
  <c r="EN110" i="23"/>
  <c r="EN111" i="23"/>
  <c r="EN85" i="23"/>
  <c r="EN86" i="23"/>
  <c r="EN87" i="23"/>
  <c r="EN116" i="23"/>
  <c r="EN15" i="23"/>
  <c r="EN88" i="23"/>
  <c r="EN89" i="23"/>
  <c r="EN90" i="23"/>
  <c r="EN123" i="23"/>
  <c r="EN91" i="23"/>
  <c r="EN92" i="23"/>
  <c r="EN126" i="23"/>
  <c r="EN127" i="23"/>
  <c r="EN93" i="23"/>
  <c r="EN94" i="23"/>
  <c r="EN131" i="23"/>
  <c r="EN133" i="23"/>
  <c r="EN95" i="23"/>
  <c r="EN96" i="23"/>
  <c r="EN98" i="23"/>
  <c r="EN99" i="23"/>
  <c r="EN100" i="23"/>
  <c r="EN139" i="23"/>
  <c r="EN101" i="23"/>
  <c r="EN103" i="23"/>
  <c r="EN104" i="23"/>
  <c r="EN105" i="23"/>
  <c r="EN106" i="23"/>
  <c r="EN108" i="23"/>
  <c r="EN109" i="23"/>
  <c r="EN112" i="23"/>
  <c r="EN114" i="23"/>
  <c r="EN115" i="23"/>
  <c r="EN118" i="23"/>
  <c r="EN121" i="23"/>
  <c r="EN56" i="23"/>
  <c r="EN154" i="23"/>
  <c r="EN61" i="23"/>
  <c r="EN158" i="23"/>
  <c r="EN122" i="23"/>
  <c r="EN160" i="23"/>
  <c r="EN161" i="23"/>
  <c r="EN162" i="23"/>
  <c r="EN163" i="23"/>
  <c r="EN124" i="23"/>
  <c r="EN125" i="23"/>
  <c r="EN129" i="23"/>
  <c r="EN130" i="23"/>
  <c r="EN132" i="23"/>
  <c r="EN134" i="23"/>
  <c r="EN171" i="23"/>
  <c r="EN135" i="23"/>
  <c r="EN136" i="23"/>
  <c r="EN175" i="23"/>
  <c r="EN137" i="23"/>
  <c r="EN138" i="23"/>
  <c r="EN140" i="23"/>
  <c r="EN141" i="23"/>
  <c r="EN142" i="23"/>
  <c r="EN143" i="23"/>
  <c r="EN183" i="23"/>
  <c r="EN144" i="23"/>
  <c r="EN145" i="23"/>
  <c r="EN146" i="23"/>
  <c r="EN147" i="23"/>
  <c r="EN149" i="23"/>
  <c r="EN148" i="23"/>
  <c r="EN150" i="23"/>
  <c r="EN151" i="23"/>
  <c r="EN152" i="23"/>
  <c r="EN153" i="23"/>
  <c r="EN156" i="23"/>
  <c r="EN157" i="23"/>
  <c r="EN159" i="23"/>
  <c r="EN164" i="23"/>
  <c r="EN165" i="23"/>
  <c r="EN155" i="23"/>
  <c r="EN166" i="23"/>
  <c r="EN167" i="23"/>
  <c r="EN168" i="23"/>
  <c r="EN169" i="23"/>
  <c r="EN170" i="23"/>
  <c r="EN172" i="23"/>
  <c r="EN173" i="23"/>
  <c r="EN117" i="23"/>
  <c r="EN176" i="23"/>
  <c r="EN177" i="23"/>
  <c r="EN178" i="23"/>
  <c r="EN179" i="23"/>
  <c r="EN180" i="23"/>
  <c r="EN181" i="23"/>
  <c r="EN174" i="23"/>
  <c r="EN22" i="23"/>
  <c r="EN182" i="23"/>
  <c r="EN3" i="23"/>
  <c r="EN4" i="23"/>
  <c r="EN5" i="23"/>
  <c r="EN7" i="23"/>
  <c r="EN8" i="23"/>
  <c r="EN2" i="23"/>
  <c r="EO161" i="23" l="1"/>
  <c r="EO129" i="23"/>
  <c r="EO97" i="23"/>
  <c r="EO65" i="23"/>
  <c r="EO33" i="23"/>
  <c r="EO162" i="23"/>
  <c r="EO130" i="23"/>
  <c r="EO118" i="23"/>
  <c r="EO98" i="23"/>
  <c r="EO66" i="23"/>
  <c r="EO34" i="23"/>
  <c r="EO183" i="23"/>
  <c r="EO151" i="23"/>
  <c r="EO119" i="23"/>
  <c r="EO87" i="23"/>
  <c r="EO55" i="23"/>
  <c r="EO23" i="23"/>
  <c r="EO172" i="23"/>
  <c r="EO140" i="23"/>
  <c r="EO108" i="23"/>
  <c r="EO76" i="23"/>
  <c r="EO44" i="23"/>
  <c r="EO12" i="23"/>
  <c r="EO182" i="23"/>
  <c r="EO150" i="23"/>
  <c r="EO171" i="23"/>
  <c r="EO139" i="23"/>
  <c r="EO107" i="23"/>
  <c r="EO75" i="23"/>
  <c r="EO43" i="23"/>
  <c r="EO11" i="23"/>
  <c r="EO160" i="23"/>
  <c r="EO128" i="23"/>
  <c r="EO96" i="23"/>
  <c r="EO64" i="23"/>
  <c r="EO32" i="23"/>
  <c r="EO149" i="23"/>
  <c r="EO117" i="23"/>
  <c r="EO85" i="23"/>
  <c r="EO53" i="23"/>
  <c r="EO21" i="23"/>
  <c r="EO170" i="23"/>
  <c r="EO138" i="23"/>
  <c r="EO106" i="23"/>
  <c r="EO74" i="23"/>
  <c r="EO42" i="23"/>
  <c r="EO10" i="23"/>
  <c r="EO159" i="23"/>
  <c r="EO127" i="23"/>
  <c r="EO95" i="23"/>
  <c r="EO63" i="23"/>
  <c r="EO31" i="23"/>
  <c r="EO148" i="23"/>
  <c r="EO116" i="23"/>
  <c r="EO84" i="23"/>
  <c r="EO52" i="23"/>
  <c r="EO20" i="23"/>
  <c r="EO137" i="23"/>
  <c r="EO105" i="23"/>
  <c r="EO73" i="23"/>
  <c r="EO41" i="23"/>
  <c r="EO40" i="23"/>
  <c r="EO39" i="23"/>
  <c r="EO38" i="23"/>
  <c r="EO28" i="23"/>
  <c r="EO17" i="23"/>
  <c r="EO9" i="23"/>
  <c r="EO8" i="23"/>
  <c r="EO7" i="23"/>
  <c r="EO6" i="23"/>
  <c r="EO126" i="23"/>
  <c r="EO94" i="23"/>
  <c r="EO62" i="23"/>
  <c r="EO30" i="23"/>
  <c r="EO179" i="23"/>
  <c r="EO115" i="23"/>
  <c r="EO83" i="23"/>
  <c r="EO72" i="23"/>
  <c r="EO51" i="23"/>
  <c r="EO19" i="23"/>
  <c r="EO168" i="23"/>
  <c r="EO136" i="23"/>
  <c r="EO104" i="23"/>
  <c r="EO147" i="23"/>
  <c r="EO157" i="23"/>
  <c r="EO125" i="23"/>
  <c r="EO93" i="23"/>
  <c r="EO61" i="23"/>
  <c r="EO29" i="23"/>
  <c r="EO114" i="23"/>
  <c r="EO82" i="23"/>
  <c r="EO50" i="23"/>
  <c r="EO18" i="23"/>
  <c r="EO103" i="23"/>
  <c r="EO71" i="23"/>
  <c r="EO146" i="23"/>
  <c r="EO156" i="23"/>
  <c r="EO124" i="23"/>
  <c r="EO92" i="23"/>
  <c r="EO60" i="23"/>
  <c r="EO49" i="23"/>
  <c r="EO145" i="23"/>
  <c r="EO113" i="23"/>
  <c r="EO81" i="23"/>
  <c r="EO166" i="23"/>
  <c r="EO134" i="23"/>
  <c r="EO102" i="23"/>
  <c r="EO70" i="23"/>
  <c r="EO167" i="23"/>
  <c r="EO177" i="23"/>
  <c r="EO4" i="23"/>
  <c r="EO155" i="23"/>
  <c r="EO123" i="23"/>
  <c r="EO91" i="23"/>
  <c r="EO59" i="23"/>
  <c r="EO27" i="23"/>
  <c r="EO112" i="23"/>
  <c r="EO80" i="23"/>
  <c r="EO48" i="23"/>
  <c r="EO16" i="23"/>
  <c r="EO178" i="23"/>
  <c r="EO144" i="23"/>
  <c r="EO165" i="23"/>
  <c r="EO133" i="23"/>
  <c r="EO101" i="23"/>
  <c r="EO69" i="23"/>
  <c r="EO37" i="23"/>
  <c r="EO5" i="23"/>
  <c r="EO122" i="23"/>
  <c r="EO121" i="23"/>
  <c r="EO90" i="23"/>
  <c r="EO89" i="23"/>
  <c r="EO58" i="23"/>
  <c r="EO57" i="23"/>
  <c r="EO26" i="23"/>
  <c r="EO24" i="23"/>
  <c r="EO180" i="23"/>
  <c r="EO169" i="23"/>
  <c r="EO135" i="23"/>
  <c r="EO176" i="23"/>
  <c r="EO3" i="23"/>
  <c r="EO154" i="23"/>
  <c r="EO2" i="23"/>
  <c r="EO175" i="23"/>
  <c r="EO152" i="23"/>
  <c r="EO143" i="23"/>
  <c r="EO120" i="23"/>
  <c r="EO111" i="23"/>
  <c r="EO88" i="23"/>
  <c r="EO79" i="23"/>
  <c r="EO56" i="23"/>
  <c r="EO47" i="23"/>
  <c r="EO25" i="23"/>
  <c r="EO22" i="23"/>
  <c r="EO15" i="23"/>
  <c r="EO153" i="23"/>
  <c r="EO164" i="23"/>
  <c r="EO132" i="23"/>
  <c r="EO100" i="23"/>
  <c r="EO68" i="23"/>
  <c r="EO36" i="23"/>
  <c r="EO86" i="23"/>
  <c r="EO54" i="23"/>
  <c r="EO46" i="23"/>
  <c r="EO45" i="23"/>
  <c r="EO14" i="23"/>
  <c r="EO13" i="23"/>
  <c r="EO174" i="23"/>
  <c r="EO142" i="23"/>
  <c r="EO110" i="23"/>
  <c r="EO78" i="23"/>
  <c r="EO181" i="23"/>
  <c r="EO163" i="23"/>
  <c r="EO131" i="23"/>
  <c r="EO99" i="23"/>
  <c r="EO67" i="23"/>
  <c r="EO35" i="23"/>
  <c r="EO173" i="23"/>
  <c r="EO141" i="23"/>
  <c r="EO109" i="23"/>
  <c r="EO77" i="23"/>
  <c r="EO158" i="23"/>
  <c r="CY36" i="23"/>
  <c r="CY147" i="23"/>
</calcChain>
</file>

<file path=xl/sharedStrings.xml><?xml version="1.0" encoding="utf-8"?>
<sst xmlns="http://schemas.openxmlformats.org/spreadsheetml/2006/main" count="7656" uniqueCount="3397">
  <si>
    <t>JustAdded</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</si>
  <si>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</si>
  <si>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</si>
  <si>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</si>
  <si>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</si>
  <si>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</si>
  <si>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</si>
  <si>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</si>
  <si>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</si>
  <si>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</si>
  <si>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</si>
  <si>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</si>
  <si>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</si>
  <si>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</si>
  <si>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</si>
  <si>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</si>
  <si>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</si>
  <si>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</si>
  <si>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</si>
  <si>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</si>
  <si>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</si>
  <si>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</si>
  <si>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</si>
  <si>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</si>
  <si>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</si>
  <si>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</si>
  <si>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</si>
  <si>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</si>
  <si>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</si>
  <si>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</si>
  <si>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</si>
  <si>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</si>
  <si>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</si>
  <si>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</si>
  <si>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</si>
  <si>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</si>
  <si>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</si>
  <si>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</si>
  <si>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</si>
  <si>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</si>
  <si>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</si>
  <si>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</si>
  <si>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</si>
  <si>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</si>
  <si>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</si>
  <si>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</si>
  <si>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</si>
  <si>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</si>
  <si>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</si>
  <si>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</si>
  <si>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</si>
  <si>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</si>
  <si>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</si>
  <si>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</si>
  <si>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</si>
  <si>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</si>
  <si>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</si>
  <si>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</si>
  <si>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</si>
  <si>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</si>
  <si>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</si>
  <si>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</si>
  <si>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</si>
  <si>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</si>
  <si>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</si>
  <si>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</si>
  <si>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</si>
  <si>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</si>
  <si>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</si>
  <si>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</si>
  <si>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</si>
  <si>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</si>
  <si>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</si>
  <si>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</si>
  <si>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</si>
  <si>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</si>
  <si>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</si>
  <si>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</si>
  <si>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</si>
  <si>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</si>
  <si>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</si>
  <si>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</si>
  <si>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</si>
  <si>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</si>
  <si>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</si>
  <si>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</si>
  <si>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</si>
  <si>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</si>
  <si>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Maybe_exclude</t>
  </si>
  <si>
    <t>Exclude</t>
  </si>
  <si>
    <t>No_access</t>
  </si>
  <si>
    <t>Main_findings</t>
  </si>
  <si>
    <t>Future_directions</t>
  </si>
  <si>
    <t>PS_timeseries</t>
  </si>
  <si>
    <t>Application</t>
  </si>
  <si>
    <t>PS_role</t>
  </si>
  <si>
    <t>PS_data product</t>
  </si>
  <si>
    <t>Radiometric_normalization_Approach</t>
  </si>
  <si>
    <t>Additional_radiometric_normalization</t>
  </si>
  <si>
    <t>Revisit_cleaned</t>
  </si>
  <si>
    <t>AVG_revisit_time</t>
  </si>
  <si>
    <t>N_features</t>
  </si>
  <si>
    <t>non-PS_model_features</t>
  </si>
  <si>
    <t>Indices_or_bands_2</t>
  </si>
  <si>
    <t>Country_</t>
  </si>
  <si>
    <t>Continent</t>
  </si>
  <si>
    <t>Total_area_imaged_km2_clean</t>
  </si>
  <si>
    <t>feature_selection</t>
  </si>
  <si>
    <t>optimal_feature_subset</t>
  </si>
  <si>
    <t>PS_output_spatial_resolution</t>
  </si>
  <si>
    <t>ecosystem_type_biome</t>
  </si>
  <si>
    <t>Pixel_object</t>
  </si>
  <si>
    <t>Approach_method</t>
  </si>
  <si>
    <t>Analysis_performance_3</t>
  </si>
  <si>
    <t>data_fusion</t>
  </si>
  <si>
    <t>Four_or_eight_bands</t>
  </si>
  <si>
    <t>Relative_alg_performance</t>
  </si>
  <si>
    <t>Relative_RS_performance</t>
  </si>
  <si>
    <t>Multi_vs_unitemporal</t>
  </si>
  <si>
    <t>N_other_RS_systems</t>
  </si>
  <si>
    <t>RS_systems</t>
  </si>
  <si>
    <t>Sentinel-2</t>
  </si>
  <si>
    <t>Aerial laser scanning</t>
  </si>
  <si>
    <t>Terrestrial laser scanning</t>
  </si>
  <si>
    <t>WorldView-2</t>
  </si>
  <si>
    <t>Landsat-8</t>
  </si>
  <si>
    <t>Aerial multispectral</t>
  </si>
  <si>
    <t>Aerial hyperspectral</t>
  </si>
  <si>
    <t>Aerial RGB</t>
  </si>
  <si>
    <t>Rapideye</t>
  </si>
  <si>
    <t>Sentinel-1</t>
  </si>
  <si>
    <t>MODIS</t>
  </si>
  <si>
    <t>SPOT</t>
  </si>
  <si>
    <t>Landsat-7</t>
  </si>
  <si>
    <t>Landsat-5</t>
  </si>
  <si>
    <t>Landsat-4</t>
  </si>
  <si>
    <t>Ground-based RGB</t>
  </si>
  <si>
    <t>Ground-based multispectral</t>
  </si>
  <si>
    <t>CORONA</t>
  </si>
  <si>
    <t>UAV laser scanning</t>
  </si>
  <si>
    <t>UAV multispectral</t>
  </si>
  <si>
    <t>UAV RGB</t>
  </si>
  <si>
    <t>SRTM</t>
  </si>
  <si>
    <t>FORMSAT-2</t>
  </si>
  <si>
    <t>PROBA-V</t>
  </si>
  <si>
    <t>Worldview-1</t>
  </si>
  <si>
    <t>Point dendrometer</t>
  </si>
  <si>
    <t>GEDI</t>
  </si>
  <si>
    <t>KOMPSAT-3</t>
  </si>
  <si>
    <t>CBERS-4A</t>
  </si>
  <si>
    <t>ASTER</t>
  </si>
  <si>
    <t>Sentinel 5-P</t>
  </si>
  <si>
    <t>SMAP</t>
  </si>
  <si>
    <t>YRU4CUGB</t>
  </si>
  <si>
    <t>journalArticle</t>
  </si>
  <si>
    <t>Acharki, S</t>
  </si>
  <si>
    <t>PlanetScope contributions compared to Sentinel-2, and Landsat-8 for LULC mapping</t>
  </si>
  <si>
    <t>REMOTE SENSING APPLICATIONS-SOCIETY AND ENVIRONMENT</t>
  </si>
  <si>
    <t>2352-9385</t>
  </si>
  <si>
    <t>10.1016/j.rsase.2022.100774</t>
  </si>
  <si>
    <t>Up-to-date and accurate land use and land cover (LULC) maps are vital for monitoring various environmental and natural resources management. In this study, we evaluate classification performance of three optical satellite data in an area located in northwestern Morocco. Images from Landsat-8, Sentinel-2, and PlanetScope were exploited between 2020 and 2021. Then, twelve different multitemporal/multisensor combinations were evaluated using overall accuracy, Cohen's kappa, and F-score. A supervised classification was carried out using random forest algorithm. The study area was classified into two levels, including twelve and sixteen land use/ cover classes. These results suggest that when spatial and spectral resolution increase, classification accuracy improves. PlanetScope's LULC classification (overall accuracy &gt; 97%) performs better than Landsat-8 and Sentinel-2 data. In addition, combining three sensors did not significantly improve the overall classification with regards to PlanetScope only. The high-resolution obtained map can be exploited as input for environmental modeling and could help decision makers for sustainable land and ecosystem management.</t>
  </si>
  <si>
    <t>English</t>
  </si>
  <si>
    <t>WOS:000828150600001</t>
  </si>
  <si>
    <t>; C:\Users\spenshi\Zotero\storage\WDTC22MP\Acharki - 2022 - PlanetScope contributions compared to Sentinel-2, .pdf</t>
  </si>
  <si>
    <t>https://www.sciencedirect.com/science/article/pii/S2352938522000829/pdfft?md5=066fcd283313d6446d7a35b6b8c147c6&amp;pid=1-s2.0-S2352938522000829-main.pdf&amp;isDTMRedir=Y</t>
  </si>
  <si>
    <t>'nother look = 2, 1; LAND-COVER; LULC mapping; Multisensor; NDVI; PlanetScope; Random forest; RANDOM FOREST CLASSIFIER; Remote sensing</t>
  </si>
  <si>
    <t>- The result revealed that PlanetScope (3m) dataset outperformed both Landsat-8 (30m) and Sentinel-2 (10m) datasets in terms of accuracy. 
- It allows discriminating all classes for both levels with good performance (F-Score &gt; 95%). 
- Compared to using PlanetScope data only, integrating PlanetScope with Landsat-8 and/or Sentinel-2 data did not significantly improve the overall classification accuracy for LULC mapping.</t>
  </si>
  <si>
    <t>In future studies, detailed land use and land coverclasses should be considered to better assess PlanetScope’s ability to classify different seasonal crops and forest types.</t>
  </si>
  <si>
    <t>N</t>
  </si>
  <si>
    <t>Principal imaging</t>
  </si>
  <si>
    <t>3B</t>
  </si>
  <si>
    <t>-</t>
  </si>
  <si>
    <t>NDVI, raw bands (Dove)</t>
  </si>
  <si>
    <t>Africa</t>
  </si>
  <si>
    <t>Mediterranean woodlands and forests (12)</t>
  </si>
  <si>
    <t>Better than S2 or L8, about as good as models combining PS/S2/L8</t>
  </si>
  <si>
    <t>DSQZ23CH</t>
  </si>
  <si>
    <t>Adriano, S., B.; Xia, J.; Baier, G.; Yokoya, N.; Koshimura</t>
  </si>
  <si>
    <t>Multi-source data fusion based on ensemble learning for rapid building damage mapping during the 2018 Sulawesi earthquake and Tsunami in Palu, Indonesia</t>
  </si>
  <si>
    <t>20724292 (ISSN)</t>
  </si>
  <si>
    <t>10.3390/RS11070886</t>
  </si>
  <si>
    <t>https://www.scopus.com/inward/record.uri?eid=2-s2.0-85069814975&amp;doi=10.3390%2fRS11070886&amp;partnerID=40&amp;md5=20c7de222c888c13eeaf72ff13d41433</t>
  </si>
  <si>
    <t>NA</t>
  </si>
  <si>
    <t>Assignee: NA Edition: NA Type: NA Version Number: NA</t>
  </si>
  <si>
    <t>ECBDYHI3</t>
  </si>
  <si>
    <t>Aik, D.H.J.; Ismail, M.H.</t>
  </si>
  <si>
    <t>Detection of deforestation and analysis land conversion from high resolution satellite imageries in Bintulu District, Serawak, Malaysia</t>
  </si>
  <si>
    <t>IOP Conf. Ser. Earth Environ. Sci.</t>
  </si>
  <si>
    <t>17551307 (ISSN)</t>
  </si>
  <si>
    <t>10.1088/1755-1315/561/1/012010</t>
  </si>
  <si>
    <t>https://www.scopus.com/inward/record.uri?eid=2-s2.0-85092409125&amp;doi=10.1088%2f1755-1315%2f561%2f1%2f012010&amp;partnerID=40&amp;md5=32056a94a61a84b8bbfbce7ace41a2a8</t>
  </si>
  <si>
    <t>Primary forests are continuously threatened day to day by urbanisation and the conversion to agricultural plantation such as palm oil production and other land uses being one of the major reasons. In South-East Asia, the widespread of oil palm has boomed over the last two decades, resulting in the downfall of tropical forest land. This change has been particularly prevalent in Borneo with protected lands increasingly developed for palm oil and already deforested lands are being converted into industrial plantations. The primary concerns relating to this pattern of land use change are the short and long-term impacts of logging on our natural environments and ecosystems and how patterns of deforestation are contributing to global environment issues such as climate change. By detecting and mapping logging activities, forestry departments are better able to predict land cover changes in a particular region as a result of development and deforestation. In this study, land cover assessment based on remote sensing techniques was used to analyse changes in the Bintulu district, Borneo especially oil palm growth and its influence on the decline of forest areas between 2016 and 2018. High resolution satellite imageries (3 m spatial resolution) from PlanetScope were used due to the benefits in helping to differentiate several land cover classes over a higher spatial resolution. 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 The accuracy of results proved a reasonable accuracy with 90.0% confidence with satellite imagery. Thus, with the result a necessary step can be considered to monitor and prevent deforestation and various encroachment in the forest. With high-resolution satellite data, monitoring at local scales has become possible to resource managers as a way to create timely and reliable assessments. © Published under licence by IOP Publishing Ltd.</t>
  </si>
  <si>
    <t>IOP Publishing Ltd</t>
  </si>
  <si>
    <t>Scopus</t>
  </si>
  <si>
    <t>; C:\Users\spenshi\Zotero\storage\XKNGDWUU\Aik and Ismail - 2020 - Detection of deforestation and analysis land conve.pdf</t>
  </si>
  <si>
    <t>https://iopscience.iop.org/article/10.1088/1755-1315/561/1/012010/pdf</t>
  </si>
  <si>
    <t>'nother look = 1; Agricultural robots; Climate change; Deforestation; Forestry departments; High resolution satellite data; High resolution satellite imagery; Image resolution; Industrial plantations; Land use; Logging (forestry); Natural environments; Palm oil; Petroleum industry; Reasonable accuracy; Reliable assessment; Remote sensing; Remote sensing techniques; Satellite imagery</t>
  </si>
  <si>
    <t>2019 International Conference of Science and Applied Geography, ICOSAG 2019</t>
  </si>
  <si>
    <t/>
  </si>
  <si>
    <t>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t>
  </si>
  <si>
    <t>With regards to the maps generated, it is hoped that policymakers and government bodies for will ultimately utilize these technologies to identify patterns of oil palm expansion and how this has impacted forested areas.</t>
  </si>
  <si>
    <t>Y</t>
  </si>
  <si>
    <t>Deforestation</t>
  </si>
  <si>
    <t>3A</t>
  </si>
  <si>
    <t>Unspecified</t>
  </si>
  <si>
    <t>raw bands (Dove)</t>
  </si>
  <si>
    <t>Malaysia</t>
  </si>
  <si>
    <t>Asia</t>
  </si>
  <si>
    <t xml:space="preserve">Sunda Shelf mangroves (14), Borneo peat swamp forests (1), Borneo lowland rain forests (2), Oil palm plantation </t>
  </si>
  <si>
    <t>Pixel</t>
  </si>
  <si>
    <t>Classification (Visual interpretation)</t>
  </si>
  <si>
    <t>OA = 0.852 to 0.900</t>
  </si>
  <si>
    <t>8IRPMSNP</t>
  </si>
  <si>
    <t>Alarcón Aguirre, J., G.; Canahuire Robles, R.R.; Guevara Duarez, F.M.; Rodríguez Achata, L.; Gallegos Chacón, L.E.; Garate-Quispe</t>
  </si>
  <si>
    <t>Dynamics of forest loss in the southeast of the Peruvian Amazon: A case study in Madre de Dios</t>
  </si>
  <si>
    <t>16972473 (ISSN)</t>
  </si>
  <si>
    <t>10.7818/ECOS.2175</t>
  </si>
  <si>
    <t>https://www.scopus.com/inward/record.uri?eid=2-s2.0-85115998640&amp;doi=10.7818%2fECOS.2175&amp;partnerID=40&amp;md5=9dff6fc60467e8f24f774adb0e3c0e13</t>
  </si>
  <si>
    <t>Spanish</t>
  </si>
  <si>
    <t>excluded</t>
  </si>
  <si>
    <t>K775X4Q2</t>
  </si>
  <si>
    <t>Amatya, T., P.; Kirschbaum, D.; Stanley</t>
  </si>
  <si>
    <t>Use of very high-resolution optical data for landslide mapping and susceptibility analysis along the Karnali highway, Nepal</t>
  </si>
  <si>
    <t>10.3390/rs11192284</t>
  </si>
  <si>
    <t>https://www.scopus.com/inward/record.uri?eid=2-s2.0-85073478791&amp;doi=10.3390%2frs11192284&amp;partnerID=40&amp;md5=8bebfa2080eee3972a928f841685cc32</t>
  </si>
  <si>
    <t>K4XV8C55</t>
  </si>
  <si>
    <t>Aragon, JB, B; Cawse-Nicholson, K; Hulley, G; Houborg, R; Fisher</t>
  </si>
  <si>
    <t>K-sharp: A segmented regression approach for image sharpening and normalization</t>
  </si>
  <si>
    <t>2666-0172</t>
  </si>
  <si>
    <t>10.1016/j.srs.2023.100095</t>
  </si>
  <si>
    <t>In recent decades, Earth Observation (EO) satellite missions have improved in spatial resolution and revisit times. These missions, traditionally government-funded, utilize state-of-the-art technology and rigorous instrument calibration, with each mission costing millions of dollars. Recently, nano-satellites known as CubeSats are pre_x0002_senting a cost-effective option for EO; their capacity of working as a constellation has brought an unprecedented opportunity for EO in terms of achievable spatial and temporal resolutions, albeit at the cost of decreased ac_x0002_curacy and cross-sensor consistency. As such, CubeSat datasets often require post-calibration approaches before using them for scientific applications. K-sharp is a relatively simple, data-agnostic machine learning approach that combines K-means and partial least squares regression to derive relationships between two sets of images for normalization. This study used Planet’s four-band CubeSat imagery to sharpen day-coincident Landsat 8 normalized difference vegetation index, albedo, and the first short-wave infrared (SWIR) band from 30 m to 3 m spatial resolution (it should be noted that the four-band CubeSat product does not include the first SWIR band, and that the calculation of albedo is not directly possible from this product). K-sharp was tested over agricultural, savanna, rainforest, and tundra sites with and without atmospheric correction. Our model reproduced surface conditions with an average r 2 of 0.88 (rMAE = 11.39%) across all study sites and target variables when compared against the original Landsat 8 data. These results showcase the promising potential of K-sharp in generating precise, CubeSat-derived datasets with high radiometric quality, which can be incorporated into agricultural or ecological applications to enhance their decision-making process at fine spatial scales.</t>
  </si>
  <si>
    <t>2023-12</t>
  </si>
  <si>
    <t>n</t>
  </si>
  <si>
    <t>na</t>
  </si>
  <si>
    <t>NPCI</t>
  </si>
  <si>
    <t xml:space="preserve">United States of America, Canada, </t>
  </si>
  <si>
    <t>North America</t>
  </si>
  <si>
    <t>DQKACHUH</t>
  </si>
  <si>
    <t>conferencePaper</t>
  </si>
  <si>
    <t>Chulafak, GA; Nugroho, G; Sofan, P; Pambudi, AI; Kushardono, D</t>
  </si>
  <si>
    <t>Monitoring Land Cover Change and Its Estimated Carbon Loss in the Nusantara Capital City Indonesia on High-Resolution Planet Satellite Imagery</t>
  </si>
  <si>
    <t>Eighth Geoinformation Science Symposium 2023: Geoinformation Science for Sustainable Planet</t>
  </si>
  <si>
    <t>0277786X (ISSN); 978-151067269-7 (ISBN)</t>
  </si>
  <si>
    <t>10.1117/12.3009550</t>
  </si>
  <si>
    <t>https://www.scopus.com/inward/record.uri?eid=2-s2.0-85184519255&amp;doi=10.1117%2f12.3009550&amp;partnerID=40&amp;md5=d3d06bf26699db6a08360c278f6a90ca</t>
  </si>
  <si>
    <t>Nusantara is a city currently under construction to serve as the future capital city of Indonesia, replacing DKI Jakarta. It is located on the island of Kalimantan/Borneo, approximately 1200 Km away from DKI Jakarta on the island of Java. Initially, a significant portion of the Nusantara Capital City was covered with forests and vegetation. The objective of this study is to assess the land cover changes occurring in the Nusantara Capital City using multi-temporal remote sensing satellite imagery. The satellite images used in this study are obtained from Planet's Doves satellite, which consists of four bands (Blue, Green, Red, and Near Infra-Red), as well as SuperDove, which offers eight bands (Ocean Blue, Blue, Green I, Green, Yellow, Red, Red Edge, and Near Infra-Red). Despite being categorized as small satellites, they have a high spatial resolution of 3-5 meters. Remote sensing indices were used to facilitate the land cover classification in areas of interest (AoI), especially the normalized difference vegetation index (NDVI), considering the nature of the land cover. Land cover changes from several different times, starting from 2021, were compared to determine the extent of changes that have occurred. The carbon stock loss in Nusantara was also approximated quarterly using NDVI. As of June 2023, the results indicate that approximately 8.3% of the total AoI has experienced a loss in vegetation, with the most significant decline observed in March 2023. These findings contribute to expanding our understanding of the evolving landscape in the Nusantara Capital City. © 2024 SPIE.</t>
  </si>
  <si>
    <t>SPIE</t>
  </si>
  <si>
    <t>WOS:001167083800012</t>
  </si>
  <si>
    <t>Place: NA Citation Key: ref_23 Assignee: NA Authority: NA Code: NA Committee: NA Country: NA Edition: NA History: NA ISBN: 0277-786X Medium: NA References: NA Reporter: NA Scale: NA Section: NA Session: NA System: NA Type: NA tex.abstract.note: Nusantara is a city currently under construction to serve as the future capital city of Indonesia, replacing DKI Jakarta. It is located on the island of Kalimantan/Borneo, approximately 1200 Km away from DKI Jakarta on the island of Java. Initially, a significant portion of the Nusantara Capital City was covered with forests and vegetation. The objective of this study is to assess the land cover changes occurring in the Nusantara Capital City using multi-temporal remote sensing satellite imagery. The satellite images used in this study are obtained from Planet's Doves satellite, which consists of four bands (Blue, Green, Red, and Near Infra-Red), as well as SuperDove, which offers eight bands (Ocean Blue, Blue, Green I, Green, Yellow, Red, Red Edge, and Near Infra-Red). Despite being categorized as small satellites, they have a high spatial resolution of 3-5 meters. Remote sensing indices were used to facilitate the land cover classification in areas of interest (AoI), especially the normalized difference vegetation index (NDVI), considering the nature of the land cover. Land cover changes from several different times, starting from 2021, were compared to determine the extent of changes that have occurred. The carbon stock loss in Nusantara was also approximated quarterly using NDVI. As of June 2023, the results indicate that approximately 8.3 tex.access.date: NA tex.application.number: NA tex.archive.location: WOS:001167083800012 tex.artwork.size: NA tex.attorney.agent: NA tex.automatic.tags: NA tex.book.author: NA tex.call.number: NA tex.cast.member: NA tex.code.number: NA tex.commenter: NA tex.composer: NA tex.conference.name: EIGHTH GEOINFORMATION SCIENCE SYMPOSIUM 2023: GEOINFORMATION SCIENCE FOR SUSTAINABLE PLANET tex.contributor: NA tex.cosponsor: NA tex.counsel: NA tex.date.added: 2024-05-22 18:07:40 tex.date.modified: 2024-05-22 18:07:40 tex.file.attachments: NA tex.filing.date: NA tex.guest: NA tex.hasforest: TRUE tex.interviewer: NA tex.issuing.authority: NA tex.item.type: conferencePaper tex.key: DQKACHUH tex.legal.status: NA tex.legislative.body: NA tex.library.catalog: NA tex.link.attachments: NA tex.manual.tags: carbon stock estimation; FOREST; High-spatiotemporal; IKN; land cover change; PHENOLOGY; REMOTE tex.meeting.name: NA tex.num.pages: NA tex.number.of.volumes: NA tex.priority.numbers: NA tex.producer: NA tex.programming.language: NA tex.publication.title: National Research &amp; Innovation Agency of Indonesia (BRIN) tex.publication.year: 2024 tex.recipient: NA tex.reviewed.author: NA tex.running.time: NA tex.series.editor: NA tex.series.number: NA tex.series.text: NA tex.series.title: NA tex.version: NA tex.words.by: NA</t>
  </si>
  <si>
    <t>FOREST; Remote sensing; Satellite imagery; Ecosystems; PHENOLOGY; Forestry; Vegetation mapping; Carbon; Landforms; Land-cover change; Indonesia; Carbon stocks; carbon stock estimation; High-spatiotemporal; IKN; land cover change; REMOTE; Area of interest; Carbon stock estimation; Jakarta; Near Infrared; Stock estimation</t>
  </si>
  <si>
    <t>Rimba, AB; Roelfsema, C; Blanco, A; Arjasakusuma, S</t>
  </si>
  <si>
    <t>EIGHTH GEOINFORMATION SCIENCE SYMPOSIUM 2023: GEOINFORMATION SCIENCE FOR SUSTAINABLE PLANET</t>
  </si>
  <si>
    <t>CN8WWQ6G</t>
  </si>
  <si>
    <t>Azami, M., M.H.B.; Orger, N.C.; Schulz, V.H.; Cho</t>
  </si>
  <si>
    <t>CoFFI: an image classification GUI for forest fire imagery applying convolution neural networks</t>
  </si>
  <si>
    <t>https://www.scopus.com/inward/record.uri?eid=2-s2.0-85167578906&amp;partnerID=40&amp;md5=b04cddad554615bc918993fb500195c9</t>
  </si>
  <si>
    <t>In the past decades, deep learning (DL) has been a powerful tool for image recognition. Any image acquired by a camera sensor or a satellite camera payload can now be rapidly classified using DL. At present, satellite imagery is being used to observe the weather and map natural disasters which occur globally, such as forest fires. On the other hand, high-resolution forest fire images from defined datasets are found to be difficult to obtain and be trained in DL models. In this study, a new forest fire dataset was collected from PlanetScope, Sentinel-2, and Landsat-8 and was pre-trained using convolution neural networks (CNN) models to create a GUI called CoFFI: a Classification of Forest Fire Imagery GUI in order to post-processing the image downlink from satellites. Four labels (cloud, land, sea, and wildfire) were trained using the existing networks and analyzed for accuracy and computational time. The training results showed the highest accuracy of 99%, with a 97% F1-score of wildfire labels utilizing the ResNet architecture. Other models were further evaluated and compared to show the effectiveness of the dataset created. Furthermore, these networks were also included in the CoFFI GUI as options to predict new images downloaded from satellites. The GUI was partially tested and verified for images acquired from KITSUNE 6U CubeSat, which captured non-forest fire images. Ultimately, this computer program would be valuable for other satellite projects by filtering first the enormous image data downlink to the ground station before providing it to the respective authority. </t>
  </si>
  <si>
    <t>2022-September</t>
  </si>
  <si>
    <t>Assignee: NA Edition: NA ISBN: 00741795 (ISSN) Publisher: International Astronautical Federation, IAF Type: NA Version Number: NA</t>
  </si>
  <si>
    <t>63RJ6E62</t>
  </si>
  <si>
    <t>Alemayehu, B; Suarez-Minguez, J; Rosette, J</t>
  </si>
  <si>
    <t>Modeling the Spatial Distribution of Acacia decurrens Plantation Forests Using PlanetScope Images and Environmental Variables in the Northwestern Highlands of Ethiopia</t>
  </si>
  <si>
    <t>FORESTS</t>
  </si>
  <si>
    <t>19994907 (ISSN)</t>
  </si>
  <si>
    <t>10.3390/f15020277</t>
  </si>
  <si>
    <t>https://www.scopus.com/inward/record.uri?eid=2-s2.0-85185843295&amp;doi=10.3390%2ff15020277&amp;partnerID=40&amp;md5=eab3ca72d5bd1d81ff2129ce74c8d640</t>
  </si>
  <si>
    <t>Small-scale Acacia decurrens plantation forests, established by farmers on degraded lands, have become increasingly prevalent in the Northwestern Highlands of Ethiopia. This trend has been particularly notable in Fagita Lekoma District over the past few decades. Such plantations play a significant role in addressing concerns related to sustainable agricultural land use, mitigating the adverse effects of deforestation, and meeting the livelihood and energy requirements of a growing population. However, the spatial distribution of Acacia decurrens and the essential remote sensing and environmental variables that determine its distribution are not well understood. This study aimed to model the spatial distribution of Acacia decurrens plantation forests using PlanetScope data and environmental variables combined with a species distribution model (SDM). Employing 557 presence/absence points, noncollinear variables were identified and utilized as input for six SDM algorithms, with a 70:30 split between training and test data, and 10-fold bootstrap replication. The model performance was evaluated using the receiver operation characteristic curve (AUC) and true skill statics (TSS). The ensemble model, which combined results from six individual algorithms, was implemented to predict the spatial distribution of Acacia decurrens. The highest accuracy with the values of 0.93 (AUC) and 0.82 (TSS) was observed using random forest (RF), followed by SVM with values of 0.89 (AUC) and 0.71 (TSS), and BRT with values of 0.89 (AUC) and 0.7 (TSS). According to the ensemble model result, Acacia decurrens plantation forests cover 22.44% of the district, with the spatial distribution decreasing towards lower elevation areas in the northeastern and western parts of the district. The major determinant variables for identifying the species were vegetation indices, specifically CVI, ARVI, and GI, with AUC metric values of 39.3%, 16%, and 7.1%, respectively. The findings of this study indicate that the combination of high-resolution remote sensing-derived vegetation indices and environmental variables using SDM could play a vital role in identifying Acacia decurrens plantations, offering valuable insights for land use planning and management strategies. Moreover, comprehending the spatial distribution’s extent is crucial baseline information for assessing its environmental implications at a local scale. © 2024 by the authors.</t>
  </si>
  <si>
    <t>Forests</t>
  </si>
  <si>
    <t>WOS:001174801200001</t>
  </si>
  <si>
    <t>Citation Key: ref_04 Assignee: NA Authority: NA Code: NA Committee: NA Country: NA Edition: NA History: NA Medium: NA Place: NA References: NA Reporter: NA Scale: NA Section: NA Session: NA System: NA Type: NA tex.abstract.note: Small-scale Acacia decurrens plantation forests, established by farmers on degraded lands, have become increasingly prevalent in the Northwestern Highlands of Ethiopia. This trend has been particularly notable in Fagita Lekoma District over the past few decades. Such plantations play a significant role in addressing concerns related to sustainable agricultural land use, mitigating the adverse effects of deforestation, and meeting the livelihood and energy requirements of a growing population. However, the spatial distribution of Acacia decurrens and the essential remote sensing and environmental variables that determine its distribution are not well understood. This study aimed to model the spatial distribution of Acacia decurrens plantation forests using PlanetScope data and environmental variables combined with a species distribution model (SDM). Employing 557 presence/absence points, noncollinear variables were identified and utilized as input for six SDM algorithms, with a 70:30 split between training and test data, and 10-fold bootstrap replication. The model performance was evaluated using the receiver operation characteristic curve (AUC) and true skill statics (TSS). The ensemble model, which combined results from six individual algorithms, was implemented to predict the spatial distribution of Acacia decurrens. The highest accuracy with the values of 0.93 (AUC) and 0.82 (TSS) was observed using random forest (RF), followed by SVM with values of 0.89 (AUC) and 0.71 (TSS), and BRT with values of 0.89 (AUC) and 0.7 (TSS). According to the ensemble model result, Acacia decurrens plantation forests cover 22.44 tex.access.date: NA tex.application.number: NA tex.archive.location: WOS:001174801200001 tex.artwork.size: NA tex.attorney.agent: NA tex.automatic.tags: NA tex.book.author: NA tex.call.number: NA tex.cast.member: NA tex.code.number: NA tex.commenter: NA tex.composer: NA tex.contributor: NA tex.cosponsor: NA tex.counsel: NA tex.date.added: 2024-05-22 18:07:12 tex.date.modified: 2024-05-22 18:07:12 tex.file.attachments: NA tex.filing.date: NA tex.guest: NA tex.hasforest: TRUE tex.interviewer: NA tex.issuing.authority: NA tex.item.type: journalArticle tex.key: 63RJ6E62 tex.legal.status: NA tex.legislative.body: NA tex.library.catalog: NA tex.link.attachments: NA tex.manual.tags: Acacia decurrens; AREA; ASSEMBLAGES; BIODIVERSITY; CLIMATE-CHANGE; CONSERVATION; DEFORESTATION; DIVERSITY; Fagita Lekoma; PlanetScope image; plantation forests; PREDICTION; PROJECTIONS; SDM; SPECIES DISTRIBUTION MODELS tex.meeting.name: NA tex.num.pages: NA tex.number.of.volumes: NA tex.priority.numbers: NA tex.producer: NA tex.programming.language: NA tex.publication.title: FORESTS tex.publication.year: 2024 tex.recipient: NA tex.reviewed.author: NA tex.running.time: NA tex.series.editor: NA tex.series.number: NA tex.series.text: NA tex.series.title: NA tex.version: NA tex.words.by: NA</t>
  </si>
  <si>
    <t>C:\Users\spenshi\Zotero\storage\V9LVTEZY\Alemayehu_2024_Modeling the Spatial Distribution of Acacia decurrens Plantation Forests Using.pdf</t>
  </si>
  <si>
    <t>BIODIVERSITY; DEFORESTATION; remote sensing; Remote sensing; CLIMATE-CHANGE; PREDICTION; Remote Sensing; CONSERVATION; DIVERSITY; AREA; Land use; PlanetScope image; Vegetation index; Deforestation; Forests; Ethiopia; algorithm; Vegetation mapping; Population distribution; Planetscope image; spatial distribution; numerical model; PROJECTIONS; Acacia decurrens; ASSEMBLAGES; Fagita Lekoma; plantation forests; SDM; SPECIES DISTRIBUTION MODELS; Small scale; Acacia Decurrens; Acacium decurren; bootstrapping; Distribution; Ensemble models; Environmental variables; Fagita lekoma; Land Use; plantation forestry; Plantation forests; population distribution; Species distribution modeling; Variables</t>
  </si>
  <si>
    <t>The most accurate species distribution model was based on Random Forest and used ARVI, CVI, GI, MSAVI, and environmental or geographic features</t>
  </si>
  <si>
    <t>Tree species</t>
  </si>
  <si>
    <t>Climate, Road proximity, Topography</t>
  </si>
  <si>
    <t>ARVI, BGI, BNDVI, CVI, DVI, DVIMSS, EVI, EVI2, GARI, GNDVI, GBNDVI, SR-GR, GLI, GOSAVI, SR-NIRG, IPVI, LAI, MNDVI, MSR, MSAVI, PPR, PVR, ND682/553, RBNDVI, RDVI, SAVI, SR-NIRR, TVI, WDVI, WDRVI</t>
  </si>
  <si>
    <t>Ethiopia</t>
  </si>
  <si>
    <t>Variance Inflation Factor</t>
  </si>
  <si>
    <t>CVI, ARVI, SR-GR, Elevation, Road proximity, MSAVI, Precipitation, Temperature, Slope</t>
  </si>
  <si>
    <t>Acacia plantation</t>
  </si>
  <si>
    <t>Regression (GLM, MARS, BRT, RF, SVM)</t>
  </si>
  <si>
    <t>AUC = 0.84 to 0.93; TSS = 0.64 to 0.82</t>
  </si>
  <si>
    <t>H9NJEAH8</t>
  </si>
  <si>
    <t>den Braber, B; Hall, C; Brandt, M; Reiner, F; Mugabowindekwe, M; Rasmussen, LV</t>
  </si>
  <si>
    <t>Even low levels of tree cover improve dietary quality in West Africa</t>
  </si>
  <si>
    <t>PNAS NEXUS</t>
  </si>
  <si>
    <t>27526542 (ISSN)</t>
  </si>
  <si>
    <t>10.1093/pnasnexus/pgae067</t>
  </si>
  <si>
    <t>https://www.scopus.com/inward/record.uri?eid=2-s2.0-85186261519&amp;doi=10.1093%2fpnasnexus%2fpgae067&amp;partnerID=40&amp;md5=bb38091358390d4c0153aa62d38c5d6b</t>
  </si>
  <si>
    <t>Forests are attracting attention as a promising avenue to provide nutritious and “free” food without damaging the environment. Yet, we lack knowledge on the extent to which this holds in areas with sparse tree cover, such as in West Africa. This is largely due to the fact that existing methods are poorly designed to quantify tree cover in drylands. In this study, we estimate how various levels of tree cover across West Africa affect children’s (aged 12–59 months) consumption of vitamin A–rich foods. We do so by combining detailed tree cover estimates based on PlanetScope imagery (3 m resolution) with Demographic Health Survey data from &gt;15,000 households. We find that the probability of consuming vitamin A–rich foods increases from 0.45 to 0.53 with an increase in tree cover from the median value of 8.8 to 16.8% (which is the tree cover level at which the predicted probability of consuming vitamin A–rich foods is the highest). Moreover, we observe that the effects of tree cover vary across poverty levels and ecoregions. The poor are more likely than the non-poor to consume vitamin A–rich foods at low levels of tree cover in the lowland forest-savanna ecoregions, whereas the difference between poor and non-poor is less pronounced in the Sahel-Sudan. These results highlight the importance of trees and forests in sustainable food system transformation, even in areas with sparse tree cover. © The Author(s) 2024. Published by Oxford University Press on behalf of National Academy of Sciences.</t>
  </si>
  <si>
    <t>PNAS Nexus</t>
  </si>
  <si>
    <t>WOS:001177254800013</t>
  </si>
  <si>
    <t>Citation Key: ref_17 Assignee: NA Authority: NA Code: NA Committee: NA Country: NA Edition: NA History: NA Medium: NA Place: NA References: NA Reporter: NA Scale: NA Section: NA Session: NA System: NA Type: NA tex.abstract.note: Forests are attracting attention as a promising avenue to provide nutritious and "free" food without damaging the environment. Yet, we lack knowledge on the extent to which this holds in areas with sparse tree cover, such as in West Africa. This is largely due to the fact that existing methods are poorly designed to quantify tree cover in drylands. In this study, we estimate how various levels of tree cover across West Africa affect children's (aged 12-59 months) consumption of vitamin A-rich foods. We do so by combining detailed tree cover estimates based on PlanetScope imagery (3 m resolution) with Demographic Health Survey data from ¿15,000 households. We find that the probability of consuming vitamin A-rich foods increases from 0.45 to 0.53 with an increase in tree cover from the median value of 8.8 to 16.8 tex.access.date: NA tex.application.number: NA tex.archive.location: WOS:001177254800013 tex.artwork.size: NA tex.attorney.agent: NA tex.automatic.tags: NA tex.book.author: NA tex.call.number: NA tex.cast.member: NA tex.code.number: NA tex.commenter: NA tex.composer: NA tex.contributor: NA tex.cosponsor: NA tex.counsel: NA tex.date.added: 2024-05-22 18:07:29 tex.date.modified: 2024-05-22 18:07:29 tex.file.attachments: NA tex.filing.date: NA tex.guest: NA tex.hasforest: TRUE tex.interviewer: NA tex.issuing.authority: NA tex.item.type: journalArticle tex.key: H9NJEAH8 tex.legal.status: NA tex.legislative.body: NA tex.library.catalog: NA tex.link.attachments: NA tex.manual.tags: ASSOCIATION; DEFORESTATION; DIVERSITY; FARM; FOOD SECURITY; FOREST COVER; LIFE; LIVELIHOODS; SAHARA; WILD FOODS tex.meeting.name: NA tex.num.pages: NA tex.number.of.volumes: NA tex.priority.numbers: NA tex.producer: NA tex.programming.language: NA tex.publication.title: PNAS NEXUS tex.publication.year: 2024 tex.recipient: NA tex.reviewed.author: NA tex.running.time: NA tex.series.editor: NA tex.series.number: NA tex.series.text: NA tex.series.title: NA tex.version: NA tex.words.by: NA</t>
  </si>
  <si>
    <t>C:\Users\spenshi\Zotero\storage\DRGDE6D8\den Braber_2024_Even low levels of tree cover improve dietary quality in West Africa.pdf</t>
  </si>
  <si>
    <t>DEFORESTATION; LIVELIHOODS; DIVERSITY; FOOD SECURITY; ASSOCIATION; FARM; FOREST COVER; LIFE; SAHARA; WILD FOODS</t>
  </si>
  <si>
    <t>SRP</t>
  </si>
  <si>
    <t>NDVI, Clgreen, EVI, SAVI, NDWI</t>
  </si>
  <si>
    <t>Benin, Cameroon, Chad, Gambia, Guinea, Liberia, Mali, Nigeria, Senegal, Sierra Leone</t>
  </si>
  <si>
    <t>LVWRRFQ8</t>
  </si>
  <si>
    <t>Kang, W; Kim, Y; IEEE</t>
  </si>
  <si>
    <t>EXTRACTION OF LANDSLIDE-RELATED FACTORS NEAR POWER TRANSMISSION FACILITIES USING HIGH-RESOLUTION SATELLITE IMAGES</t>
  </si>
  <si>
    <t>IGARSS 2023 - 2023 IEEE International Geoscience and Remote Sensing Symposium</t>
  </si>
  <si>
    <t>979-835032010-7 (ISBN)</t>
  </si>
  <si>
    <t>10.1109/IGARSS52108.2023.10282408</t>
  </si>
  <si>
    <t>https://www.scopus.com/inward/record.uri?eid=2-s2.0-85178350742&amp;doi=10.1109%2fIGARSS52108.2023.10282408&amp;partnerID=40&amp;md5=7e52b6835f87ec6450e90b6245b06d23</t>
  </si>
  <si>
    <t>The majority of power transmission facilities in Korea are located in mountainous areas, and their scale is continuously expanding. However, due to the limitations of manpower-based monitoring focused on the maintenance of transmission towers, regular management has become challenging. To ensure the stable management of aging power transmission facilities, proactive monitoring systems, in addition to post-disaster damage analysis, are necessary. Although wide-area time-series monitoring using satellite imagery can assist in decision-making for disaster preparedness and recovery measures, there is currently a lack of specific monitoring strategies based on satellite imagery for surrounding environment of power transmission facilities. In particular, landslides can act in a complex manner, involving various geological and geomorphic factors, progressively impacting surrounding areas. Current studies primarily rely on direct field surveys to create landslide vulnerability maps and assess risks and damages quantitatively. However, this approach is time-consuming, difficult to sustain in the long term, and prone to subjectivity issues. Therefore, this study aimed to leverage the advantages of remote sensing in the challenging context of mountainous areas surrounding power transmission facilities. The goal was to extract landslide-related factors that accurately represent the unique characteristics of the region using readily available data, without the need for on-site data. Specifically, this study focused on extracting pertinent factors related to landslide impacts in areas exhibiting changes, using two satellite images near power transmission facilities in Gangwon Province, South Korea. PlanetScope imagery for the case of heavy rainfall in August 2022 was used and easily obtainable spatial data regarding land cover, slope, and vegetation were utilized. The study conducted two independent experiments. In the first experiment, a binary classification was performed based on spectral changes to identify highly correlated factors among the landslide-related elements. The second experiment analyzed the patterns of land cover change and their correlation with landslide-related factors. We have confirmed the necessity of monitoring slope gradient, slope direction, and forest diameter in the study area and the variables exhibiting significant correlations generally displayed evident positive relationship in most cases. This study provides evidence of the capability to consistently generate potential landslide hazards analysis results utilizing GIS data extracted from basic maps. By prioritizing elements that exhibit strong long-term correlations, the study highlights the potential to establish a time-series monitoring dataset for the surrounding environment of power transmission facilities in mountainous areas, utilizing satellite imagery. © 2023 IEEE.</t>
  </si>
  <si>
    <t>2477-2480</t>
  </si>
  <si>
    <t>2023-July</t>
  </si>
  <si>
    <t>Institute of Electrical and Electronics Engineers Inc.</t>
  </si>
  <si>
    <t>WOS:001098971602181</t>
  </si>
  <si>
    <t>Place: NA Citation Key: ref_20 Assignee: NA Authority: NA Code: NA Committee: NA Country: NA Edition: NA History: NA ISBN: 2153-6996 Medium: NA References: NA Reporter: NA Scale: NA Section: NA Session: NA System: NA Type: NA tex.abstract.note: The majority of power transmission facilities in Korea are located in mountainous areas, and their scale is continuously expanding. However, due to the limitations of manpower-based monitoring focused on the maintenance of transmission towers, regular management has become challenging. To ensure the stable management of aging power transmission facilities, proactive monitoring systems, in addition to post-disaster damage analysis, are necessary. Although wide-area time-series monitoring using satellite imagery can assist in decision-making for disaster preparedness and recovery measures, there is currently a lack of specific monitoring strategies based on satellite imagery for surrounding environment of power transmission facilities. In particular, landslides can act in a complex manner, involving various geological and geomorphic factors, progressively impacting surrounding areas. Current studies primarily rely on direct field surveys to create landslide vulnerability maps and assess risks and damages quantitatively. However, this approach is time-consuming, difficult to sustain in the long term, and prone to subjectivity issues. Therefore, this study aimed to leverage the advantages of remote sensing in the challenging context of mountainous areas surrounding power transmission facilities. The goal was to extract landslide-related factors that accurately represent the unique characteristics of the region using readily available data, without the need for on-site data. Specifically, this study focused on extracting pertinent factors related to landslide impacts in areas exhibiting changes, using two satellite images near power transmission facilities in Gangwon Province, South Korea. PlanetScope imagery for the case of heavy rainfall in August 2022 was used and easily obtainable spatial data regarding land cover, slope, and vegetation were utilized. The study conducted two independent experiments. In the first experiment, a binary classification was performed based on spectral changes to identify highly correlated factors among the landslide-related elements. The second experiment analyzed the patterns of land cover change and their correlation with landslide-related factors. We have confirmed the necessity of monitoring slope gradient, slope direction, and forest diameter in the study area and the variables exhibiting significant correlations generally displayed evident positive relationship in most cases. This study provides evidence of the capability to consistently generate potential landslide hazards analysis results utilizing GIS data extracted from basic maps. By prioritizing elements that exhibit strong long-term correlations, the study highlights the potential to establish a time-series monitoring dataset for the surrounding environment of power transmission facilities in mountainous areas, utilizing satellite imagery. tex.access.date: NA tex.application.number: NA tex.archive.location: WOS:001098971602181 tex.artwork.size: NA tex.attorney.agent: NA tex.automatic.tags: NA tex.book.author: NA tex.call.number: NA tex.cast.member: NA tex.code.number: NA tex.commenter: NA tex.composer: NA tex.conference.name: IGARSS 2023 - 2023 IEEE INTERNATIONAL GEOSCIENCE AND REMOTE SENSING SYMPOSIUM tex.contributor: NA tex.cosponsor: NA tex.counsel: NA tex.date.added: 2024-05-22 18:07:35 tex.date.modified: 2024-05-22 18:07:35 tex.file.attachments: NA tex.filing.date: NA tex.guest: NA tex.hasforest: TRUE tex.interviewer: NA tex.issuing.authority: NA tex.item.type: conferencePaper tex.key: LVWRRFQ8 tex.legal.status: NA tex.legislative.body: NA tex.library.catalog: NA tex.link.attachments: NA tex.manual.tags: Disaster management; High-resolution satellite image; Landslide; Transmission facility monitoring tex.meeting.name: NA tex.num.pages: NA tex.number.of.volumes: NA tex.priority.numbers: NA tex.producer: NA tex.programming.language: NA tex.publication.title: Seoul National University (SNU) tex.publication.year: 2023 tex.recipient: NA tex.reviewed.author: NA tex.running.time: NA tex.series.editor: NA tex.series.number: NA tex.series.text: NA tex.series.title: NA tex.version: NA tex.words.by: NA</t>
  </si>
  <si>
    <t>High-resolution satellite image; Landslide; Disaster management; Transmission facility monitoring</t>
  </si>
  <si>
    <t>IGARSS 2023 - 2023 IEEE INTERNATIONAL GEOSCIENCE AND REMOTE SENSING SYMPOSIUM</t>
  </si>
  <si>
    <t>3P52F9HN</t>
  </si>
  <si>
    <t>Brach, K, M; Wezyk, P; Onoszko</t>
  </si>
  <si>
    <t>Assessment of remote sensing data in determining the spatial elements of patch cutting</t>
  </si>
  <si>
    <t>0039-7660</t>
  </si>
  <si>
    <t>10.26202/sylwan.2021031</t>
  </si>
  <si>
    <t>379-391</t>
  </si>
  <si>
    <t>Polish</t>
  </si>
  <si>
    <t>6NU4TLNX</t>
  </si>
  <si>
    <t>Freitas, P; Vieira, G; Canario, J; Vincent, WF; Pina, P; Mora, C</t>
  </si>
  <si>
    <t>A trained Mask R-CNN model over PlanetScope imagery for very-high resolution surface water mapping in boreal forest-tundra</t>
  </si>
  <si>
    <t>REMOTE SENSING OF ENVIRONMENT</t>
  </si>
  <si>
    <t>0034-4257</t>
  </si>
  <si>
    <t>10.1016/j.rse.2024.114047</t>
  </si>
  <si>
    <t>Small water bodies (&lt; 0.01 km(2)) showing diverse limnological properties occur in great abundance across the boreal forest and tundra landscapes of the Arctic and Subarctic. However, their classification, geographical distribution and collective importance for water, heat, nutrient, contaminant and carbon cycles are still poorly constrained. One important step for better understanding the role and evolution of small water bodies in the fastchanging northern landscapes is to develop image analysis protocols that allow their automatic remote sensing detection, delineation and inventory. In this study, we set an image analysis protocol (High Latitude Water - HLWATER V1.0) based on a trained supervised Mask R-CNN deep learning model over PlanetScope imagery for the automatic detection and delineation of small lakes and ponds that were absent in existing datasets. Most of our training dataset comprised water bodies smaller than 0.01 km(2) (97%) and spanned a wide range of environmental and hydrological settings, from the sporadic to the continuous permafrost zones of Canada. The model was tested as a fully autonomous approach for eastern Hudson Bay, Nunavik (Subarctic Canada), a region that poses challenges for water remote sensing given the abundance and variety of small water bodies. These are mainly permafrost thaw and glacial basin ponds in the boreal forest-tundra in challenging optical settings influenced by vegetation or topography shadowing, or revealing peat water logging, fen and bog pond conditions. A multi-scale validation approach was developed using water body delineations from PlanetScope imagery and ultra-high resolution orthomosaics from Unoccupied Aerial Systems. This procedure allowed a sub-pixel assessment and identified the limitations and strengths of the trained model for detecting small and large water bodies. The results varied according to different landscape units, with mean Intersection over Union (IoU) 0.5 F1 Scores of 0.53 to 0.71 and mean F1 Scores of 0.62 to 0.95. Considering 166 m(2) as the minimum pond size detection threshold, the IoU 0.5 F1 Scores were 0.7 to 0.91 and F1 Scores were 0.76 to 0.83, evaluated by comparing the model results with ultra-high resolution manual delineations. The image analysis protocol and trained model show high potential for extension to other boreal forest-tundra regions of the Arctic and Subarctic, allowing for detailed inventories of optically and morphologically diverse small water bodies over large areas of the circumpolar North.</t>
  </si>
  <si>
    <t>WOS:001186987600001</t>
  </si>
  <si>
    <t>remote sensing; CLIMATE-CHANGE; Deep learning; DYNAMICS; satellite imagery; PlanetScope; topography; CARBON; REGION; Forestry; Planetscope; boreal forest; Canada; mapping method; Antennas; Topography; Optical remote sensing; tundra; image analysis; Learning systems; relative abundance; Geographical distribution; Lakes; Geographic information systems; Wetlands; Image analysis; Boreal forests; EMISSIONS; INDEX NDWI; Arctic and subarctic; FRESH-WATERS; Mask R-CNN; PERMAFROST THAW; PONDS; Small water bodies; THERMOKARST LAKES; Water mapping; surface water; bog; F1 scores; geographical distribution; Hudson Bay; Image-analysis; permafrost; Permafrost; Small water body; Waterbodies</t>
  </si>
  <si>
    <t>YSKZ97ED</t>
  </si>
  <si>
    <t>Cavanaugh, V.R., K.C.; Cavanaugh, K.C.; Pawlak, C.C.; Bell, T.W.; Saccomanno</t>
  </si>
  <si>
    <t>CubeSats show persistence of bull kelp refugia amidst a regional collapse in California</t>
  </si>
  <si>
    <t>00344257 (ISSN)</t>
  </si>
  <si>
    <t>10.1016/j.rse.2023.113521</t>
  </si>
  <si>
    <t>https://www.scopus.com/inward/record.uri?eid=2-s2.0-85149971878&amp;doi=10.1016%2fj.rse.2023.113521&amp;partnerID=40&amp;md5=9ea835034df815b382ec37eab47a9b1e</t>
  </si>
  <si>
    <t>RQW8YW3M</t>
  </si>
  <si>
    <t>Asrat, Z; Taddese, H; Orka, HO; Gobakken, T; Burud, I; Naesset, E</t>
  </si>
  <si>
    <t>Estimation of Forest Area and Canopy Cover Based on Visual Interpretation of Satellite Images in Ethiopia</t>
  </si>
  <si>
    <t>LAND</t>
  </si>
  <si>
    <t>2073-445X</t>
  </si>
  <si>
    <t>10.3390/land7030092</t>
  </si>
  <si>
    <t>Forests, particularly in the tropics, are suffering from deforestation and forest degradations. The estimation of forest area and canopy cover is an essential part of the establishment of a measurement, reporting, and verification (MRV) system that is needed for monitoring carbon stocks and the associated greenhouse gas emissions and removals. Information about forest area and canopy cover might be obtained by visual image interpretation as an alternative to expensive fieldwork. The objectives of this study were to evaluate different types of satellite images for forest area and canopy cover estimation though visual image interpretation, and assess the influence of sample sizes on the estimates. Seven sites in Ethiopia with different vegetation systems were subjectively identified, and visual interpretations were carried out in a systematical design. Bootstrapping was applied to evaluate the effects of sample sizes. The results showed that high-resolution satellite images (5 m) (PlanetScope and RapidEye) images produced very similar estimates, while coarser resolution imagery (10 m, Sentinel-2) estimates were dependent on forest conditions. Estimates based on Sentinel-2 images varied significantly from the two other types of images in sites with denser forest cover. The estimates from PlanetScope and RapidEye were less sensitive to changes in sample size.</t>
  </si>
  <si>
    <t>WOS:000447930100014</t>
  </si>
  <si>
    <t>; C:\Users\spenshi\Zotero\storage\WN73NX4Z\Asrat et al. - 2018 - Estimation of Forest Area and Canopy Cover Based o.pdf</t>
  </si>
  <si>
    <t>https://www.mdpi.com/2073-445X/7/3/92/pdf?version=1532945811</t>
  </si>
  <si>
    <t>'nother look = 1; BIOMASS; CLASSIFICATION; DEFINITIONS; DEFORESTATION; design-based inference; Design-based inference; estimation; Estimation; high resolution imagery; High resolution imagery; INVENTORIES; land cover; Land cover; land use; Land use; LAND-COVER; LANDSCAPE; SINKS; visual interpretation; Visual interpretation</t>
  </si>
  <si>
    <t xml:space="preserve">- The purpose of this study was to look at how image resolution influences the visual interpretation of canopy cover and forest area
- PlanetScope and RapidEye images produced similar estimates for all of the study sites and all of the LULC classes. 
- Sentinel-2 image estimates varied significantly from the two other types of images in study sites with relatively denser forest cover, but resulted in similar estimates in sites with less dense forests. 
- In visual image interpretation practices, very high-resolution images should be given priority. </t>
  </si>
  <si>
    <t>[MI] Add the effect of seasonality (since all images were collected during the dry season)</t>
  </si>
  <si>
    <t>Forest or tree mapping, Canopy cover</t>
  </si>
  <si>
    <t>Ethiopian montane forests (1), Ethiopian montane grasslands and woodlands (10), Somali Acacia-Commiphora bushlands and thickets (7)</t>
  </si>
  <si>
    <t>Regression (Visual interpretation)</t>
  </si>
  <si>
    <t>RE and PS similar, S2 varies in areas with higher forest cover</t>
  </si>
  <si>
    <t>ZGZQHTAX</t>
  </si>
  <si>
    <t>Balidoy Baloloy, A.; Conferido Blanco, A.; Gumbao Candido, C.; Jay Labadisos Argamosa, R.; Bart Lovern Caboboy Dumalag, J.; Lee Carandang DImapilis, L.; Camero Paringit, E.</t>
  </si>
  <si>
    <t>ESTIMATION of MANGROVE FOREST ABOVEGROUND BIOMASS USING MULTISPECTRAL BANDS, VEGETATION INDICES and BIOPHYSICAL VARIABLES DERIVED from OPTICAL SATELLITE IMAGERIES: RAPIDEYE, PLANETSCOPE and SENTINEL-2</t>
  </si>
  <si>
    <t>ISPRS Ann. Photogramm. Remote Sens. Spat. Inf. Sci.</t>
  </si>
  <si>
    <t>21949042 (ISSN)</t>
  </si>
  <si>
    <t>10.5194/isprs-annals-IV-3-29-2018</t>
  </si>
  <si>
    <t>https://www.scopus.com/inward/record.uri?eid=2-s2.0-85046814756&amp;doi=10.5194%2fisprs-annals-IV-3-29-2018&amp;partnerID=40&amp;md5=62be6ba04b6d242f552ea773061c5a07</t>
  </si>
  <si>
    <t>Aboveground biomass estimation (AGB) is essential in determining the environmental and economic values of mangrove forests. Biomass prediction models can be developed through integration of remote sensing, field data and statistical models. This study aims to assess and compare the biomass predictor potential of multispectral bands, vegetation indices and biophysical variables that can be derived from three optical satellite systems: the Sentinel-2 with 10 m, 20 m and 60 m resolution; RapidEye with 5m resolution and PlanetScope with 3m ground resolution. Field data for biomass were collected from a Rhizophoraceae-dominated mangrove forest in Masinloc, Zambales, Philippines where 30 test plots (1.2 ha) and 5 validation plots (0.2 ha) were established. Prior to the generation of indices, images from the three satellite systems were pre-processed using atmospheric correction tools in SNAP (Sentinel-2), ENVI (RapidEye) and python (PlanetScope). The major predictor bands tested are Blue, Green and Red, which are present in the three systems; and Red-edge band from Sentinel-2 and Rapideye. The tested vegetation index predictors are Normalized Differenced Vegetation Index (NDVI), Soil-adjusted Vegetation Index (SAVI), Green-NDVI (GNDVI), Simple Ratio (SR), and Red-edge Simple Ratio (SRre). The study generated prediction models through conventional linear regression and multivariate regression. Higher coefficient of determination (r2) values were obtained using multispectral band predictors for Sentinel-2 (r2 Combining double low line 0.89) and Planetscope (r2 Combining double low line 0.80); and vegetation indices for RapidEye (r2 Combining double low line 0.92). Multivariate Adaptive Regression Spline (MARS) models performed better than the linear regression models with r2 ranging from 0.62 to 0.92. Based on the r2 and root-mean-square errors (RMSE's), the best biomass prediction model per satellite were chosen and maps were generated. The accuracy of predicted biomass maps were high for both Sentinel-2 (r2 Combining double low line 0.92) and RapidEye data (r2 Combining double low line 0.91). © Authors 2018.</t>
  </si>
  <si>
    <t>29-36</t>
  </si>
  <si>
    <t>Copernicus GmbH</t>
  </si>
  <si>
    <t xml:space="preserve">C:\Users\spenshi\Zotero\storage\LTKJB72V\Balidoy Baloloy et al. - 2018 - ESTIMATION of MANGROVE FOREST ABOVEGROUND BIOMASS .pdf; </t>
  </si>
  <si>
    <t>https://isprs-annals.copernicus.org/articles/IV-3/29/2018/isprs-annals-IV-3-29-2018.pdf</t>
  </si>
  <si>
    <t>'nother look = 1; Aboveground Biomass; Mangroves; PlanetScope; RapidEye; Sentinel 2</t>
  </si>
  <si>
    <t>Honkavaara E.; Komp K.; Stilla U.; Jiang J.; Zhang H.; Peled A.; Soergel U.; Scaioni M.; Zhang J.; Di K.; Tanzi J.J.; Abdulmuttalib H.M.; Yoshimura M.; Faruque F.S.; Liang X.; Shaker A.; Osmanoglu B.; Wu L.; Li R.</t>
  </si>
  <si>
    <t>2018 ISPRS TC III Mid-Term Symposium on Developments, Technologies and Applications in Remote Sensing</t>
  </si>
  <si>
    <t>- Overall, the study recommends both Sentinel-2 and RapidEye for mangrove biomass prediction
- NIR band is the most effective predictor band for RapidEye and Planetscope.</t>
  </si>
  <si>
    <t>-As MARS was reported to be sensitive to data size and outliers, we would recommend further studies to introduce more test and validation datasets to the algorithm.
-Improvement of result with the generated PlanetScopebased models is also recommended such as assessing other vegetation indices and band ratios.</t>
  </si>
  <si>
    <t>Aboveground biomass</t>
  </si>
  <si>
    <t>LAI, FVC, LCC</t>
  </si>
  <si>
    <t>NDVI, SAVI, GNDVI</t>
  </si>
  <si>
    <t>Philippines</t>
  </si>
  <si>
    <t>MARS</t>
  </si>
  <si>
    <t>PS: GNDVI, NDVI, SAVI; RE: NIR, B, R; S2: SR-NIRR, SR-NIRRE, NDVI</t>
  </si>
  <si>
    <t>Luzon rain forests (1)</t>
  </si>
  <si>
    <t>MARS &gt; LR</t>
  </si>
  <si>
    <t>significantly underperforms S2, RE (r2 = 0.40 versus &gt;0.90)</t>
  </si>
  <si>
    <t>Z2IZI9TS</t>
  </si>
  <si>
    <t>Crous, J.Z., P.W.; Osieck, E.R.; Jurjević, Ž.; Boers, J.; Van Iperen, A.L.; Starink-Willemse, M.; Dima, B.; Balashov, S.; Bulgakov, T.S.; Johnston, P.R.; Morozova, O.V.; Pinruan, U.; Sommai, S.; Alvarado, P.; Decock, C.A.; Lebel, T.; McMullan-Fisher, S.; Moreno, G.; Shivas, R.G.; Zhao, L.; Abdollahzadeh, J.; Abrinbana, M.; Ageev, D.V.; Akhmetova, G.; Alexandrova, A.V.; Altés, A.; Amaral, A.G.G.; Angelini, C.; Antonín, V.; Arenas, F.; Asselman, P.; Badali, F.; Baghela, A.; Bañares, A.; Barreto, R.W.; Baseia, I.G.; Bellanger, J.-M.; Berraf-Tebbal, A.; Biketova, A.; Bukharova, N.V.; Burgess, T.I.; Cabero, J.; Câmara, M.P.S.; Cano-Lira, J.F.; Ceryngier, P.; Chávez, R.; Cowan, D.A.; De Lima, A.F.; Oliveira, R.L.; Denman, S.; Dang, Q.N.; Dovana, F.; Duarte, G.; Eichmeier, A.; Erhard, A.; Esteve-Raventós, F.; Fellin, A.; Ferisin, G.; Ferreira, R.J.; Ferrer, A.; Finy, P.; Gaya, E.; Geering, A.D.W.; Gil-Durán, C.; Glässnerová, K.; Glushakova, A.M.; Gramaje, D.; Guard, F.E.; Guarnizo, A.L.; Haelewaters, D.; Halling, R.E.; Hill, R.; Hirooka, Y.; Hubka, V.; Iliushin, V.A.; Ivanova, D.D.; Ivanushkina, N.E.; Jangsantear, P.; Justo, A.; Kachalkin, A.V.; Kato, S.; Khamsuntorn, P.; Kirtsideli, I.Y.; Knapp, D.G.; Kochkina, G.A.; Koukol, O.; Kovács, G.M.; Kruse, J.; Kumar, T.K.A.; Kušan, I.; Læssøe, T.; Larsson, E.; Lebeuf, R.; Levicán, G.; Loizides, M.; Marinho, P.; Luangsa-Ard, J.J.; Lukina, E.G.; Magaña-Dueñas, V.; Maggs-Kölling, G.; Malysheva, E.F.; Malysheva, V.F.; Martín, B.; Martín, M.P.; Matočec, N.; McTaggart, A.R.; Mehrabi-Koushki, M.; Mešić, A.; Miller, A.N.; Mironova, P.; Moreau, P.-A.; Morte, A.; Müller, K.; Nagy, L.G.; Nanu, S.; Navarro-Ródenas, A.; Nel, W.J.; Nguyen, T.H.; Nóbrega, T.F.; Noordeloos, M.E.; Olariaga, I.; Overton, B.E.; Ozerskaya, S.M.; Palani, P.; Pancorbo, F.; Papp, V.; Pawłowska, J.; Pham, T.Q.; Phosri, C.; Popov, E.S.; Portugal, A.; Pošta, A.; Reschke, K.; Reul, M.; Ricci, G.M.; Rodríguez, A.; Romanowski, J.; Ruchikachorn, N.; Saar, I.; Safi, A.; Sakolrak, B.; Salzmann, F.; Sandoval-Denis, M.; Sangwichein, E.; Sanhueza, L.; Sato, T.; Sastoque, A.; Senn-Irlet, B.; Shibata, A.; Siepe, K.; Somrithipol, S.; Spetik, M.; Sridhar, P.; Stchigel, A.M.; Stuskova, K.; Suwannasai, N.; Tan, Y.P.; Thangavel, R.; Tiago, I.; Tiwari, S.; Tkalčec, Z.; Tomashevskaya, M.A.; Tonegawa, C.; Tran, H.X.; Tran, N.T.; Trovão, J.; Trubitsyn, V.E.; Van Wyk, J.; Vieira, W.A.S.; Vila, J.; Visagie, C.M.; Vizzini, A.; Volobuev, S.V.; Vu, D.T.; Wangsawat, N.; Yaguchi, T.; Ercole, E.; Ferreira, B.W.; De Souza, A.P.; Vieira, B.S.; Groenewald</t>
  </si>
  <si>
    <t>Fungal Planet description sheets: 1284-1382</t>
  </si>
  <si>
    <t>00315850 (ISSN)</t>
  </si>
  <si>
    <t>10.3767/persoonia.2021.47.06</t>
  </si>
  <si>
    <t>https://www.scopus.com/inward/record.uri?eid=2-s2.0-85124034864&amp;doi=10.3767%2fpersoonia.2021.47.06&amp;partnerID=40&amp;md5=805ba1bd6f5ed8eb04aa7b06ae579e7b</t>
  </si>
  <si>
    <t>178-374</t>
  </si>
  <si>
    <t>VK8WSU5G</t>
  </si>
  <si>
    <t>Crous, J.Z., P.W.; Wingfield, M.J.; Burgess, T.I.; Hardy, G.E.S.J.; Gené, J.; Guarro, J.; Baseia, I.G.; García, D.; Gusmão, L.F.P.; Souza-Motta, C.M.; Thangavel, R.; Adamčík, S.; Barili, A.; Barnes, C.W.; Bezerra, J.D.P.; Bordallo, J.J.; Cano-Lira, J.F.; de Oliveira, R.J.V.; Ercole, E.; Hubka, V.; Iturrieta-González, I.; Kubátová, A.; Martín, M.P.; Moreau, P.-A.; Morte, A.; Ordoñez, M.E.; Rodríguez, A.; Stchigel, A.M.; Vizzini, A.; Abdollahzadeh, J.; Abreu, V.P.; Adamčíková, K.; Albuquerque, G.M.R.; Alexandrova, A.V.; Duarte, E.Á.; Armstrong-Cho, C.; Banniza, S.; Barbosa, R.N.; Bellanger, J.-M.; Bezerra, J.L.; Cabral, T.S.; Caboň, M.; Caicedo, E.; Cantillo, T.; Carnegie, A.J.; Carmo, L.T.; Castañeda-Ruiz, R.F.; Clement, C.R.; Čmoková, A.; Conceição, L.B.; Cruz, R.H.S.F.; Damm, U.; da Silva, B.D.B.; da Silva, G.A.; da Silva, R.M.F.; Santiago, A.L.C.M.A.; de Oliveira, L.F.; de Souza, C.A.F.; Déniel, F.; Dima, B.; Dong, G.; Edwards, J.; Félix, C.R.; Fournier, J.; Gibertoni, T.B.; Hosaka, K.; Iturriaga, T.; Jadan, M.; Jany, J.-L.; Jurjević, Ž.; Kolařík, M.; Kušan, I.; Landell, M.F.; Cordeiro, T.R.L.; Lima, D.X.; Loizides, M.; Luo, S.; Machado, A.R.; Madrid, H.; Magalhães, O.M.C.; Marinho, P.; Matočec, N.; Mešić, A.; Miller, A.N.; Morozova, O.V.; Neves, R.P.; Nonaka, K.; Nováková, A.; Oberlies, N.H.; Oliveira-Filho, J.R.C.; Oliveira, T.G.L.; Papp, V.; Pereira, O.L.; Perrone, G.; Peterson, S.W.; Pham, T.H.G.; Raja, H.A.; Raudabaugh, D.B.; Řehulka, J.; Rodríguez-Andrade, E.; Saba, M.; Schauflerová, A.; Shivas, R.G.; Simonini, G.; Siqueira, J.P.Z.; Sousa, J.O.; Stajsic, V.; Svetasheva, T.; Tan, Y.P.; Tkalčec, Z.; Ullah, S.; Valente, P.; Valenzuela-Lopez, N.; Abrinbana, M.; Marques, D.A.V.; Wong, P.T.W.; Xavier de Lima, V.; Groenewald</t>
  </si>
  <si>
    <t>Fungal planet description sheets: 716–784</t>
  </si>
  <si>
    <t>10.3767/persoonia.2018.40.10</t>
  </si>
  <si>
    <t>https://www.scopus.com/inward/record.uri?eid=2-s2.0-85059311722&amp;doi=10.3767%2fpersoonia.2018.40.10&amp;partnerID=40&amp;md5=4873ec61c04f6f7da476352f785be002</t>
  </si>
  <si>
    <t>240-393</t>
  </si>
  <si>
    <t>8S7FJA3S</t>
  </si>
  <si>
    <t>Nesslage, J; Barreto, BL; Weingram, A; Hestir, E; IEEE</t>
  </si>
  <si>
    <t>A MACHINE LEARNING APPROACH FOR HIGH RESOLUTION FRACTIONAL VEGETATION COVER ESTIMATION USING PLANET CUBESAT AND RGB DRONE DATA FUSION</t>
  </si>
  <si>
    <t>2153-6996</t>
  </si>
  <si>
    <t>10.1109/IGARSS52108.2023.10283449</t>
  </si>
  <si>
    <t>High resolution fractional vegetation cover (HR-FVC) is important for many applications, including precision agriculture, forestry, and conservation. For land managers, HR-FVC is most useful when the data can be produced quickly with minimal effort. In this study, we perform data fusion of RGB drone data and multispectral cubesat data for synthetic daily HR-FVC estimation. First, binary classification of 10cm resolution drone data was used to identify vegetation. An AdaBoost model (Accuracy = 0.868, F1-score = 0.840) was selected for further analysis. HR-FVC training data was then produced from drone vegetation maps by calculating the FVC in a 3m pixel - Planet SuperDove resolution, resulting in 238,270 training points. A random forest regression model was used to predict HR-FVC from Planet SuperDove data. The final model's performance is comparable to similar studies (R-2 = 0.720, RMSE = 0.213), suggesting the methodology could be viable for applications requiring daily HR-FVC datasets.</t>
  </si>
  <si>
    <t>4879-4882</t>
  </si>
  <si>
    <t>WOS:001098971605015</t>
  </si>
  <si>
    <t>Place: NA Citation Key: ref_22 Assignee: NA Authority: NA Code: NA Committee: NA Country: NA Edition: NA History: NA ISBN: 2153-6996 Medium: NA References: NA Reporter: NA Scale: NA Section: NA Session: NA System: NA Type: NA tex.abstract.note: High resolution fractional vegetation cover (HR-FVC) is important for many applications, including precision agriculture, forestry, and conservation. For land managers, HR-FVC is most useful when the data can be produced quickly with minimal effort. In this study, we perform data fusion of RGB drone data and multispectral cubesat data for synthetic daily HR-FVC estimation. First, binary classification of 10cm resolution drone data was used to identify vegetation. An AdaBoost model (Accuracy = 0.868, F1-score = 0.840) was selected for further analysis. HR-FVC training data was then produced from drone vegetation maps by calculating the FVC in a 3m pixel - Planet SuperDove resolution, resulting in 238,270 training points. A random forest regression model was used to predict HR-FVC from Planet SuperDove data. The final model's performance is comparable to similar studies (R-2 = 0.720, RMSE = 0.213), suggesting the methodology could be viable for applications requiring daily HR-FVC datasets. tex.access.date: NA tex.application.number: NA tex.archive.location: WOS:001098971605015 tex.artwork.size: NA tex.attorney.agent: NA tex.automatic.tags: NA tex.book.author: NA tex.call.number: NA tex.cast.member: NA tex.code.number: NA tex.commenter: NA tex.composer: NA tex.conference.name: IGARSS 2023 - 2023 IEEE INTERNATIONAL GEOSCIENCE AND REMOTE SENSING SYMPOSIUM tex.contributor: NA tex.cosponsor: NA tex.counsel: NA tex.date.added: 2024-05-22 18:07:40 tex.date.modified: 2024-05-22 18:07:40 tex.file.attachments: NA tex.filing.date: NA tex.guest: NA tex.hasforest: TRUE tex.interviewer: NA tex.issuing.authority: NA tex.item.type: conferencePaper tex.key: 8S7FJA3S tex.legal.status: NA tex.legislative.body: NA tex.library.catalog: NA tex.link.attachments: NA tex.manual.tags: cubesat; drone; fractional vegetation cover; machine learning; Planet SuperDove; remote sensing tex.meeting.name: NA tex.num.pages: NA tex.number.of.volumes: NA tex.priority.numbers: NA tex.producer: NA tex.programming.language: NA tex.publication.title: University of California System tex.publication.year: 2023 tex.recipient: NA tex.reviewed.author: NA tex.running.time: NA tex.series.editor: NA tex.series.number: NA tex.series.text: NA tex.series.title: NA tex.version: NA tex.words.by: NA</t>
  </si>
  <si>
    <t>remote sensing; machine learning; drone; cubesat; Planet SuperDove; fractional vegetation cover</t>
  </si>
  <si>
    <t>AF5KBQFB</t>
  </si>
  <si>
    <t>Picoli, Michelle C.A.; Helsen, Kenny; Mulenga, Haggai</t>
  </si>
  <si>
    <t>Zambia land use and land cover field data set</t>
  </si>
  <si>
    <t>Proceedings of the Brazilian Symposium on GeoInformatics</t>
  </si>
  <si>
    <t>https://www.scopus.com/inward/record.uri?eid=2-s2.0-85181142761&amp;partnerID=40&amp;md5=4c1a2cf2b0f67af738966d1098175efb</t>
  </si>
  <si>
    <t>This paper presents a data set of land use and land cover collected in Muchinga and Copperbelt provinces, Zambia, in 2023. The land use and land cover field data are essential for the training and validation of classification algorithms. However, open-field data is scarce. The data set provides information on five land use and land cover classes (Forest land, Cropland, Grassland, Wetland, and Other land) for 697 points. The data were collected in a fieldwork campaign that took place between May and June 2023. The data collected in situ were geographically corrected using PlanetScope images with a spatial resolution of 3 m. This data set contributes to the understanding of land use dynamics and provides essential information for environmental studies, land use planning, public policy, and decision-making.</t>
  </si>
  <si>
    <t>521-526</t>
  </si>
  <si>
    <t>Sao Jose dos Campos</t>
  </si>
  <si>
    <t>ISBN: 21794847 (ISSN) Publisher: National Institute for Space Research, INPE Journal Abbreviation: Proc. Brazilian Symp. GeoInformatics Citation Key: ref_29 Assignee: NA Authority: NA Code: NA Committee: NA Country: NA Edition: NA History: NA Medium: NA Place: NA References: NA Reporter: NA Scale: NA Section: NA Session: NA System: NA Type: NA tex.abstract.note: This paper presents a data set of land use and land cover collected in Muchinga and Copperbelt provinces, Zambia, in 2023. The land use and land cover field data are essential for the training and validation of classification algorithms. However, open-field data is scarce. The data set provides information on five land use and land cover classes (Forest land, Cropland, Grassland, Wetland, and Other land) for 697 points. The data were collected in a fieldwork campaign that took place between May and June 2023. The data collected in situ were geographically corrected using PlanetScope images with a spatial resolution of 3 m. This data set contributes to the understanding of land use dynamics and provides essential information for environmental studies, land use planning, public policy, and decision-making. © 2023 National Institute for Space Research, INPE. All rights reserved. tex.access.date: NA tex.application.number: NA tex.artwork.size: NA tex.attorney.agent: NA tex.automatic.tags: NA tex.book.author: NA tex.call.number: NA tex.cast.member: NA tex.code.number: NA tex.commenter: NA tex.composer: NA tex.conference.name: Proceedings of the Brazilian Symposium on GeoInformatics tex.contributor: NA tex.cosponsor: NA tex.counsel: NA tex.date.added: 2024-05-22 18:12:15 tex.date.modified: 2024-05-22 18:12:15 tex.file.attachments: NA tex.filing.date: NA tex.guest: NA tex.hasforest: TRUE tex.interviewer: NA tex.issuing.authority: NA tex.item.type: conferencePaper tex.key: VSSKMJPG tex.legal.status: NA tex.legislative.body: NA tex.library.catalog: NA tex.link.attachments: NA tex.manual.tags: Classification algorithm; Copperbelt; Data set; Decision making; Environmental studies; Field data; Field data sets; Forestlands; Forestry; Land use; Land use and land cover; Land use dynamics; Spatial resolution tex.meeting.name: NA tex.num.pages: NA tex.number.of.volumes: NA tex.priority.numbers: NA tex.producer: NA tex.programming.language: NA tex.publication.title: Proc. Brazilian Symp. GeoInformatics tex.publication.year: 2023 tex.recipient: NA tex.reviewed.author: NA tex.running.time: NA tex.series.editor: NA tex.series.number: NA tex.series.text: NA tex.series.title: NA tex.version: NA tex.words.by: NA</t>
  </si>
  <si>
    <t>Forestry; Land use; Spatial resolution; Land use and land cover; Decision making; Classification algorithm; Copperbelt; Data set; Environmental studies; Field data; Field data sets; Forestlands; Land use dynamics</t>
  </si>
  <si>
    <t>24th Brazilian Symposium on Geoinformatics</t>
  </si>
  <si>
    <t>67DYMLS3</t>
  </si>
  <si>
    <t>Rondon, M; Ewane, EB; Abdullah, MM; Watt, MS; Blanton, A; Abulibdeh, A; Burt, JA; Rogers, K; Ali, T; Reef, R; Mohtar, R; Sidik, F; Fahrenberg, M; de-Miguel, S; Galgamuwa, GAP; Charabi, YAR; Arachchige, PSP; Velasquez-Camacho, LF; Al-Awadhi, T; King, S; Srinivasan, S; Jaafar, WSWM; Montenegro, JF; Karakasidou, E; Pons, J; Abbady, MJ; Cardil, A; Doaemo, W; Mohan, M</t>
  </si>
  <si>
    <t>Remote sensing-based assessment of mangrove ecosystems in the Gulf Cooperation Council countries: a systematic review</t>
  </si>
  <si>
    <t>FRONTIERS IN MARINE SCIENCE</t>
  </si>
  <si>
    <t>2296-7745</t>
  </si>
  <si>
    <t>10.3389/fmars.2023.1241928</t>
  </si>
  <si>
    <t>Mangrove forests in the Gulf Cooperation Council (GCC) countries are facing multiple threats from natural and anthropogenic-driven land use change stressors, contributing to altered ecosystem conditions. Remote sensing tools can be used to monitor mangroves, measure mangrove forest-and-tree-level attributes and vegetation indices at different spatial and temporal scales that allow a detailed and comprehensive understanding of these important ecosystems. Using a systematic literature approach, we reviewed 58 remote sensing-based mangrove assessment articles published from 2010 through 2022. The main objectives of the study were to examine the extent of mangrove distribution and cover, and the remotely sensed data sources used to assess mangrove forest/tree attributes. The key importance of and threats to mangroves that were specific to the region were also examined. Mangrove distribution and cover were mainly estimated from satellite images (75.2%), using NDVI (Normalized Difference Vegetation Index) derived from Landsat (73.3%), IKONOS (15%), Sentinel (11.7%), WorldView (10%), QuickBird (8.3%), SPOT-5 (6.7%), MODIS (5%) and others (5%) such as PlanetScope. Remotely sensed data from aerial photographs/images (6.7%), LiDAR (Light Detection and Ranging) (5%) and UAV (Unmanned Aerial Vehicles)/Drones (3.3%) were the least used. Mangrove cover decreased in Saudi Arabia, Oman, Bahrain, and Kuwait between 1996 and 2020. However, mangrove cover increased appreciably in Qatar and remained relatively stable for the United Arab Emirates (UAE) over the same period, which was attributed to government conservation initiatives toward expanding mangrove afforestation and restoration through direct seeding and seedling planting. The reported country-level mangrove distribution and cover change results varied between studies due to the lack of a standardized methodology, differences in satellite imagery resolution and classification approaches used. There is a need for UAV-LiDAR ground truthing to validate country-and-local-level satellite data. Urban development-driven coastal land reclamation and pollution, climate change-driven temperature and sea level rise, drought and hypersalinity from extreme evaporation are serious threats to mangrove ecosystems. Thus, we encourage the prioritization of mangrove conservation and restoration schemes to support the achievement of related UN Sustainable Development Goals (13 climate action, 14 life below water, and 15 life on land) in the GCC countries.</t>
  </si>
  <si>
    <t>Front. Mar. Sci.</t>
  </si>
  <si>
    <t>WOS:001122615500001</t>
  </si>
  <si>
    <t>Citation Key: ref_18 Assignee: NA Authority: NA Code: NA Committee: NA Country: NA Edition: NA History: NA Medium: NA Place: NA References: NA Reporter: NA Scale: NA Section: NA Session: NA System: NA Type: NA tex.abstract.note: Mangrove forests in the Gulf Cooperation Council (GCC) countries are facing multiple threats from natural and anthropogenic-driven land use change stressors, contributing to altered ecosystem conditions. Remote sensing tools can be used to monitor mangroves, measure mangrove forest-and-tree-level attributes and vegetation indices at different spatial and temporal scales that allow a detailed and comprehensive understanding of these important ecosystems. Using a systematic literature approach, we reviewed 58 remote sensing-based mangrove assessment articles published from 2010 through 2022. The main objectives of the study were to examine the extent of mangrove distribution and cover, and the remotely sensed data sources used to assess mangrove forest/tree attributes. The key importance of and threats to mangroves that were specific to the region were also examined. Mangrove distribution and cover were mainly estimated from satellite images (75.2 tex.access.date: NA tex.application.number: NA tex.archive.location: WOS:001122615500001 tex.artwork.size: NA tex.attorney.agent: NA tex.automatic.tags: NA tex.book.author: NA tex.call.number: NA tex.cast.member: NA tex.code.number: NA tex.commenter: NA tex.composer: NA tex.contributor: NA tex.cosponsor: NA tex.counsel: NA tex.date.added: 2024-05-22 18:07:30 tex.date.modified: 2024-05-22 18:07:30 tex.file.attachments: NA tex.filing.date: NA tex.guest: NA tex.hasforest: TRUE tex.interviewer: NA tex.issuing.authority: NA tex.item.type: journalArticle tex.key: 67DYMLS3 tex.legal.status: NA tex.legislative.body: NA tex.library.catalog: NA tex.link.attachments: NA tex.manual.tags: Arabian Gulf; ARABIAN GULF; COASTAL DEVELOPMENT; COMMUNITIES; FORESTS; machine learning; mangrove afforestation; mangrove distribution and cover; mangrove ecosystem services; mangrove forest classification; mangroves and climate change; QATAR; remote sensing; SEA-LEVEL RISE tex.meeting.name: NA tex.num.pages: NA tex.number.of.volumes: NA tex.priority.numbers: NA tex.producer: NA tex.programming.language: NA tex.publication.title: FRONTIERS IN MARINE SCIENCE tex.publication.year: 2023 tex.recipient: NA tex.reviewed.author: NA tex.running.time: NA tex.series.editor: NA tex.series.number: NA tex.series.text: NA tex.series.title: NA tex.version: NA tex.words.by: NA</t>
  </si>
  <si>
    <t>C:\Users\spenshi\Zotero\storage\P52A7YGT\Rondon_2023_Remote sensing-based assessment of mangrove ecosystems in the Gulf Cooperation.pdf</t>
  </si>
  <si>
    <t>remote sensing; COMMUNITIES; FORESTS; machine learning; SEA-LEVEL RISE; Arabian Gulf; ARABIAN GULF; COASTAL DEVELOPMENT; mangrove afforestation; mangrove distribution and cover; mangrove ecosystem services; mangrove forest classification; mangroves and climate change; QATAR</t>
  </si>
  <si>
    <t>A6NX7HEQ</t>
  </si>
  <si>
    <t>Bendavid, NS; Alexander, HD; Davydov, SP; Kropp, H; Mack, MC; Natali, SM; Spawn-Lee, SA; Zimov, NS; Loranty, MM</t>
  </si>
  <si>
    <t>Shrubs Compensate for Tree Leaf Area Variation and Influence Vegetation Indices in Post-Fire Siberian Larch Forests</t>
  </si>
  <si>
    <t>JOURNAL OF GEOPHYSICAL RESEARCH-BIOGEOSCIENCES</t>
  </si>
  <si>
    <t>2169-8953</t>
  </si>
  <si>
    <t>10.1029/2022JG007107</t>
  </si>
  <si>
    <t>In post-fire Siberian larch forests, where tree density can vary within a burn perimeter, shrubs constitute a substantial portion of the vegetation canopy. Leaf area index (LAI), defined as the one-sided total green leaf area per unit ground surface area, is useful for characterizing variation in plant canopies. We estimated LAI with allometry for trees and tall shrubs (&gt; 0.5 and &lt; 1.5 m) across 26 sites with varying tree stem density (0.05-3.3 stems/m(2)) and canopy cover (4.6%-76.9%) in a uniformly-aged mature Siberian larch forest that regenerated following a fire similar to 75 years ago. We investigated relationships between tree density, tree LAI, and tall shrub LAI, and between LAI and satellite observations of Normalized Difference and Enhanced Vegetation Indices (NDVI and EVI). Across the density gradient, tree LAI increases with increasing tree density, while tall shrub LAI decreases, exhibiting no patterns in combined tree-shrub LAI. We also found significant positive relationships between tall shrub LAI and NDVI/EVI from PlanetScope and Landsat imagery. These findings suggest that tall shrubs compensate for lower tree LAI in tree canopy gaps, forming a canopy with contiguous combined tree-shrub LAI across the density gradient. Our findings suggest that NDVI and EVI are more sensitive to variation in tall shrub canopies than variation in tree canopies or combined tree-shrub canopies in these ecosystems. The results improve our understanding of the relationships between forest density and tree and shrub leaf area and have implications for interpreting spatial variability in LAI, NDVI, and EVI in Siberian boreal forests.</t>
  </si>
  <si>
    <t>WOS:000947340400001</t>
  </si>
  <si>
    <t>C:\Users\spenshi\Zotero\storage\2KNR9ANI\Bendavid et al. - 2023 - Shrubs Compensate for Tree Leaf Area Variation and.pdf</t>
  </si>
  <si>
    <t>'nother look = 1; allometry; boreal forest; BOREAL FOREST; canopy architecture; CLIMATE-CHANGE; DECIDUOUS FOREST; density; FEEDBACKS; FIRE; GROWING-SEASON; Landsat; leaf area index; NDVI; PATTERNS; PRODUCTIVITY; satellite data; satellite imagery; shrub; shrubs; siberia; Siberia; SOIL BURN SEVERITY; trees; UNDERSTORY VEGETATION; vegetation cover; vegetation indices</t>
  </si>
  <si>
    <t>tall shrub LAI, but not tree LAI or combined tree-shrub LAI, was significantly and positively correlated with NDVI and EVI, indicating that tall shrub canopy cover has a greater effect on satellite-derived vegetation indices than tree or total canopy cover.</t>
  </si>
  <si>
    <t>Further investigations into the prevalence of tall shrubs in the understory of boreal forest over time could provide insight into the potential role of climatic shifts in altering tree-shrub canopy dynamics.</t>
  </si>
  <si>
    <t>Canopy cover</t>
  </si>
  <si>
    <t>NDVI, EVI</t>
  </si>
  <si>
    <t>Russia</t>
  </si>
  <si>
    <t>Northeast Siberian taiga (6)</t>
  </si>
  <si>
    <t>Significance testing (ANOVA), Regression (LR)</t>
  </si>
  <si>
    <t>Models similar to L8, maybe slightly worse</t>
  </si>
  <si>
    <t>99XGE4SD</t>
  </si>
  <si>
    <t>Bertrand, R., Y.; Frederic, F.; Jean-Pierre, W.; Christophe, M.; Thibault, C.; Benjamin, P.; Jonas, C.; Anna, K.; Serge</t>
  </si>
  <si>
    <t>ReCuSum: A polyvalent method to monitor tropical forest disturbances</t>
  </si>
  <si>
    <t>09242716 (ISSN)</t>
  </si>
  <si>
    <t>10.1016/j.isprsjprs.2023.08.006</t>
  </si>
  <si>
    <t>https://www.scopus.com/inward/record.uri?eid=2-s2.0-85172420833&amp;doi=10.1016%2fj.isprsjprs.2023.08.006&amp;partnerID=40&amp;md5=bbfb23268f2a059d784a75ec5e4580f4</t>
  </si>
  <si>
    <t>Change detection methods based on Earth Observations are increasingly used to monitor rainforest in the intertropical band. Until recently, deforestation monitoring was mainly based on remotely sensed optical images which often face limitations in humid tropical areas due to frequent cloud coverage. This leads to late detections of disturbance events. Since the launch of Sentinel-1acquiring images with a revisit time of 12 days and a spatial resolution of 5 × 20 m in Brazil, Synthetic Aperture Radar (SAR) images have been increasingly used to monitor deforestation. In this study, we propose a multitemporal version of the change detection method we previously applied to timeseries of Sentinel-1 SAR images, to monitor deforestation/degradation in the Congo rainforest. Our approach is based on a Cumulative Sum (CuSum) method combined with a spatial recombination of Critical Thresholds (CuSum cross-Tc). The newly developed multitemporal CuSum method (ReCuSum) was applied to a time-series of 82 dual polarization (VH, VV) Ground Range Detected (GRD) Sentinel-1 images acquired in the Para State, in the Brazilian Amazonia, from 29/09/2016 to 01/07/2019. The ReCuSum method consists of iteratively applying the CuSum cross-Tc to monitor multiple changes in a time-series by splitting the time-series at each date of detected change and by independently iterating over the time periods resulting from the splits. The number of changes in the time-series was then analysed according to the vegetation type (Forest, non-forest vegetation) determined by visual inspection of optical Sentinel-2 image and PlanetScope monthly mosaic. This showed a difference between non-forest vegetation and forested areas. A threshold based on the number of changes (Tnbc) was then developed to differentiate forest from non-forest disturbances. The ability to monitor non-forest vegetation was analysed: the CuSum cross-T c detected up to 90% of the total non-forest vegetation area over the study region in the past period. After removing past disturbances and past non-forest vegetation, then removing the pixels covered with non-forest vegetations based on Tnbc, the application of the ReCuSum led to a precision of 81%, a recall of 68%, a kappa coefficient of 0.72 and a F1- score of 0.74 in forest disturbance monitoring. According to these results, ReCuSum applied to Sentinel-1 time-series of images can be used for efficient forest disturbance monitoring and for generating a forest / non-forest map after the application of newly developed post-processing steps. Sentinel-1 imagery can be used for both Forest / Non-forest mapping and for forest disturbance detection. ReCuSum was released as an open-source GIT project available at: https://forgemia. inra.fr/bertrand.ygorra/cusum-deforestation_monitoring.</t>
  </si>
  <si>
    <t>358-372</t>
  </si>
  <si>
    <t>Unspecified disturbance</t>
  </si>
  <si>
    <t>Validation</t>
  </si>
  <si>
    <t>RGB-NIR</t>
  </si>
  <si>
    <t>Brazil</t>
  </si>
  <si>
    <t>South America</t>
  </si>
  <si>
    <t>Xingu-Tocantins-Araguaia moist forests (1)</t>
  </si>
  <si>
    <t>k = 0.72, F1 = 0.74</t>
  </si>
  <si>
    <t>KSE7PU6K</t>
  </si>
  <si>
    <t>Cho, AY; Park, SE; Kim, DJ; Kim, J; Li, CL; Song, J</t>
  </si>
  <si>
    <t>Burned Area Mapping Using Unitemporal PlanetScope Imagery With a Deep Learning Based Approach</t>
  </si>
  <si>
    <t>IEEE JOURNAL OF SELECTED TOPICS IN APPLIED EARTH OBSERVATIONS AND REMOTE SENSING</t>
  </si>
  <si>
    <t>1939-1404</t>
  </si>
  <si>
    <t>10.1109/JSTARS.2022.3225070</t>
  </si>
  <si>
    <t>The risk and damage of wildfires have been increasing due to various reasons including climate change, and the Republic of Korea is no exception to this situation. Burned area mapping is crucial not only to prevent further damage but also to manage burned areas. Burned area mapping using satellite data, however, has been limited by the spatial and temporal resolution of satellite data and classification accuracy. This article presents a new burned area mapping method, by which damaged areas can be mapped using semantic segmentation. For this research, PlanetScope imagery that has high-resolution images with very short revisit time was used, and the proposed method is based on U-Net which requires a unitemporal PlanetScope image. The network was trained using 17 satellite images for 12 forest fires and corresponding label images that were obtained semiautomatically by setting threshold values. Band combination tests were conducted to produce an optimal burned area mapping model. The results demonstrated that the optimal and most stable band combination is red, green, blue, and near infrared of PlanetScope. To improve classification accuracy, Normalized Difference Vegetation Index, dissimilarity extracted from Gray-Level Co-Occurrence Matrix, and Land Cover Maps were used as additional datasets. In addition, topographic normalization was conducted to improve model performance and classification accuracy by reducing shadow effects. The F1 scores and overall accuracies of the final image segmentation models are ranged from 0.883 to 0.939, and from 0.990 to 0.997, respectively. These results highlight the potential of detecting burned areas using the deep learning based approach.</t>
  </si>
  <si>
    <t>242-253</t>
  </si>
  <si>
    <t>WOS:000894925400019</t>
  </si>
  <si>
    <t>; C:\Users\spenshi\Zotero\storage\NY5T9B2J\Cho et al. - 2023 - Burned Area Mapping Using Unitemporal PlanetScope .pdf</t>
  </si>
  <si>
    <t>https://ieeexplore.ieee.org/ielx7/4609443/9973430/09964218.pdf?tp=&amp;arnumber=9964218&amp;isnumber=9973430&amp;ref=</t>
  </si>
  <si>
    <t>'nother look = 1; accuracy assessment; Burned area (BA) mapping; Burned-area mapping; Classification (of information); climate change; Climate change; Deep learning; deep learning (DL); Deep-learning; Deforestation; EVOLUTION; Fire hazards; Fires; forest fire; Forest fires; FOREST-FIRES; image analysis; image classification; Image segmentation; mapping method; MODIS; Planetscope; PlanetScope; RECOVERY; Remote sensing; Risk management; Risks management; SAR DATA; Satellites; Semantic segmentation; Semantics; Spatial resolution; U-net; U-Net; VALIDATION; Vegetation mapping; WILDFIRE DAMAGE</t>
  </si>
  <si>
    <t>A highly accurate burned area mapping model based on deep learning was developed.</t>
  </si>
  <si>
    <t>- In the future, if the number of training data increases, the topographic normalization becomes better, and further studies on the indexes and GLCM that can indicate the BA conducted, the model will become more accurate and general.
 DL.</t>
  </si>
  <si>
    <t>Fire</t>
  </si>
  <si>
    <t>1-2 years</t>
  </si>
  <si>
    <t>Topography, Land cover</t>
  </si>
  <si>
    <t>NDVI, GLCM, raw bands (Dove)</t>
  </si>
  <si>
    <t>South Korea</t>
  </si>
  <si>
    <t>Combinatorial testing</t>
  </si>
  <si>
    <t>NDVI, R, G, B, NIR, GLCM</t>
  </si>
  <si>
    <t>Manchurian mixed forests (4), Central Korean deciduous forests (4), Southern Korea evergreen forests (4)</t>
  </si>
  <si>
    <t>Object</t>
  </si>
  <si>
    <t>Classification (NN [Unet])</t>
  </si>
  <si>
    <t>OA = 0.990 to 0.997, 
F1 = 0.883 to 0.939, 
IoU = 0.791 to 0.886</t>
  </si>
  <si>
    <t>B6WJ5DN8</t>
  </si>
  <si>
    <t>Chung, M.; Kim, Y.</t>
  </si>
  <si>
    <t>Object-based wildfire damage assessment using planetscope images</t>
  </si>
  <si>
    <t>Asian Conf. Remote Sens., ACRS: Prog. Remote Sens. Technol. Smart Future</t>
  </si>
  <si>
    <t>https://www.scopus.com/inward/record.uri?eid=2-s2.0-85105830913&amp;partnerID=40&amp;md5=5ea7acf7fbd7c5d93b6f8912c903c639</t>
  </si>
  <si>
    <t>Wildfire burn mapping provides information for not only ecological disturbances but also supports post-fire treatment activities. However, due to the labor-intensiveness and high costs of the field-based data collection, remotely sensed satellite images are considered to be efficient alternatives for such tasks. For rapid damage estimation, availability of post-event images becomes a crucial factor, but most of the high-resolution satellite images are captured in long temporal intervals. In this respect, PlanetScope images have considerable potential for applications in disaster management, as Planet provides daily imagery with 3-m spatial resolution from their micro-satellite constellation. In this study, high-resolution satellite images from PlanetScope were employed to assess the damage from a wildfire, which occurred in the coniferous forest of Gangwon Province, South Korea in April 2019. In doing so, object-based image analysis (OBIA) was performed to reduce the complexity of high-resolution images and computational costs of the subsequent image processing. Image segmentation results were obtained by applying SLIC (Simple Linear Iterative Clustering) and DBSCAN (Density-Based Spatial Clustering of Applications with Noise) utilizing spectral and textural information as object features. The final wildfire burn map was produced from the integration of pixel-based dNDVI (differenced Normalized Difference Vegetation Index) and object boundary. The experimental results were evaluated with manually derived reference data and showed the highest accuracy implying the effectiveness of OBIA when applied in wildfire damage assessment application. © 2020 40th Asian Conference on Remote Sensing, ACRS 2019: "Progress of Remote Sensing Technology for Smart Future". All rights reserved.</t>
  </si>
  <si>
    <t>Asian Association on Remote Sensing</t>
  </si>
  <si>
    <t>'nother look = 2; Change detection; Cost benefit analysis; Damage detection; Density based spatial clustering of applications with noise; Disaster prevention; Disasters; Ecology; Fires; High resolution satellite images; Image segmentation; Micro satellites; Normalized difference vegetation index; OBIA; Object based image analysis (OBIA); PlanetScope; Remote sensing; Satellite imagery; Wildfire damage assessment; Wildfire damages</t>
  </si>
  <si>
    <t>JAXA; Korea Aerospace Research Institute (KARI); ST Engineering</t>
  </si>
  <si>
    <t>40th Asian Conference on Remote Sensing: Progress of Remote Sensing Technology for Smart Future, ACRS 2019</t>
  </si>
  <si>
    <t xml:space="preserve">The method described here can be used to rasters contianing burned areas into highly accurate vector maps of burned areas </t>
  </si>
  <si>
    <t>In the future studies, further investigation on the data interoperability of PlanetScope will enable the temporal intervals for disaster damage assessment to be even shortened.</t>
  </si>
  <si>
    <t>NDVI, GLCM</t>
  </si>
  <si>
    <t>Central Korean deciduous forests (4)</t>
  </si>
  <si>
    <t>Unsupervised classification (DBSCAN, SLIC)</t>
  </si>
  <si>
    <t>OA = 0.96307 to 0.96713, k = 0.8866 to 0.8982</t>
  </si>
  <si>
    <t>7CQ68IZR</t>
  </si>
  <si>
    <t>Crowson, M; Warren-Thomas, E; Hill, JK; Hariyadi, B; Agus, F; Saad, A; Hamer, KC; Hodgson, JA; Kartika, WD; Lucey, J; McClean, C; Nurida, NL; Pratiwi, E; Stringer, LC; Ward, C; Pettorelli, N</t>
  </si>
  <si>
    <t>A comparison of satellite remote sensing data fusion methods to map peat swamp forest loss in Sumatra, Indonesia</t>
  </si>
  <si>
    <t>REMOTE SENSING IN ECOLOGY AND CONSERVATION</t>
  </si>
  <si>
    <t>2056-3485</t>
  </si>
  <si>
    <t>10.1002/rse2.102</t>
  </si>
  <si>
    <t>The loss of huge areas of peat swamp forest in Southeast Asia and the resulting negative environmental effects, both local and global, have led to an increasing interest in peat restoration in the region. Satellite remote sensing offers the potential to provide up-to-date information on peat swamp forest loss across large areas, and support spatial explicit conservation and restoration planning. Fusion of optical and radar remote sensing data may be particularly valuable in this context, as most peat swamp forests are in areas with high cloud cover, which limits the use of optical data. Radar data can 'see through' cloud, but experience so far has shown that it doesn't discriminate well between certain types of land cover. Various approaches to fusion exist, but there is little information on how they compare. To assess this untapped potential, we compare three different classification methods with Sentinel-1 and Sentinel-2 images to map the remnant distribution of peat swamp forest in the area surrounding Sungai Buluh Protection Forest, Sumatra, Indonesia. Results show that data fusion increases overall accuracy in one of the three methods, compared to the use of optical data only. When data fusion was used with the pixel-based classification using the original pixel values, overall accuracy increased by a small, but statistically significant amount. Data fusion was not beneficial in the case of object-based classification or pixel-based classification using principal components. This indicates optical data are still the main source of information for land cover mapping in the region. Based on our findings, we provide methodological recommendations to help those involved in peatland restoration capitalize on the potential of big data.</t>
  </si>
  <si>
    <t>########</t>
  </si>
  <si>
    <t>247-258</t>
  </si>
  <si>
    <t>WOS:000485886900004</t>
  </si>
  <si>
    <t>C:\Users\spenshi\Zotero\storage\CQXPE424\Crowson et al. - 2019 - A comparison of satellite remote sensing data fusi.pdf</t>
  </si>
  <si>
    <t>BIODIVERSITY; CLASSIFICATION; IMAGE-ANALYSIS; EXPANSION; CONSERVATION; restoration; land cover; DEGRADATION; RESTORATION; Deforestation; ALGORITHM; EXTENT; peat swamp forest; satellite data fusion; tropical peatland; TROPICAL PEATLAND</t>
  </si>
  <si>
    <t>Indonesia</t>
  </si>
  <si>
    <t>Sumatran peat swamp forests (1)</t>
  </si>
  <si>
    <t>OA = 0.479 to 0.912</t>
  </si>
  <si>
    <t>T8K5F847</t>
  </si>
  <si>
    <t>Csillik, O; Asner, GP</t>
  </si>
  <si>
    <t>Aboveground carbon emissions from gold mining in the Peruvian Amazon</t>
  </si>
  <si>
    <t>ENVIRONMENTAL RESEARCH LETTERS</t>
  </si>
  <si>
    <t>1748-9326</t>
  </si>
  <si>
    <t>10.1088/1748-9326/ab639c</t>
  </si>
  <si>
    <t>In the Peruvian Amazon, high biodiversity tropical forest is underlain by gold-enriched subsurface alluvium deposited from the Andes, which has generated a clash between short-term earnings for miners and long-term environmental damage. Tropical forests sequester important amounts of carbon, but deforestation and forest degradation continue to spread in Madre de Dios, releasing carbon to the atmosphere. Updated spatially explicit quantification of aboveground carbon emissions caused by gold mining is needed to further motivate conservation efforts and to understand the effects of illegal mining on greenhouse gases. We used satellite remote sensing, airborne LiDAR, and deep learning models to create high-resolution, spatially explicit estimates of aboveground carbon stocks and emissions from gold mining in 2017 and 2018. For an area of similar to 750 000 ha, we found high variations in aboveground carbon density (ACD) with mean ACD of 84.6 (36.4 standard deviation) Mg C ha(-1) and 83.9 (36.0) Mg C ha(-1) for 2017 and 2018, respectively. An alarming 1.12 Tg C of emissions occurred in a single year affecting 23,613 hectares, including in protected zones and their ecological buffers. Our methods and findings are preparatory steps for the creation of an automated, high-resolution forest carbon emission monitoring system that will track near real-time changes and will support actions to reduce the environmental impacts of gold mining and other destructive forest activities.</t>
  </si>
  <si>
    <t>WOS:000520423400001</t>
  </si>
  <si>
    <t>DEFORESTATION; forest degradation; SATELLITE; IMPACTS; VEGETATION INDEX; CONSERVATION; gold mining; Planet Dove; AREA; deep learning; tropical forest; PLANET; Madre de Dios; REDD plus; STOCKS</t>
  </si>
  <si>
    <t>Aboveground carbon modelled using Lidar then scaled up regionally using satellite data via deep learning</t>
  </si>
  <si>
    <t>Try using additional predictor variables to improve model fit</t>
  </si>
  <si>
    <t>Carbon flux</t>
  </si>
  <si>
    <t>RRC - non-PS reference (Landsat)</t>
  </si>
  <si>
    <t>DEM, SAR</t>
  </si>
  <si>
    <t>raw bands (Dove, no B), SR-NIRR, NDVI, GNDVI, TVI, SAVI, OSAVI, EVI</t>
  </si>
  <si>
    <t>Peru</t>
  </si>
  <si>
    <t>PCA</t>
  </si>
  <si>
    <t>Southwest Amazon moist forests (1), Peruvian Yungas (1)</t>
  </si>
  <si>
    <t>Regression (NN)</t>
  </si>
  <si>
    <t>r2 = 0.67</t>
  </si>
  <si>
    <t>NN &gt; RF &gt; Xgboost</t>
  </si>
  <si>
    <t>K69EIRQ4</t>
  </si>
  <si>
    <t>Della-Silva, F.S., J.L.; Junior, C.A.D.S.; Lima, M.; Teodoro, P.E.; Nanni, M.R.; Shiratsuchi, L.S.; Teodoro, L.P.R.; Capristo-Silva, G.F.; Baio, F.H.R.; de Oliveira, G.; de Oliveira-Júnior, J.F.; Rossi</t>
  </si>
  <si>
    <t>CO2Flux Model Assessment and Comparison between an Airborne Hyperspectral Sensor and Orbital Multispectral Imagery in Southern Amazonia</t>
  </si>
  <si>
    <t>20711050 (ISSN)</t>
  </si>
  <si>
    <t>10.3390/su14095458</t>
  </si>
  <si>
    <t>https://www.scopus.com/inward/record.uri?eid=2-s2.0-85129878800&amp;doi=10.3390%2fsu14095458&amp;partnerID=40&amp;md5=1277f5a8a3dedd634476746bd0a56141</t>
  </si>
  <si>
    <t>In environmental research, remote sensing techniques are mostly based on orbital data, which are characterized by limited acquisition and often poor spectral and spatial resolutions in relation to suborbital sensors. This reflects on carbon patterns, where orbital remote sensing bears devoted sensor systems for CO2 monitoring, even though carbon observations are performed with natural resources systems, such as Landsat, supported by spectral models such as CO2Flux adapted to multispectral imagery. Based on the considerations above, we have compared the CO2Flux model by using four different imagery systems (Landsat 8, PlanetScope, Sentinel-2, and AisaFenix) in the northern part of the state of Mato Grosso, southern Brazilian Amazonia. The study area covers three different land uses, which are primary tropical forest, bare soil, and pasture. After the atmospheric correction and radiometric calibration, the scenes were resampled to 30 m of spatial resolution, seeking for a parametrized comparison of CO2Flux, as well as NDVI (Normalized Difference Vegetation Index) and PRI (Photochemical Reflectance Index). The results obtained here suggest that PlanetScope, MSI/Sentinel-2, OLI/Landsat-8, and AisaFENIX can be similarly scaled, that is, the data variability along a heterogeneous scene in evergreen tropical forest is similar. We highlight that the spatialtemporal dynamics of rainfall seasonality relation to CO2 emission and uptake should be assessed in future research. Our results provide a better understanding on how the merge and/or combination of different airborne and orbital datasets that can provide reliable estimates of carbon emission and absorption within different terrestrial ecosystems in southern Amazonia.</t>
  </si>
  <si>
    <t>9C8GSCJ9</t>
  </si>
  <si>
    <t>Dittmar, D.R., H.; Mrozinski</t>
  </si>
  <si>
    <t>Use of automated reports of deforestation alerts to improve the environmental criminal investigative process</t>
  </si>
  <si>
    <t>21780013 (ISSN)</t>
  </si>
  <si>
    <t>10.31412/rbcp.v13i9.952</t>
  </si>
  <si>
    <t>https://www.scopus.com/inward/record.uri?eid=2-s2.0-85135389724&amp;doi=10.31412%2frbcp.v13i9.952&amp;partnerID=40&amp;md5=85341d994ddc9302fa4eab048ec0841c</t>
  </si>
  <si>
    <t>105-130</t>
  </si>
  <si>
    <t>Portuguese</t>
  </si>
  <si>
    <t>W5MASN2Z</t>
  </si>
  <si>
    <t>Near-real time aboveground carbon emissions in Peru</t>
  </si>
  <si>
    <t>PLOS ONE</t>
  </si>
  <si>
    <t>1932-6203</t>
  </si>
  <si>
    <t>10.1371/journal.pone.0241418</t>
  </si>
  <si>
    <t>Monitoring aboveground carbon stocks and fluxes from tropical deforestation and forest degradation is important for mitigating climate change and improving forest management. However, high temporal and spatial resolution analyses are rare. This study presents the most detailed tracking of aboveground carbon over time, with yearly, quarterly and monthly estimations of emissions using the stock-difference approach and masked by the forest loss layer of Global Forest Watch. We generated high spatial resolution (1-ha) monitoring of aboveground carbon density (ACD) and emissions (ACE) in Peru by incorporating hundreds of thousands of Planet Dove satellite images, Sentinel-1 radar, topography and airborne LiDAR, embedded into a deep learning regression workflow using high-performance computing. Consistent ACD results were obtained for all quarters and months analyzed, with R-2 values of 0.75-0.78, and root mean square errors (RMSE) between 20.6 and 22.0 Mg C ha(-1). A total of 7.138 Pg C was estimated for Peru with annual ACE of 20.08 Tg C between the third quarters of 2017 and 2018, respectively, or 23.4% higher than estimates from the FAO Global Forest Resources Assessment. Analyzed quarterly, the spatial evolution of ACE revealed 11.5 Tg C, 6.6 Tg C, 8.6 Tg C, and 10.1 Tg C lost between the third quarters of 2017 and 2018. Moreover, our monthly analysis for the dry season reveals the evolution of ACE at unprecedented temporal detail. We discuss environmental controls over ACE and provide a spatially explicit tool for enhanced forest carbon management at scale.</t>
  </si>
  <si>
    <t>WOS:000588375500032</t>
  </si>
  <si>
    <t>C:\Users\spenshi\Zotero\storage\SW6UJELC\Csillik and Asner - 2020 - Near-real time aboveground carbon emissions in Per.pdf</t>
  </si>
  <si>
    <t>DEFORESTATION; VEGETATION; PERFORMANCE; COVER; LANDSAT; CONSERVATION; CAPABILITIES; TROPICAL FOREST; BIOMASS ESTIMATION; STOCKS</t>
  </si>
  <si>
    <t>SAR, DEM</t>
  </si>
  <si>
    <t>raw bands (Dove), NDVI, GNDVI</t>
  </si>
  <si>
    <t>NDVI, GNDVI, R, G, NIR, SAR-VV, SAR-VH, DEM</t>
  </si>
  <si>
    <t>Iquitos varzeá (1), Ucayali moist forests (1), Eastern Cordillera real montane forests (1), Southwest Amazon moist forests (1), Central Andean wet puna (10), Purus varzeá (1), South American Pacific mangroves (14), Cordillera Central páramo (10), Napo moist forests (1), Tumbes-Piura dry forests (2), Peruvian Yungas (1), Sechura desert (13), Marañón dry forests (2), Central Andean puna (10), Bolivian Yungas (1), Central Andean dry puna (10), Solimões-Japurá moist forests (1)</t>
  </si>
  <si>
    <t>r2 = 0.78</t>
  </si>
  <si>
    <t>SFGYXYJQ</t>
  </si>
  <si>
    <t>Csillik, O; Kumar, P; Asner, GP</t>
  </si>
  <si>
    <t>Challenges in Estimating Tropical Forest Canopy Height from Planet Dove Imagery</t>
  </si>
  <si>
    <t>REMOTE SENSING</t>
  </si>
  <si>
    <t>2072-4292</t>
  </si>
  <si>
    <t>10.3390/rs12071160</t>
  </si>
  <si>
    <t>Monitoring tropical forests using spaceborne and airborne remote sensing capabilities is important for informing environmental policies and conservation actions. Developing large-scale machine learning estimation models of forest structure is instrumental in bridging the gap between retrospective analysis and near-real-time monitoring. However, most approaches use moderate spatial resolution satellite data with limited capabilities of frequent updating. Here, we take advantage of the high spatial and temporal resolutions of Planet Dove images and aim to automatically estimate top-of-canopy height (TCH) for the biologically diverse country of Peru from satellite imagery at 1 ha spatial resolution by building a model that associates Planet Dove textural features with airborne light detection and ranging (LiDAR) measurements of TCH. We use and modify features derived from Fourier textural ordination (FOTO) of Planet Dove images using spectral projection and train a gradient boosted regression for TCH estimation. We discuss the technical and scientific challenges involved in the generation of reliable mechanisms for estimating TCH from Planet Dove satellite image spectral and textural features. Our developed software toolchain is a robust and generalizable regression model that provides a root mean square error (RMSE) of 4.36 m for Peru. This represents a helpful advancement towards better monitoring of tropical forests and improves efforts in reducing emissions from deforestation and forest degradation (REDD+), an important climate change mitigation approach.</t>
  </si>
  <si>
    <t>WOS:000537709600110</t>
  </si>
  <si>
    <t>C:\Users\spenshi\Zotero\storage\H5EVM629\Csillik et al. - 2020 - Challenges in Estimating Tropical Forest Canopy He.pdf</t>
  </si>
  <si>
    <t>PATTERNS; LANDSAT; machine learning; satellite images; LiDAR; LIDAR; ABOVEGROUND BIOMASS; TEXTURE; Peru; canopy texture; ETM PLUS; RED HERRINGS; SPATIAL AUTOCORRELATION</t>
  </si>
  <si>
    <t>Canopy height</t>
  </si>
  <si>
    <t>SAR, CHM</t>
  </si>
  <si>
    <t>Spectral projection</t>
  </si>
  <si>
    <t>Regression (BRT)</t>
  </si>
  <si>
    <t>r2 = 0.65</t>
  </si>
  <si>
    <t>QM39ZPPB</t>
  </si>
  <si>
    <t>Dobrinić, R., D.; Gašparović, M.; Župan</t>
  </si>
  <si>
    <t>Horizontal accuracy assessment of planetscope, rapideye and worldview-2 satellite imagery</t>
  </si>
  <si>
    <t>10.5593/sgem2018/2.3/S10.017</t>
  </si>
  <si>
    <t>https://www.scopus.com/inward/record.uri?eid=2-s2.0-85058881820&amp;doi=10.5593%2fsgem2018%2f2.3%2fS10.017&amp;partnerID=40&amp;md5=472ab555fe2a5cde5e1a29544560cc49</t>
  </si>
  <si>
    <t>129-136</t>
  </si>
  <si>
    <t>Assignee: NA Edition: NA ISBN: 13142704 (ISSN); 978-619740835-5 (ISBN) Publisher: International Multidisciplinary Scientific Geoconference Type: NA Version Number: NA</t>
  </si>
  <si>
    <t>NWCLW66T</t>
  </si>
  <si>
    <t>Csillik, O; Kumar, P; Mascaro, J; O'Shea, T; Asner, GP</t>
  </si>
  <si>
    <t>Monitoring tropical forest carbon stocks and emissions using Planet satellite data</t>
  </si>
  <si>
    <t>SCIENTIFIC REPORTS</t>
  </si>
  <si>
    <t>2045-2322</t>
  </si>
  <si>
    <t>10.1038/s41598-019-54386-6</t>
  </si>
  <si>
    <t>Tropical forests are crucial for mitigating climate change, but many forests continue to be driven from carbon sinks to sources through human activities. To support more sustainable forest uses, we need to measure and monitor carbon stocks and emissions at high spatial and temporal resolution. We developed the first large-scale very high-resolution map of aboveground carbon stocks and emissions for the country of Peru by combining 6.7 million hectares of airborne LiDAR measurements of top-of-canopy height with thousands of Planet Dove satellite images into a random forest machine learning regression workflow, obtaining an R-2 of 0.70 and RMSE of 25.38 Mg C ha(-1) for the nationwide estimation of aboveground carbon density (ACD). The diverse ecosystems of Peru harbor 6.928 Pg C, of which only 2.9 Pg C are found in protected areas or their buffers. We found significant carbon emissions between 2012 and 2017 in areas aggressively affected by oil palm and cacao plantations, agricultural and urban expansions or illegal gold mining. Creating such a cost-effective and spatially explicit indicators of aboveground carbon stocks and emissions for tropical countries will serve as a transformative tool to quantify the climate change mitigation services that forests provide.</t>
  </si>
  <si>
    <t>WOS:000499669200001</t>
  </si>
  <si>
    <t>C:\Users\spenshi\Zotero\storage\NPW8VGFI\Csillik et al. - 2019 - Monitoring tropical forest carbon stocks and emiss.pdf</t>
  </si>
  <si>
    <t>CLASSIFICATION; MAP; CONSERVATION; LIDAR; PARAMETERS; LANDSAT TM; BIOMASS ESTIMATION; DENSITY; IMAGE TEXTURE</t>
  </si>
  <si>
    <t>The error in this study is smaller than typical error based on field measurements</t>
  </si>
  <si>
    <t>Improve cross-sensor normalization</t>
  </si>
  <si>
    <t>5 years (comparison with Asner et al 2012)</t>
  </si>
  <si>
    <t>DEM</t>
  </si>
  <si>
    <t>raw bands (Dove, no B), GLCM</t>
  </si>
  <si>
    <t>Regression (RF)</t>
  </si>
  <si>
    <t>r2 = 0.70</t>
  </si>
  <si>
    <t>ARX4MS54</t>
  </si>
  <si>
    <t>Cuchi, T.; Bobrowski, R.; Wężyk, P.; Breunig, F.M.; Pesck, V.A.</t>
  </si>
  <si>
    <t>Contributions to a global understanding of socioenvironmental justice related to urban forest: Trends from Brazilian cities in the southeastern Paraná State</t>
  </si>
  <si>
    <t>Urban Forestry &amp; Urban Greening</t>
  </si>
  <si>
    <t>16188667 (ISSN)</t>
  </si>
  <si>
    <t>10.1016/j.ufug.2024.128322</t>
  </si>
  <si>
    <t>https://www.scopus.com/inward/record.uri?eid=2-s2.0-85189796915&amp;doi=10.1016%2fj.ufug.2024.128322&amp;partnerID=40&amp;md5=a4f693bab8d7a1333c9a9c7328c4fa12</t>
  </si>
  <si>
    <t>Global studies on urban forests (UFs) have extensively covered both environmental and social aspects, including concerns about public health and green solutions provided by trees and forests in cities. However, this trend has not been widely observed in South America, particularly in cities located outside and distant from capital cities and wealthier regions. So, this study examines disparities in socioenvironmental justice of cities in the poorest region of Paraná State, Brazil, comparing to Curitiba (CWB), the capital and one of the greenest cities of Brazil, and proposes a methodology to surpass the scarcity of adequate dataset. A four-dimensional analysis covers the configuration of UF landscapes, the provision of ecosystem services, accessibility to UF, and their interrelation with socioeconomic indicators. We used high-resolution multispectral images from PlanetScope Dove and employed a machine learning algorithm to accurately map UF. We quantified landscape patterns of UFs using a variety of landscape metrics (LM), including mean patch area (AREA_MN), percentage of the landscape class (PLAND), largest patch index (LPI), mean shape index (SHAPE_MN), and the percentage of similar adjacencies (PLADJ). Additionally, we estimated ecosystem services such as total biomass (TB), carbon stock (TCS), carbon dioxide equivalent (CO2eq), urban heat island (UHI), and available public green areas (PGA). We created accessibility maps to PGA at distances of 300 and 800 m. A Mann-Kendall correlation analysis was employed to explore the relationships between these variables and various socioeconomic indicators, including the percentage of people in households without adequate water supply and sewage (TAEE), the percentage of the population living in urban households without garbage collection service (TPSL), the illiteracy rate of the population aged 15 years or older (TANAL), the proportion of people with per capita household income equal to or less than half minimum wage at year of 2010 (TVULNER), the number of schools (SCHOOLS), and the number of permanent residents (MPERM). The Sen's slope test was performed to determine the magnitude of these correlations. Our four-dimensional analysis revealed significant disparities in the distribution and accessibility of ecosystem services within the cities of southeastern Paraná State when compared to CWB. Correlation analyses revealed significant discrepancies between different socioeconomic conditions and the availability of ecosystem services. Financial vulnerability is positively correlated with ecosystem services, while the lack of sanitation negatively impacts their availability. The results highlight the urgent need for equitable distribution of UF ecosystem services. © 2024 Elsevier GmbH</t>
  </si>
  <si>
    <t>Urban Forestry &amp;amp; Urban Greening</t>
  </si>
  <si>
    <t>Citation Key: ref_32 Assignee: NA Authority: NA Code: NA Committee: NA Country: NA Edition: NA History: NA Medium: NA Place: NA References: NA Reporter: NA Scale: NA Section: NA Session: NA System: NA Type: NA tex.abstract.note: Global studies on urban forests (UFs) have extensively covered both environmental and social aspects, including concerns about public health and green solutions provided by trees and forests in cities. However, this trend has not been widely observed in South America, particularly in cities located outside and distant from capital cities and wealthier regions. So, this study examines disparities in socioenvironmental justice of cities in the poorest region of Paraná State, Brazil, comparing to Curitiba (CWB), the capital and one of the greenest cities of Brazil, and proposes a methodology to surpass the scarcity of adequate dataset. A four-dimensional analysis covers the configuration of UF landscapes, the provision of ecosystem services, accessibility to UF, and their interrelation with socioeconomic indicators. We used high-resolution multispectral images from PlanetScope Dove and employed a machine learning algorithm to accurately map UF. We quantified landscape patterns of UFs using a variety of landscape metrics (LM), including mean patch area (AREA_MN), percentage of the landscape class (PLAND), largest patch index (LPI), mean shape index (SHAPE_MN), and the percentage of similar adjacencies (PLADJ). Additionally, we estimated ecosystem services such as total biomass (TB), carbon stock (TCS), carbon dioxide equivalent (CO2eq), urban heat island (UHI), and available public green areas (PGA). We created accessibility maps to PGA at distances of 300 and 800 m. A Mann-Kendall correlation analysis was employed to explore the relationships between these variables and various socioeconomic indicators, including the percentage of people in households without adequate water supply and sewage (TAEE), the percentage of the population living in urban households without garbage collection service (TPSL), the illiteracy rate of the population aged 15 years or older (TANAL), the proportion of people with per capita household income equal to or less than half minimum wage at year of 2010 (TVULNER), the number of schools (SCHOOLS), and the number of permanent residents (MPERM). The Sen's slope test was performed to determine the magnitude of these correlations. Our four-dimensional analysis revealed significant disparities in the distribution and accessibility of ecosystem services within the cities of southeastern Paraná State when compared to CWB. Correlation analyses revealed significant discrepancies between different socioeconomic conditions and the availability of ecosystem services. Financial vulnerability is positively correlated with ecosystem services, while the lack of sanitation negatively impacts their availability. The results highlight the urgent need for equitable distribution of UF ecosystem services. © 2024 Elsevier GmbH tex.access.date: NA tex.application.number: NA tex.artwork.size: NA tex.attorney.agent: NA tex.automatic.tags: NA tex.book.author: NA tex.call.number: NA tex.cast.member: NA tex.code.number: NA tex.commenter: NA tex.composer: NA tex.contributor: NA tex.cosponsor: NA tex.counsel: NA tex.date.added: 2024-05-22 18:12:22 tex.date.modified: 2024-05-22 18:12:22 tex.file.attachments: NA tex.filing.date: NA tex.guest: NA tex.hasforest: TRUE tex.interviewer: NA tex.issuing.authority: NA tex.item.type: journalArticle tex.journal.abbreviation: Urban For. Urban Greening tex.key: ARX4MS54 tex.legal.status: NA tex.legislative.body: NA tex.library.catalog: NA tex.link.attachments: NA tex.manual.tags: algorithm; Brazil; environmental justice; Environmental justice; Green justice; heat island; household income; machine learning; minimum wage; Parana [Brazil]; public health; sanitation; Social justice; socioeconomic conditions; Urban ecology; vulnerability tex.meeting.name: NA tex.num.pages: NA tex.number.of.volumes: NA tex.priority.numbers: NA tex.producer: NA tex.programming.language: NA tex.publication.title: Urban Forestry and Urban Greening tex.publication.year: 2024 tex.recipient: NA tex.reviewed.author: NA tex.running.time: NA tex.series.editor: NA tex.series.number: NA tex.series.text: NA tex.series.title: NA tex.version: NA tex.words.by: NA Publisher: Elsevier GmbH</t>
  </si>
  <si>
    <t>machine learning; Brazil; algorithm; vulnerability; household income; public health; environmental justice; Environmental justice; Green justice; heat island; minimum wage; Parana [Brazil]; sanitation; Social justice; socioeconomic conditions; Urban ecology</t>
  </si>
  <si>
    <t>Forest or tree mapping</t>
  </si>
  <si>
    <t>SR-NIRR, NDVI, SAVI, MSAVI2, NDWI, GLCM</t>
  </si>
  <si>
    <t>Urban vegetation</t>
  </si>
  <si>
    <t>Classification (RF)</t>
  </si>
  <si>
    <t xml:space="preserve">Mean OA = 0.93, k = 0.91 </t>
  </si>
  <si>
    <t>8TRK5QZS</t>
  </si>
  <si>
    <t>Cui, B; Huang, WJ; Ye, HC; Chen, QX</t>
  </si>
  <si>
    <t>The Suitability of PlanetScope Imagery for Mapping Rubber Plantations</t>
  </si>
  <si>
    <t>10.3390/rs14051061</t>
  </si>
  <si>
    <t>Quickly and accurately understanding the spatial distribution of regional rubber resources is of great practical significance. Using the unique phenological characteristics of rubber trees derived from remotely sensed data is a common effective method for monitoring rubber trees. However, due to the lack of high-quality images available during the key phenological period, it is still very difficult to apply this method in practical applications. PlanetScope data with high temporal (daily) resolution have great advantages in acquiring high-quality images, but these images have not been previously used to monitor rubber plantations. In this paper, multitemporal PlanetScope images were used as data sources, and the spectral features, index features, first principal components, and textural features of the images were comprehensively utilized. Four classification methods, including a pixel-based random forest (RF) approach, pixel-based support vector machine (SVM) approach, object-oriented RF approach and object-oriented SVM approach, were utilized to discuss the feasibility of using PlanetScope data to monitor rubber forests. The results showed that the optimal time window for monitoring rubber forests in the study area spanned from the 49th day to the 65th day of 2019 according to the MODIS-NDVI analysis. The contribution rate of the difference in the modified simple ratio (dMSR) feature was largest among all considered features for all pixel-based and object-oriented methods. The object-oriented RF/SVM classification method achieved the best classification results with an overall accuracy of 93.87% and a Kappa index of agreement (KIA) of 0.92. The highest producer's accuracy and user's accuracy obtained with this method were 95.18% for rubber plantations. The results of this study show that it is feasible to use PlanetScope data to perform rubber monitoring, thus effectively solving the problem of missing images in the optimal rubber monitoring period; additionally, this method can be extended to other real-life applications.</t>
  </si>
  <si>
    <t>WOS:000768736000001</t>
  </si>
  <si>
    <t>; C:\Users\spenshi\Zotero\storage\54TCNFJA\Cui et al. - 2022 - The Suitability of PlanetScope Imagery for Mapping.pdf</t>
  </si>
  <si>
    <t>https://www.mdpi.com/2072-4292/14/5/1061/pdf?version=1645697465</t>
  </si>
  <si>
    <t>'nother look = 2, 1; AREA; CHINA; Classification (of information); Decision trees; DYNAMICS; Forestry; INDEX; Monitoring; Object based; Object oriented; object-based; Object-based; Objects-based; PALSAR; pixel-based; Pixel-based; Pixels; Planetscope image; PlanetScope images; random forest approach; Random forest approach; Random forests; rubber; Rubber; Rubber tree; support vector machine approach; Support vector machine approach; Support vector machines; Support vectors machine; TIME-SERIES DATA; TREE GROWTH; XISHUANGBANNA</t>
  </si>
  <si>
    <t>NDVI, EVI, DVI, GDVI, GNDVI, MSR, CI, SR-NIRR, Tri-VI, SAVI, OSAVI</t>
  </si>
  <si>
    <t>China</t>
  </si>
  <si>
    <t xml:space="preserve"> Asia </t>
  </si>
  <si>
    <t>RF variable importance, Forward selection</t>
  </si>
  <si>
    <t>Pixel: dMSR, dNDVI, NIRt1, GLCM_mean, GNDVI_t1, R_t1, G_t1, G_t2, EVI_t2, B_t2, GLCM_hom, B_t1, dGNDVI, R_t2, NIR_t2, PCA1, NDVI_t1, dRVI, NDVI_t1, GLCM_cor, EVI_t1, TVI_t2, GLCM_dis, GLCM_ent, GNDVI_t2, dTVI; Object: dMSR, NIR_t1, B_t1, EVI_t2, GLCM_dis, R_t1, dNDVI, G_t1, PCA1</t>
  </si>
  <si>
    <t>Rubber plantation</t>
  </si>
  <si>
    <t>Pixel, Object</t>
  </si>
  <si>
    <t>Classification (RF, SVM)</t>
  </si>
  <si>
    <t>OA = 0.9004 to 0.9387, k = 0.87 to 0.92</t>
  </si>
  <si>
    <t>Pixel: SVM &gt; RF; Object: SVM and RF same</t>
  </si>
  <si>
    <t>both multi and uni features important</t>
  </si>
  <si>
    <t>IF3HT7VW</t>
  </si>
  <si>
    <t>Filho, L.F.S., C.R.M.; do Valle Junior, R.F.; de Melo Silva, M.M.A.P.; Mendes, R.G.; de Souza Rolim, G.; Pissarra, T.C.T.; de Melo, M.C.; Valera, C.A.; Pacheco, F.A.L.; Fernandes</t>
  </si>
  <si>
    <t>The Accuracy of Land Use and Cover Mapping across Time in Environmental Disaster Zones: The Case of the B1 Tailings Dam Rupture in Brumadinho, Brazil</t>
  </si>
  <si>
    <t>10.3390/su15086949</t>
  </si>
  <si>
    <t>https://www.scopus.com/inward/record.uri?eid=2-s2.0-85156183477&amp;doi=10.3390%2fsu15086949&amp;partnerID=40&amp;md5=745bbf8b7a9f2d314bf062a15f61819d</t>
  </si>
  <si>
    <t>The rupture of a tailings dam causes several social, economic, and environmental impacts because people can die, the devastation caused by the debris and mud waves is expressive and the released substances may be toxic to the ecosystem and humans. There were two major dam failures in the Minas Gerais state, Brazil, in the last decade. The first was in 2015 in the city of Mariana and the second was in 2019 in the municipality of Brumadinho. The extent of land use and cover changes derived from those collapses were an expression of their impacts. Thus, knowing the changes to land use and cover after these disasters is essential to help repair or mitigate environmental degradation. This study aimed to diagnose the changes to land cover that occurred after the failure of dam B1 in Brumadinho that affected the Ferro-Carvão stream watershed. In addition to the environmental objective, there was the intention of investigating the impact of image preparation, as well as the spatial and spectral resolution on the classification’s accuracy. To accomplish the goals, visible and near-infrared bands from Landsat (30 m), Sentinel-2 (10 m), and PlanetScope Dove (4.77 m) images collected between 2018 and 2021 were processed on the Google Earth Engine platform. The Pixel Reduction to Median tool was used to prepare the record of images, and then the random forest algorithm was used to detect the changes in land cover caused by the tailings dam failure under the different spatial and spectral resolutions and to provide the corresponding measures of accuracy. The results showed that the spatial resolution of the images affects the accuracy, but also that the selected algorithm and images were all capable of accurately classifying land use and cover in the FerroCarvão watershed and their changes over time. After the failure, mining/tailings areas increased in the impacted zone of the Ferro-Carvão stream, while native forest, pasture, and agricultural lands declined, exposing the environmental deterioration. The environment recovered in subsequent years (2020–2021) due to tailings removal and mobilization.</t>
  </si>
  <si>
    <t>P7SUI87Q</t>
  </si>
  <si>
    <t>Dalponte, M; Marzini, S; Solano-Correa, YT; Tonon, G; Vescovo, L; Gianelle, D</t>
  </si>
  <si>
    <t>Mapping forest windthrows using high spatial resolution multispectral satellite images</t>
  </si>
  <si>
    <t>INTERNATIONAL JOURNAL OF APPLIED EARTH OBSERVATION AND GEOINFORMATION</t>
  </si>
  <si>
    <t>1569-8432</t>
  </si>
  <si>
    <t>10.1016/j.jag.2020.102206</t>
  </si>
  <si>
    <t>Wind disturbances represent the main source of damage in European forests, affecting them directly (wind-throws) or indirectly due to secondary damages (insect outbreaks and forest fires). The assessment of wind-throws damages is very important to establish adequate management plans and remote sensing can be very useful for this purpose. Many types of optical remote sensing data are available with different spectral, spatial and temporal resolutions, and many options are possible for data acquisition, i.e. immediately after the event or after a certain time. The objective of this study is to compare the windthrows mapping capabilities of two multispectral satellite constellations (i.e. Sentinel-2 and PlanetScope) characterized by very different spectral, spatial and temporal resolutions, and to evaluate the impact of the acquisition conditions on the mapping results. The analysed area, with an extent of 732 km(2), is located in the Trentino-South Tyrol region (Italy) which was affected by the Vaia storm on the 27th-30th of October 2018, causing serious forest damages. The change vector analysis technique was used to detect the windthrows. For each data source, two pairs of images were considered: 1) preand postevent images acquired as close as possible to the event; 2) preand postevent images acquired at optimal conditions, i.e. at similar phenological state and similar illumination conditions. The results obtained with the two satellite constellations are very similar despite their different resolutions. Data acquired in optimal conditions allowed having the best detection rate (accuracy above 80 %), while data acquired just after the event showed many limitations. Improved spatial resolution (PlanetScope data) allows for a better delineation of the borders of the windthrow areas and of the detection of smaller windthrow patches.</t>
  </si>
  <si>
    <t>WOS:000591912700002</t>
  </si>
  <si>
    <t>; C:\Users\spenshi\Zotero\storage\4JKN8YSZ\Dalponte et al. - 2020 - Mapping forest windthrows using high spatial resol.pdf</t>
  </si>
  <si>
    <t>https://www.sciencedirect.com/science/article/pii/S0303243420305924/pdfft?md5=8ffe2eb7a2b95208d645c898951ea052&amp;pid=1-s2.0-S0303243420305924-main.pdf&amp;isDTMRedir=Y</t>
  </si>
  <si>
    <t>'nother look = 1; Change detection; Change vector analysis; CHANGE VECTOR ANALYSIS; DAMAGE; detection method; forest management; Forests; Hexapoda; INVENTORY; LANDSAT; PlanetScope; RADIOMETRIC NORMALIZATION; REGRESSION; REMOTE-SENSING DATA; satellite data; satellite imagery; Satellite multispectral data; Sentinel; Sentinel-2; spatial resolution; STORM; vector; vegetation mapping; WATER-CONTENT; WIND; Windthrows mapping</t>
  </si>
  <si>
    <t>both S2 and PS data are suitable to detect windthrows with high levels of accuracy (OA above 90 % and PA of windthrows class above 80 %). Furthermore, we also showed the suitability of CVA for detecting windthrows independently of the multispectral images and the weather conditions.</t>
  </si>
  <si>
    <t>[mi] Work on improving classification in suboptimal conditions (since windthrow will probably happen in suboptimal conditions)</t>
  </si>
  <si>
    <t>Windthrow</t>
  </si>
  <si>
    <t>RRC - PS reference</t>
  </si>
  <si>
    <t>Relative radiometric normalization based on overlap</t>
  </si>
  <si>
    <t>months</t>
  </si>
  <si>
    <t>Italy</t>
  </si>
  <si>
    <t>Europe</t>
  </si>
  <si>
    <t>NIR, R</t>
  </si>
  <si>
    <t>Alps conifer and mixed forests (5)</t>
  </si>
  <si>
    <t>Unsupervised classification (Change vector analysis)</t>
  </si>
  <si>
    <t>PS and S2 similar</t>
  </si>
  <si>
    <t>ZNPC6QHI</t>
  </si>
  <si>
    <t>Ogungbuyi, MG; Guerschman, J; Fischer, AM; Crabbe, RA; Ara, I; Mohammed, C; Scarth, P; Tickle, P; Whitehead, J; Harrison, MT</t>
  </si>
  <si>
    <t>Improvement of pasture biomass modelling using high-resolution satellite imagery and machine learning</t>
  </si>
  <si>
    <t>JOURNAL OF ENVIRONMENTAL MANAGEMENT</t>
  </si>
  <si>
    <t>03014797 (ISSN)</t>
  </si>
  <si>
    <t>10.1016/j.jenvman.2024.120564</t>
  </si>
  <si>
    <t>https://www.scopus.com/inward/record.uri?eid=2-s2.0-85187207038&amp;doi=10.1016%2fj.jenvman.2024.120564&amp;partnerID=40&amp;md5=929d7f46848f2c957809c0d57a78b3d4</t>
  </si>
  <si>
    <t>Robust quantification of vegetative biomass using satellite imagery using one or more forms of machine learning (ML) has hitherto been hindered by the extent and quality of training data. Here, we showcase how ML predictive demonstrably improves when additional training data is used. We collated field datasets of pasture biomass obtained via destructive sampling, ‘C-Dax’ reflective measurements and rising plate meters (RPM) from ten livestock farms across four States in Australia. Remotely sensed data from the Sentinel-2 constellation was used to retrieve aboveground biomass using a novel machine learning paradigm hereafter termed “SPECTRA-FOR” (Spectral Pasture Estimation using Combined Techniques of Random-forest Algorithm for Features Optimisation and Retrieval). Using this framework, we show that the low temporal resolution of Sentinel-2 in high latitude regions with persistent cloud cover leads to extensive gaps between cloud-free images, hindering model performance and, thus, contemporaneous ability to forecast real-time pasture biomass. By leveraging the spectral consistency between Sentinel-2 and Planet Lab SuperDove to overcome this limitation, we used ten spectral bands of Sentinel-2, four bands of Sentinel-2 as a proxy for pre-2022 SuperDove (referred to as synthetic SuperDove or SSD), and the actual SuperDove (ASD), given that SuperDove imagery has a higher resolution and more frequent passage compared with Sentinel-2. Using their respective bands as input features to SPECRA-FOR, model performance for the ten bands of Sentinel-2 were R2 = 0.87, root mean squared error (RMSE) of 439 kg DM/ha and mean absolute error (MAE) of 255 kg DM/ha, while that for SSD increased to an R2 of 0.92, RMSE of 346 kg DM/ha and MAE = 208 kg DM/ha. The study revealed the importance of robust data mining, imagery harmonisation and model validation for accurate real-time modelling of pasture biomass with ML. © 2024 The Authors</t>
  </si>
  <si>
    <t>Journal of Environmental Management</t>
  </si>
  <si>
    <t>WOS:001211084100001</t>
  </si>
  <si>
    <t>Citation Key: ref_26 Assignee: NA Authority: NA Code: NA Committee: NA Country: NA Edition: NA History: NA Medium: NA Place: NA References: NA Reporter: NA Scale: NA Section: NA Session: NA System: NA Type: NA tex.abstract.note: Robust quantification of vegetative biomass using satellite imagery using one or more forms of machine learning (ML) has hitherto been hindered by the extent and quality of training data. Here, we showcase how ML predictive demonstrably improves when additional training data is used. We collated field datasets of pasture biomass obtained via destructive sampling, 'C-Dax' reflective measurements and rising plate meters (RPM) from ten livestock farms across four States in Australia. Remotely sensed data from the Sentinel-2 constellation was used to retrieve aboveground biomass using a novel machine learning paradigm hereafter termed "SPECTRA-FOR" (Spectral Pasture Estimation using Combined Techniques of Random-forest Algorithm for Features Optimisation and Retrieval). Using this framework, we show that the low temporal resolution of Sentinel-2 in high latitude regions with persistent cloud cover leads to extensive gaps between cloud-free images, hindering model performance and, thus, contemporaneous ability to forecast real-time pasture biomass. By leveraging the spectral consistency between Sentinel-2 and Planet Lab SuperDove to overcome this limitation, we used ten spectral bands of Sentinel-2, four bands of Sentinel-2 as a proxy for pre-2022 SuperDove (referred to as synthetic SuperDove or SSD), and the actual SuperDove (ASD), given that SuperDove imagery has a higher resolution and more frequent passage compared with Sentinel-2. Using their respective bands as input features to SPECRA-FOR, model performance for the ten bands of Sentinel-2 were R2 = 0.87, root mean squared error (RMSE) of 439 kg DM/ha and mean absolute error (MAE) of 255 kg DM/ha, while that for SSD increased to an R2 of 0.92, RMSE of 346 kg DM/ha and MAE = 208 kg DM/ha. The study revealed the importance of robust data mining, imagery harmonisation and model validation for accurate real-time modelling of pasture biomass with ML. tex.access.date: NA tex.application.number: NA tex.archive.location: WOS:001211084100001 tex.artwork.size: NA tex.attorney.agent: NA tex.automatic.tags: NA tex.book.author: NA tex.call.number: NA tex.cast.member: NA tex.code.number: NA tex.commenter: NA tex.composer: NA tex.contributor: NA tex.cosponsor: NA tex.counsel: NA tex.date.added: 2024-05-22 18:07:43 tex.date.modified: 2024-05-22 18:07:43 tex.file.attachments: NA tex.filing.date: NA tex.guest: NA tex.hasforest: TRUE tex.interviewer: NA tex.issuing.authority: NA tex.item.type: journalArticle tex.key: ZNPC6QHI tex.legal.status: NA tex.legislative.body: NA tex.library.catalog: NA tex.link.attachments: NA tex.manual.tags: ALPINE GRASSLANDS; Grasslands; High-resolution satellite imagery; LANDSAT; Machine learning; MANAGEMENT; Near-infrared band; Pasture biomass; Rangeland; SENTINEL-2; VEGETATION tex.meeting.name: NA tex.num.pages: NA tex.number.of.volumes: NA tex.priority.numbers: NA tex.producer: NA tex.programming.language: NA tex.publication.title: JOURNAL OF ENVIRONMENTAL MANAGEMENT tex.publication.year: 2024 tex.recipient: NA tex.reviewed.author: NA tex.running.time: NA tex.series.editor: NA tex.series.number: NA tex.series.text: NA tex.series.title: NA tex.version: NA tex.words.by: NA</t>
  </si>
  <si>
    <t>VEGETATION; Machine learning; Satellite imagery; LANDSAT; MANAGEMENT; machine learning; satellite imagery; random forest; Machine Learning; Biomass; Forestry; SENTINEL-2; aboveground biomass; Sentinel; article; grassland; imagery; biomass; image resolution; nonhuman; Machine-learning; Learning algorithms; Mean square error; Grassland; controlled study; Farms; Image enhancement; Infrared devices; procedures; Satellite Imagery; High resolution satellite imagery; model validation; Modeling performance; pasture; Mean absolute error; Australia; Root mean squared errors; rangeland; Grasslands; Training data; data mining; ALPINE GRASSLANDS; High-resolution satellite imagery; Near-infrared band; Pasture biomass; Rangeland; agricultural worker; cloud cover; Data mining; error analysis; infrared radiation; latitude; livestock; mean absolute error; near infrared; Near infrared band; root mean squared error</t>
  </si>
  <si>
    <t>RCQGM9S7</t>
  </si>
  <si>
    <t>Rachman, H.A.; Hanifa, S.N.</t>
  </si>
  <si>
    <t>Spatio-temporal NDVI changes of mangrove forest in West Bangkalan using high resolution imagery</t>
  </si>
  <si>
    <t>E3S Web of Conferences</t>
  </si>
  <si>
    <t>25550403 (ISSN)</t>
  </si>
  <si>
    <t>10.1051/e3sconf/202449901032</t>
  </si>
  <si>
    <t>https://www.scopus.com/inward/record.uri?eid=2-s2.0-85189239785&amp;doi=10.1051%2fe3sconf%2f202449901032&amp;partnerID=40&amp;md5=a6eb02f6af296cd25c3dc8a5a6da719d</t>
  </si>
  <si>
    <t>Mangrove play a crucial role in coastal ecosystem, both ecologically and economically. The phenomenon of land use change in coastal areas is a serious issue, especially for mangrove ecosystems. Currently there is one of the data with the High Resolution Imagery category that can be used as an analysis of coastal areas. High resolution data can provide detailed information on changes in coastal areas. The case study conducted in this analysis is on the west coast of Bangkalan Regency, precisely in Arosbaya District. The assessment carried out in this study is the analysis of temporal variations in the Normalize Different Vegetation Index (NDVI) value in mangrove forest areas using High Resolution satellite imagery. The data used is PlanetScope image with 3 m spatial resolution with 4 spectral bands from 2018-2023. The results of the analysis show that the average value of NDVI in the study area is 0.66 with a quite high value distribution in the western and eastern parts. The temporal standard deviation value of NDVI shows that some locations have high values, reaching 0.5 in some locations. Analysis of the trend of change shows that locations with high standard deviation values have a tendency to have increasing trend values in the north (&gt;0.2 per year) and there is also a decreasing trend in the south (&lt;-0.2 per year). After identification, areas with increasing (positive) NDVI trends are areas that have experienced mangrove rehabilitation in recent years. While in areas with a downward trend there is a change in land use that was previously a mangrove forest area into ponds. © The Authors, published by EDP Sciences.</t>
  </si>
  <si>
    <t>EDP Sciences</t>
  </si>
  <si>
    <t>Place: NA Journal Abbreviation: E3S Web Conf. Citation Key: ref_30 Assignee: NA Authority: NA Code: NA Committee: NA Country: NA Edition: NA History: NA ISBN: 25550403 (ISSN) Medium: NA Publisher: EDP Sciences References: NA Reporter: NA Scale: NA Section: NA Session: NA System: NA Type: NA tex.abstract.note: Mangrove play a crucial role in coastal ecosystem, both ecologically and economically. The phenomenon of land use change in coastal areas is a serious issue, especially for mangrove ecosystems. Currently there is one of the data with the High Resolution Imagery category that can be used as an analysis of coastal areas. High resolution data can provide detailed information on changes in coastal areas. The case study conducted in this analysis is on the west coast of Bangkalan Regency, precisely in Arosbaya District. The assessment carried out in this study is the analysis of temporal variations in the Normalize Different Vegetation Index (NDVI) value in mangrove forest areas using High Resolution satellite imagery. The data used is PlanetScope image with 3 m spatial resolution with 4 spectral bands from 2018-2023. The results of the analysis show that the average value of NDVI in the study area is 0.66 with a quite high value distribution in the western and eastern parts. The temporal standard deviation value of NDVI shows that some locations have high values, reaching 0.5 in some locations. Analysis of the trend of change shows that locations with high standard deviation values have a tendency to have increasing trend values in the north (¿0.2 per year) and there is also a decreasing trend in the south (¡-0.2 per year). After identification, areas with increasing (positive) NDVI trends are areas that have experienced mangrove rehabilitation in recent years. While in areas with a downward trend there is a change in land use that was previously a mangrove forest area into ponds. © The Authors, published by EDP Sciences. tex.access.date: NA tex.application.number: NA tex.artwork.size: NA tex.attorney.agent: NA tex.automatic.tags: NA tex.book.author: NA tex.call.number: NA tex.cast.member: NA tex.code.number: NA tex.commenter: NA tex.composer: NA tex.conference.name: E3S Web of Conferences tex.contributor: NA tex.cosponsor: NA tex.counsel: NA tex.date.added: 2024-05-22 18:12:16 tex.date.modified: 2024-05-22 18:12:16 tex.file.attachments: NA tex.filing.date: NA tex.guest: NA tex.hasforest: TRUE tex.interviewer: NA tex.issuing.authority: NA tex.item.type: conferencePaper tex.key: RCQGM9S7 tex.legal.status: NA tex.legislative.body: NA tex.library.catalog: NA tex.link.attachments: NA tex.manual.tags: Bangkalan; High Resolution Imagery; Mangrove; Normalize Different Vegetation Indices (NDVI); Temporal tex.meeting.name: NA tex.num.pages: NA tex.number.of.volumes: NA tex.priority.numbers: NA tex.producer: NA tex.programming.language: NA tex.publication.title: E3S Web Conf. tex.publication.year: 2024 tex.recipient: NA tex.reviewed.author: NA tex.running.time: NA tex.series.editor: NA tex.series.number: NA tex.series.text: NA tex.series.title: NA tex.version: NA tex.words.by: NA</t>
  </si>
  <si>
    <t>C:\Users\spenshi\Zotero\storage\3CSXT7VL\Rachman_Hanifa_2024_Spatio-temporal NDVI changes of mangrove forest in West Bangkalan using high.pdf</t>
  </si>
  <si>
    <t>Mangrove; Bangkalan; High Resolution Imagery; Normalize Different Vegetation Indices (NDVI); Temporal</t>
  </si>
  <si>
    <t>Ma�arif A.</t>
  </si>
  <si>
    <t>SR</t>
  </si>
  <si>
    <t>I3525K8J</t>
  </si>
  <si>
    <t>Dalponte, M; Solano-Correa, YT; Orka, HO; Gobakken, T; Naesset, E</t>
  </si>
  <si>
    <t>Detection of heartwood rot in Norway spruce trees with lidar and multi-temporal satellite data</t>
  </si>
  <si>
    <t>10.1016/j.jag.2022.102790</t>
  </si>
  <si>
    <t>Norway spruce pathogenic fungi causing root, butt and stem rot represent a substantial problem for the forest sector in many countries. Early detection of rot presence is important for efficient management of the forest resources but due to its nature, which does not generate evident exterior signs, it is very difficult to detect without invasive measurements. Remote sensing has been widely used to monitor forest health status in relation to many pathogens and infestations. In particular, multi-temporal remotely sensed data have shown to be useful in detecting degenerative diseases. In this study, we explored the possibility of using multi-temporal and multispectral satellite data to detect rot presence in Norway spruce trees in Norway. Images with four bands were acquired by the Dove satellite constellation with a spatial resolution of 3 m, ranging over three years from June 2017 to September 2019. Field data were collected in 2019-2020 by a harvester during the logging: 16163 trees were recorded, classified in terms of species and presence of rot at the stump and automatically geo-located. The analysis was carried out at individual tree crown (ITC) level, and ITCs were delineated using lidar data. ITCs were classified as healthy, infested and other species using a weighted Support Vector Machine. The results showed an underestimation of the rot presence (balanced accuracy of 56.3%, producer's accuracies of 64.3 and 48.4% and user's accuracies of 81.0% and 32.7% respectively for healthy and rot ITCs). The method can be used to provide a tentative map of the rot presence to guide more detailed assessments in field and harvesting activities.</t>
  </si>
  <si>
    <t>WOS:000911807400002</t>
  </si>
  <si>
    <t>C:\Users\spenshi\Zotero\storage\UUUNP2KR\Dalponte et al. - 2022 - Detection of heartwood rot in Norway spruce trees .pdf</t>
  </si>
  <si>
    <t>VEGETATION; FOREST STRUCTURE; INDEX; REGRESSION; SUPPORT VECTOR MACHINES; CARBON; Vegetation indices; Classification; Individual tree crowns; BOREAL FORESTS; DELINEATION; Dove; Heartwood rot; Multi-temporal; Norway spruce; PICEA-ABIES; SPECIES CLASSIFICATION</t>
  </si>
  <si>
    <t>- better detection accuracy for tree crowns &gt;9m2
- better detection accuracy using multitemporal data versus unitemporal data</t>
  </si>
  <si>
    <t>[mi] Use method to detect pestilence in other tree species</t>
  </si>
  <si>
    <t>Disease, Tree species</t>
  </si>
  <si>
    <t>Temporal smoothing</t>
  </si>
  <si>
    <t>Monthly average</t>
  </si>
  <si>
    <t>CHM</t>
  </si>
  <si>
    <t>CTVI, GEMI, GNDVI, MSAVI, MSAVI2, NDVI, NRVI, SAVI, TTVI, TVI</t>
  </si>
  <si>
    <t>Norway</t>
  </si>
  <si>
    <t>Scandinavian and Russian taiga (6)</t>
  </si>
  <si>
    <t>Classification (SVM)</t>
  </si>
  <si>
    <t>OA = 0.605 to 0.725, BA = 0.563 to 0.706</t>
  </si>
  <si>
    <t>Multi &gt; Uni</t>
  </si>
  <si>
    <t>4RM4YCGQ</t>
  </si>
  <si>
    <t>Deigele, W; Brandmeier, M; Straub, C</t>
  </si>
  <si>
    <t>A Hierarchical Deep-Learning Approach for Rapid Windthrow Detection on PlanetScope and High-Resolution Aerial Image Data</t>
  </si>
  <si>
    <t>10.3390/rs12132121</t>
  </si>
  <si>
    <t>Forest damage due to storms causes economic loss and requires a fast response to prevent further damage such as bark beetle infestations. By using Convolutional Neural Networks (CNNs) in conjunction with a GIS, we aim at completely streamlining the detection and mapping process for forest agencies. We developed and tested different CNNs for rapid windthrow detection based on PlanetScope satellite data and high-resolution aerial image data. Depending on the meteorological situation after the storm, PlanetScope data might be rapidly available due to its high temporal resolution, while the acquisition of high-resolution airborne data often takes weeks to a month and is, therefore, used in a second step for more detailed mapping. The study area is located in Bavaria, Germany (ca. 165 km(2)), and labels for damaged areas were provided by the Bavarian State Institute of Forestry (LWF). Modifications of a U-Net architecture were compared to other approaches using transfer learning (e.g., VGG19) to find the most efficient architecture for the task on both datasets while keeping the computational time low. A custom implementation of U-Net proved to be more accurate than transfer learning, especially on medium (3 m) resolution PlanetScope imagery (intersection over union score (IoU) 0.55) where transfer learning completely failed. Results for transfer learning based on VGG19 on high-resolution aerial image data are comparable to results from the custom U-Net architecture (IoU 0.76 vs. 0.73). When using both architectures on a dataset from a different area (located in Hesse, Germany), however, we find that the custom implementations have problems generalizing on aerial image data while VGG19 still detects most damage in these images. For PlanetScope data, VGG19 again fails while U-Net achieves reasonable mappings. Results highlight the potential of Deep Learning algorithms to detect damaged areas with an IoU of 0.73 on airborne data and 0.55 on Planet Dove data. The proposed workflow with complete integration into ArcGIS is well-suited for rapid first assessments after a storm event that allows for better planning of the flight campaign followed by detailed mapping in a second stage.</t>
  </si>
  <si>
    <t>WOS:000550807500001</t>
  </si>
  <si>
    <t>; C:\Users\spenshi\Zotero\storage\TJLA9SXV\Deigele et al. - 2020 - A Hierarchical Deep-Learning Approach for Rapid Wi.pdf</t>
  </si>
  <si>
    <t>https://www.mdpi.com/2072-4292/12/13/2121/pdf?version=1593766745</t>
  </si>
  <si>
    <t>'nother look = 1; Aerial image data; Antennas; Computational time; convolutional neural networks; Convolutional neural networks; DAMAGE; Deep learning; Efficient architecture; forest damage assessment; Forest damage assessment; Forestry; GIS; High resolution; High temporal resolution; High-resolution aerial images; Learning algorithms; Learning approach; Losses; Mapping; NET architecture; Network architecture; remote sensing; Remote sensing; Storms; Transfer learning; windthrow; Windthrow</t>
  </si>
  <si>
    <t>- We successfully tested storm damage assessment using Deep Learning on PlanetScope and high-resolution aerial images to support forest management with disaster response.
- This hierarchical approach allows for fast response and ensures accurate mapping in a second step.
- a major advantage compared to other state of the art forest damage detection methods is the requirement of only one after-storm image instead of additional data before the storm for a before-after comparison.
- However, the performance of the model is highly dependent on the quality of the labels used for training.</t>
  </si>
  <si>
    <t>"The transferability of classifiers is an open research question in remote sensing, and more and diverse data is necessary to investigate further the potential of Deep Learning in this direction"</t>
  </si>
  <si>
    <t>Germany</t>
  </si>
  <si>
    <t>Western European broadleaf forests (4)</t>
  </si>
  <si>
    <t>Not as good as MS aerial, but the model is more transferable</t>
  </si>
  <si>
    <t>GBQHTIBC</t>
  </si>
  <si>
    <t>Dixon, DJ; Callow, JN; Duncan, JMA; Setterfield, SA; Pauli, N</t>
  </si>
  <si>
    <t>Satellite prediction of forest flowering phenology</t>
  </si>
  <si>
    <t>10.1016/j.rse.2020.112197</t>
  </si>
  <si>
    <t>Knowledge of flowering phenology is essential for understanding the condition of forest ecosystems and responses to various anthropogenic and environmental drivers. However, monitoring the spatial and temporal variability in forest flowering at landscape scales is challenging (e.g. current monitoring is often highly localized and in-situ or for single dates). This study presents a method that combines drone and satellite images (PlanetScope) that can produce landscape-scale maps of flowering dynamics. This method is demonstrated in forest landscapes dominated by the eucalypt Corymbia calophylla (red gum or marri) in Western Australia. Dronederived images of flowering eucalypt canopies, available for restricted temporal and spatial extents, are used to label satellite image pixels with the proportion of a pixel footprint that is flowering. The pixels labelled with flowering proportion, the response variable, are combined with various metrics that characterize time series of spectral indices sensitive to the presence of green vegetation and cream-colored flowers, the predictor variables. A machine learning model then predicts daily pixel-level flowering proportions. The model is trained with data from two sites and is tested with data from three sites and various dates throughout the Corymbia calophylla season. The model is able to accurately predict pixel-level flowering proportion throughout the flowering season (RMSE &lt;4% across all sites and dates), across sites with dense to sparse canopy, different background soil covers, and is robust to not detecting false positive flowering when no flowering events are occurring. Due to the spatiotemporal coverage of satellite images, this model can be deployed to generate regional maps of flowering dynamics in forest ecosystems that can be used for monitoring forest ecosystem condition and supporting research into drivers of eucalypt forest phenology.</t>
  </si>
  <si>
    <t>WOS:000619233200004</t>
  </si>
  <si>
    <t>; C:\Users\spenshi\Zotero\storage\NWJSGP32\Dixon et al. - 2021 - Satellite prediction of forest flowering phenology.pdf</t>
  </si>
  <si>
    <t>https://www.sciencedirect.com/science/article/pii/S0034425720305708/pdfft?md5=3a72eaa3ffbd6e12249b3f4bdb17485e&amp;pid=1-s2.0-S0034425720305708-main.pdf&amp;isDTMRedir=Y</t>
  </si>
  <si>
    <t>'nother look = 1; anthropogenic effect; Australia; BIODIVERSITY; CANOLA; CLIMATE; Corymbia calophylla; CubeSat; Current monitoring; Drone/UAV/UAS; Drones; Ecosystems; evergreen forest; Flower mapping; flowering; Flowering phenology; forest; forest ecosystem; Forestry; image analysis; IMPACT; landscape change; Machine learning models; phenology; Phenology; pixel; Pixels; PlanetScope; Plants (botany); prediction; Predictor variables; satellite data; satellite imagery; Satellites; Spatial and temporal variability; Temporal and spatial; Time series analysis; TIME-SERIES; TREES; Turing machines; Western Australia; YIELD</t>
  </si>
  <si>
    <t>This study presents a method that combines drone and satellite images (PlanetScope) that can produce landscape-scale maps of flowering dynamics.</t>
  </si>
  <si>
    <t>Flowering phenology</t>
  </si>
  <si>
    <t>19-day moving window</t>
  </si>
  <si>
    <t>~2</t>
  </si>
  <si>
    <t>GNDVI, EBI</t>
  </si>
  <si>
    <t>Australia</t>
  </si>
  <si>
    <t>Oceania</t>
  </si>
  <si>
    <t>Swan coastal plain scrub and woodlands (12), Southwest Australia woodlands (12)</t>
  </si>
  <si>
    <t>%RMSE = 1.35 to 3.79</t>
  </si>
  <si>
    <t>Y5AYGM39</t>
  </si>
  <si>
    <t>Dixon, Y., D.J.; Zhu, Y.; Brown, C.F.; Jin</t>
  </si>
  <si>
    <t>Satellite detection of canopy-scale tree mortality and survival from California wildfires with spatio-temporal deep learning</t>
  </si>
  <si>
    <t>10.1016/j.rse.2023.113842</t>
  </si>
  <si>
    <t>https://www.scopus.com/inward/record.uri?eid=2-s2.0-85173624076&amp;doi=10.1016%2fj.rse.2023.113842&amp;partnerID=40&amp;md5=28a0057ea72be9bd866f4d553e899c2a</t>
  </si>
  <si>
    <t>Mapping forest disturbances is paramount to carbon monitoring, estimating environmental drivers, and developing strategies to enhance forest resilience. Existing forest change products from Landsat and Sentinel-2 have improved our understanding of large-scale disturbance patterns; however, their relatively coarse spatial resolution (10 to 30-m) leads to the use of mixed pixels which constrains their application for detecting heterogeneous survival or mortality outcomes occurring at the level of individual trees or canopies. PlanetScope multispectral imagery at 3-m and near-daily frequency offers new capabilities to detect and monitor diverse tree mortality patterns following disturbance across landscapes. This research proposes a framework to detect canopy-scale (3 × 3-m) tree/shrub mortality and survival using PlanetScope monthly time series. A 3D SpatioTemporal Convolutional Neural Network (ST-CNN) deep learning model was designed to fully utilize the spatial context and the temporal change unique to canopy survival and mortality from the PlanetScope time series. As a crucial component for training robust and scalable deep learning models, a large set of labels was collected via a semi-automatic workflow by combining pre-disturbance lidar crown segmentation and post-disturbance aerial imagery interpretation. We applied the framework to detect canopy-scale mortality and survival following 15 large wildfires in California from 2018–2021. We sampled 1,176 384 × 384-m scenes from burned areas with pre-fire aerial lidar, containing &gt;1.8M tree and shrub canopy polygons labeled as dead or alive following wildfire. Evaluated with an independent testing dataset, the optimized ST-CNN model detects heterogeneous patterns representing survival and mortality outcomes at 3-m resolution which accurately align with observed/labeled data. Tree mortality detection accuracy was high and stable in the Sierra Nevada and North Coast Mountains ecoregions (user’s = 83%–86%; producer’s = 81%–82%), but decreased slightly within the sparser Central Foothills and South Coast and Mountains (user’s = 77%–81%; producer’s = 58%–61%) often due to confusion between shrub and tree mortality. Producer’s accuracy of tree mortality and survival increased with canopy height and remained stable (&gt;75%) on canopies taller than 11-m. Further, a sensitivity analysis demonstrates the performance benefits of using spatial and/or temporal convolutions in the ST-CNN architecture for model prediction. Lastly, we demonstrate the scalability of the ST-CNN for regionalscale application on all large 2020 wildfires in California (∼1.6 Mha burn area). The wall-to-wall post-fire maps showed an overall 3-m tree mortality rate of 58.8%, ranging from 32% to 94% among individual fires. The trained ST-CNN provides an ecologically detailed estimation of the pre-disturbance forest composition (trees, shrubs, non-woody) and their outcomes (survival or mortality) post-disturbance. These data will improve higher resolution monitoring and assessment of forest disturbance impacts, allow for better understanding of forest vulnerability, and support forest management strategies and actions.</t>
  </si>
  <si>
    <t>United States of America</t>
  </si>
  <si>
    <t>Northern California coastal forests (5), California montane chaparral and woodlands (12), Sierra Nevada forests (5), Eastern Cascades forests (5), Klamath-Siskiyou forests (5), California interior chaparral and woodlands (12), California coastal sage and chaparral (12)</t>
  </si>
  <si>
    <t>Classification (NN)</t>
  </si>
  <si>
    <t>UA = 0.363 to 0.892, PA = 0.093 to 0.886</t>
  </si>
  <si>
    <t>XZG6DISZ</t>
  </si>
  <si>
    <t>Gutman, A., G.; Skakun, S.; Gitelson</t>
  </si>
  <si>
    <t>Revisiting the use of red and near-infrared reflectances in vegetation studies and numerical climate models</t>
  </si>
  <si>
    <t>26660172 (ISSN)</t>
  </si>
  <si>
    <t>10.1016/j.srs.2021.100025</t>
  </si>
  <si>
    <t>https://www.scopus.com/inward/record.uri?eid=2-s2.0-85114702523&amp;doi=10.1016%2fj.srs.2021.100025&amp;partnerID=40&amp;md5=f38cd36eed534db857c6f6ab21c0fa68</t>
  </si>
  <si>
    <t>Surface reflectance data acquired in red and near-infrared spectra by remote sensing sensors are traditionally applied to construct various vegetation indices (VIs), which are related to vegetation biophysical parameters. Most VIs use pre-defined weights (usually equal to 1) for the red and NIR reflectance values, therefore constraining particular weights for red and NIR during the VI design phase, and potentially limiting capabilities of the VI to explain an independent variable. In this paper, we propose an approach to estimate biophysical variables, such as Leaf Area Index (LAI), Canopy Chlorophyll Content (CCC) and Fraction of Photosynthetically Active Radiation (FPAR) absorbed by green vegetation, represented as linear combinations of the red and NIR reflectances with weights determined empirically from observations and radiative transfer model (PROSAIL) simulations. The proof of concept is first tested on available close-range observations over maize and soybean crops in Nebraska, USA. The empirical results compare well with those from PROSAIL model simulations. The proposed LAI model is then used with data from Landsat 8, Sentinel-2 and Planet/Dove, and the results are validated with in situ LAI measurements in Ukraine. We show that the weights on red and NIR reflectances are vegetation-specific and stable in time. The approach is further tested on crops and forests in the conterminous USA and on a global scale using MODIS LAI and FPAR products as proxies for “ground observations”. These LAI and FPAR, however, are not independently measured but derived from the corresponding remotely sensed reflectances, which precludes recommending a final set of the weights/coefficients for the users, and, thus, should be considered mostly for demonstrating the concept. The results for crop types, other than maize and soybean, and for all forestsare conceptual and need to be testedwith real ground data. It was, however,encouraging to see that the derived maps of coefficients/weights exhibit regular patterns over the globe compatible with those of vegetation classes and crop types. Tedious and thorough work on compiling available in situ measurements on various crops and forests needs to be accomplished prior to large-scale applications, and the method needs to be further tested and proven that it works at a large scale. The proposed parameterization may be attractive for global studies of various sub-classes of vegetation, once the parameter coefficients are established, validated, tabulated and their stability verified. Ultimately, this approach may provide quantification of vegetation traits for the past decades and be a useful asset for climate models that include satellite-derived land cover classifications and vegetation variables for simulating surface fluxes. This is a conceptual paper, with a proof-of-concept supported by observations over two crops, for which we had close-range observations. It is not a technical note, which would provide users with a recommended set of coefficients for global applications. Our intent was to develop a paradigm, which could ultimately be useful in global models.</t>
  </si>
  <si>
    <t>4ZAKELQ2</t>
  </si>
  <si>
    <t>dos Santos, A; Santos, ICD; Costa, JG; Oumar, Z; Bueno, MC; Mota, TMM; Zanetti, R; Zanuncio, JC</t>
  </si>
  <si>
    <t>Canopy defoliation by leaf-cutting ants in eucalyptus plantations inferred by unsupervised machine learning applied to remote sensing</t>
  </si>
  <si>
    <t>PRECISION AGRICULTURE</t>
  </si>
  <si>
    <t>1385-2256</t>
  </si>
  <si>
    <t>10.1007/s11119-022-09919-x</t>
  </si>
  <si>
    <t>Defoliation by leaf-cutting ants alters the physiological processes of plants, and this defoliation can be inferred from satellite imagery used to identify plant injuries. The aim of this study was to evaluate the spectral pattern of defoliation by leaf-cutting ants in eucalyptus plants on a pixel level using unsupervised machine learning techniques applied to remote sensing by satellites. The study was carried out in a eucalyptus plantation in the municipality of Telemaco Borba, Parana state, Brazil. The nests of leaf-cutting ants were located and georeferenced. Multispectral images were obtained from the Sentinel-2 (S-2) and planet scope (PS) satellites. The response variables were the RGB-NIR bands and four vegetation indices (VIs). The data obtained from these bands and vegetation indices was separated in an unsupervised method by the k-medoids clustering algorithm and input into a Random Forest (RF) model. The significance of the models was tested with permutational multivariate analysis of variance (PERMANOVA). The k-medoids algorithm classified the spectral response of the RGB-NIR and VIs bands into two main factors of variation in the tree canopy. The models selected were 1200 trees and 6 variables for the S2 satellite (accuracy = 97.74 +/- 0.040%) and 900 trees and 5 variables for the PS (accuracy = 97.42 +/- 0.026%). The unsupervised machine learning technique, applied to remote sensing, was effective to map defoliation caused by leaf-cutting ants, and this approach can be used in precision agriculture for pest management purposes.</t>
  </si>
  <si>
    <t>2253-2269</t>
  </si>
  <si>
    <t>WOS:000811418300004</t>
  </si>
  <si>
    <t>CLASSIFICATION; Machine learning; MANAGEMENT; RANDOM FOREST; GROWTH; Atta; Forest entomology; Forest protection</t>
  </si>
  <si>
    <t>Machine learning algorithms were successfully employed to create an accurate map of trees that had been defoliated by leafcutter ants</t>
  </si>
  <si>
    <t>Future studies with multi-temporal satellite imagery are recommended to enhance the understanding of remote sensing utilization for precision agriculture applications.</t>
  </si>
  <si>
    <t>Insect disturbance</t>
  </si>
  <si>
    <t>raw bands (Dove), SR-NIRR, RGI, NDVI, ARVI</t>
  </si>
  <si>
    <t>RF variable importance</t>
  </si>
  <si>
    <t>Gini: SR-NIRR, NDVI, R, B, G; Accuracy: B, RGI, G, NIR, ARVI</t>
  </si>
  <si>
    <t>Eucalyptus plantation</t>
  </si>
  <si>
    <t>Unsupervised classification (k-medoids, RF)</t>
  </si>
  <si>
    <t>Similar to S2</t>
  </si>
  <si>
    <t>C7574DTD</t>
  </si>
  <si>
    <t>Eitel, R., J.U.H.; Basler, D.; Braun, S.; Buchmann, N.; D'Odorico, P.; Etzold, S.; Gessler, A.; Griffin, K.L.; Krejza, J.; Luo, Y.; Maguire, A.J.; Rao, M.P.; Vitasse, Y.; Walthert, L.; Zweifel</t>
  </si>
  <si>
    <t>Towards monitoring stem growth phenology from space with high resolution satellite data</t>
  </si>
  <si>
    <t>01681923 (ISSN)</t>
  </si>
  <si>
    <t>10.1016/j.agrformet.2023.109549</t>
  </si>
  <si>
    <t>https://www.scopus.com/inward/record.uri?eid=2-s2.0-85162106089&amp;doi=10.1016%2fj.agrformet.2023.109549&amp;partnerID=40&amp;md5=c7418f7b21f49be4af10516b4a6f9617</t>
  </si>
  <si>
    <t>Radial stem growth is a key ecosystemprocess resulting in long-term carbon sequestration. Despite recognition of its importance to global carbon cycling, high uncertainties remain regarding how radial growth phenology (e.g., the onset, mid, and cessation of radial growth) will be affected by climate change. In this study, we evaluated to what extent high spatially (3 × 3 m) and temporally(up to daily) resolved satellite imagery from PlanetScope can be used to monitor stem growth phenology. For this, we made use of detailed stem growth phenological observations of six common European tree species measured by automated point dendrometers at 14 distinct sites across Switzerland between 2017 and 2021. These growth phenological observations were then linked through multiple regression modeling with metrics extracted from spectral index time series. Our results show that the remote sensing-based models enable monitoring the onset (root mean squared deviation (RMSD) ranges from 5.96 to 27.04 days) and mid-stages of stem growth (RMSD ranges from 10.20 to 36.34 days) with reasonable accuracy as opposed to the cessation of stem growth that showed low accuracy (RMSD ranges from 16.02 to 153.63 days). The accuracy of the remote sensing-based prediction models and their optimal suite of predictors varied across species. The latter has important implications for the remote sensing of stem growth phenology in mixed forests, suggesting that it is important for satellite sensors to resolve individual tree crowns. Overall, our results suggest the need for novel spectral indices that capture the spectral components of mechanistic linkages between stem growth and canopy properties that go beyond the mere detection of leaf phenology. When employing such spectral indices, remote sensing could make it possible to detect not only shifts in leaf phenology caused by climate change but also those in stem growth on a broad spatial scale.</t>
  </si>
  <si>
    <t>PS used to monitor snow, not used to directly monitor trees</t>
  </si>
  <si>
    <t>RGPI and EVI generally best for predicting stem growth phenology</t>
  </si>
  <si>
    <t>Stem growth phenology</t>
  </si>
  <si>
    <t>Peak index, Amplitude, Changepoints 1 - 4</t>
  </si>
  <si>
    <t>NDVI, EVI, GCC, RGPI</t>
  </si>
  <si>
    <t>Switzerland</t>
  </si>
  <si>
    <t>Alps conifer and mixed forests (5), Western European broadleaf forests (4)</t>
  </si>
  <si>
    <t>Regression (Orthogonal distance regression)</t>
  </si>
  <si>
    <t>r2 = 0.04 to 0.72</t>
  </si>
  <si>
    <t>SCML4FHA</t>
  </si>
  <si>
    <t>Ferla, A.K.; Breunig, F.M.; Balbinot, R.; da Silva, R.D.</t>
  </si>
  <si>
    <t>Mapping Pinus spp. Forestry and Land Cover Classes Using High-resolution PlanetScope Satellite Data: Experimenting Images from Different Seasons and Machine Learning Methods</t>
  </si>
  <si>
    <t>Revista Brasileira de Cartografia</t>
  </si>
  <si>
    <t>05604613 (ISSN)</t>
  </si>
  <si>
    <t>10.14393/rbcv75n0a-67769</t>
  </si>
  <si>
    <t>https://www.scopus.com/inward/record.uri?eid=2-s2.0-85184508422&amp;doi=10.14393%2frbcv75n0a-67769&amp;partnerID=40&amp;md5=91d00e8726a5e22deb03e2ed05cd1499</t>
  </si>
  <si>
    <t>The Remote Sensing and machine learning techniques are cost-effective ways of mapping land use and cover, especially forestry areas. This is essential for the management and planning of such resources. The purpose of this study was to identify which classifier (Random Forest or Support Vector Machine) reach the best accuracy in land use and cover classification and determine which is the best season of year for Pinus spp. forest mapping. PlanetScope multispectral image was used with 3.7 m of spatial resolution, collected over the coastal region of Rio Grande do Sul state. The input variables for the classifiers were the four spectral bands: RGB and NIR, and the NDVI vegetation index. In both classifiers, high accuracy values were obtained, as well as for all seasons of the year. The Random Forest classifier obtained better results in the spring and summer seasons, while in the autumn and winter seasons there was no significant difference between the classifiers for the classification of Pinus spp. forests. The results reached an adequate precision to be used for the management and monitoring of the land use and cover in the municipality of São José do Norte, RS. © The Author(s) 2023.</t>
  </si>
  <si>
    <t>Rev. Bras. Cartogr.</t>
  </si>
  <si>
    <t>Mapeamento de Florestas de Pinus spp. e Classes de Cobertura do Solo Usando Dados de Satélite PlanetScope de Alta Resolução: Experimentando Imagens de Diferentes Estações e Métodos de Aprendizado de Máquina</t>
  </si>
  <si>
    <t>Citation Key: ref_28 Assignee: NA Authority: NA Code: NA Committee: NA Country: NA Edition: NA History: NA Medium: NA Place: NA References: NA Reporter: NA Scale: NA Section: NA Session: NA System: NA Type: NA tex.abstract.note: The Remote Sensing and machine learning techniques are cost-effective ways of mapping land use and cover, especially forestry areas. This is essential for the management and planning of such resources. The purpose of this study was to identify which classifier (Random Forest or Support Vector Machine) reach the best accuracy in land use and cover classification and determine which is the best season of year for Pinus spp. forest mapping. PlanetScope multispectral image was used with 3.7 m of spatial resolution, collected over the coastal region of Rio Grande do Sul state. The input variables for the classifiers were the four spectral bands: RGB and NIR, and the NDVI vegetation index. In both classifiers, high accuracy values were obtained, as well as for all seasons of the year. The Random Forest classifier obtained better results in the spring and summer seasons, while in the autumn and winter seasons there was no significant difference between the classifiers for the classification of Pinus spp. forests. The results reached an adequate precision to be used for the management and monitoring of the land use and cover in the municipality of São José do Norte, RS. © The Author(s) 2023. tex.access.date: NA tex.application.number: NA tex.artwork.size: NA tex.attorney.agent: NA tex.automatic.tags: NA tex.book.author: NA tex.call.number: NA tex.cast.member: NA tex.code.number: NA tex.commenter: NA tex.composer: NA tex.contributor: NA tex.cosponsor: NA tex.counsel: NA tex.date.added: 2024-05-22 18:12:14 tex.date.modified: 2024-05-22 18:12:14 tex.file.attachments: NA tex.filing.date: NA tex.guest: NA tex.hasforest: TRUE tex.interviewer: NA tex.issuing.authority: NA tex.item.type: journalArticle tex.journal.abbreviation: Rev. Bras. Cartogr. tex.key: SCML4FHA tex.legal.status: NA tex.legislative.body: NA tex.library.catalog: NA tex.link.attachments: NA tex.manual.tags: GIS; Machine Learning; Mapping; Pine; Remote Sensing tex.meeting.name: NA tex.num.pages: NA tex.number.of.volumes: NA tex.priority.numbers: NA tex.producer: NA tex.programming.language: NA tex.publication.title: Revista Brasileira de Cartografia tex.publication.year: 2023 tex.recipient: NA tex.reviewed.author: NA tex.running.time: NA tex.series.editor: NA tex.series.number: NA tex.series.text: NA tex.series.title: NA tex.short.title: Mapeamento de Florestas de Pinus spp. e Classes de Cobertura do Solo Usando Dados de Satélite PlanetScope de Alta Resolução: Experimentando Imagens de Diferentes Estações e Métodos de Aprendizado de Máquina tex.version: NA tex.words.by: NA Publisher: Sociedade Brasileira de Cartografia, Geodesia, Fotogrametria e Sensoriamento Remoto</t>
  </si>
  <si>
    <t>C:\Users\spenshi\Zotero\storage\XMMN7Y2Z\Ferla_2023_Mapping Pinus spp.pdf</t>
  </si>
  <si>
    <t>GIS; Remote Sensing; Machine Learning; Mapping; Pine</t>
  </si>
  <si>
    <t>Random Forest best for mapping Pinus forest in spring, no difference between classifiers at other times of year</t>
  </si>
  <si>
    <t>raw bands (Dove), NDVI, GLCM, EVI</t>
  </si>
  <si>
    <t>NDVI, R, G, B, NIR</t>
  </si>
  <si>
    <t>Pine plantation, Uruguayan savanna (7)</t>
  </si>
  <si>
    <t>Classificaiton (RF, SVM)</t>
  </si>
  <si>
    <t>OA = 0.68 to 0.98, k = 0.43 to 0.98</t>
  </si>
  <si>
    <t>RF &gt; SVM</t>
  </si>
  <si>
    <t>V3A7XLX6</t>
  </si>
  <si>
    <t>Ferreira, R., R.; Peerbhay, K.; Louw, J.; Germishuizen, I.; Morris, A.; Lottering</t>
  </si>
  <si>
    <t>A tree-level analysis of baboon damage in commercial forest stands using deep learning techniques</t>
  </si>
  <si>
    <t>20702620 (ISSN)</t>
  </si>
  <si>
    <t>10.2989/20702620.2023.2199164</t>
  </si>
  <si>
    <t>https://www.scopus.com/inward/record.uri?eid=2-s2.0-85161452101&amp;doi=10.2989%2f20702620.2023.2199164&amp;partnerID=40&amp;md5=3da4be59ab4e94e6932304117e357898</t>
  </si>
  <si>
    <t>Commercial forest plantations in South Africa are homogeneous monocultures of highly bred exotic species grown to deliver timber products of the best potential quality. As such, these stands are susceptible to adverse effects of biotic and abiotic factors, and therefore require intense management to mitigate these risks. A sustainable forest monitoring system that can detect real-time changes in the physiological state of these plantations is needed for timeous management intervention to reduce losses. The use of machine learning algorithms has recently become popular, with acceptable levels of success. This study explores the application of deep learning neural networks for early detection of damage caused by baboons in evergreen plantations of Pinus species. Using PlanetScope imagery (spectral band 590–860 nm), which is captured by a constellation of Dove nanosatellites, with a high temporal resolution available daily at 3 m spatial resolution, the study achieved an overall accuracy of 81.54%, with a kappa value of 0.69, using a deep neural network. In comparison, using a random-forest classifier produced 74.04% accuracy and a kappa value of 0.62. The study successfully mapped different levels of baboon damage within commercial pine forests. We provide a repeatable method for daily monitoring initiatives, and attest to the utility of higher-resolution imagery such as PlanetScope for mapping health and damage severity at the tree level.</t>
  </si>
  <si>
    <t>65-73</t>
  </si>
  <si>
    <t>Wildlife disturbance</t>
  </si>
  <si>
    <t>South Africa</t>
  </si>
  <si>
    <t>Pine plantation</t>
  </si>
  <si>
    <t>OA = 0.8154, k = 0.69</t>
  </si>
  <si>
    <t>G45TWJKW</t>
  </si>
  <si>
    <t>Francini, S; McRoberts, RE; Giannetti, F; Mencucci, M; Marchetti, M; Mugnozza, GS; Chirici, G</t>
  </si>
  <si>
    <t>Near-real time forest change detection using PlanetScope imagery</t>
  </si>
  <si>
    <t>EUROPEAN JOURNAL OF REMOTE SENSING</t>
  </si>
  <si>
    <t>2279-7254</t>
  </si>
  <si>
    <t>10.1080/22797254.2020.1806734</t>
  </si>
  <si>
    <t>To combat global deforestation, monitoring forest disturbances at sub-annual scales is a key challenge. For this purpose, the new Planetscope nano-satellite constellation is a game changer, with a revisit time of 1 day and a pixel size of 3-m. We present a near-real time forest disturbance alert system based on PlanetScope imagery: the Thresholding Rewards and Penances algorithm (TRP). It produces a new forest change map as soon as a new PlanetScope image is acquired. To calibrate and validate TRP, a reference set was constructed as a complete census of five randomly selected study areas in Tuscany, Italy. We processed 572 PlanetScope images acquired between 1 May 2018 and 5 July 2019. TRP was used to construct forest change maps during the study period for which the final user's accuracy was 86% and the final producer's accuracy was 92%. In addition, we estimated the forest change area using an unbiased stratified estimator that can be used with a small sample of reference data. The 95% confidence interval for the sample-based estimate of 56.89 ha included the census-based area estimate of 56.19 ha.</t>
  </si>
  <si>
    <t>233-244</t>
  </si>
  <si>
    <t>WOS:000574692500001</t>
  </si>
  <si>
    <t xml:space="preserve">C:\Users\spenshi\Zotero\storage\KIYP2IE3\Francini et al. - 2020 - Near-real time forest change detection using Plane.pdf; </t>
  </si>
  <si>
    <t>https://flore.unifi.it/bitstream/2158/1215072/1/Near%20real%20time%20forest%20change%20detection%20using%20PlanetScope%20imagery%20%281%29.pdf</t>
  </si>
  <si>
    <t>'nother look = 1; accuracy assessment; Alert systems; algorithm; AREA; change detection; Confidence interval; COVER CHANGE; Deforestation; detection method; disturbance; DISTURBANCE; estimation method; forest disturbances; Forest disturbances; forest ecosystem; Image acquisition; Italy; LANDSAT; LANDTRENDR; MODIS DATA; Near-real time; Near-real time forest monitoring; PlanetScope; real time; RECOVERY; Reference data; Reference set; REFLECTANCE FUSION; satellite imagery; SERIES; Small samples; spatiotemporal analysis; Surveys; Tuscany; Tuscany , Italy</t>
  </si>
  <si>
    <t>Two primary conclusions were drawn from the study. First, starting from September 2019, our TRP algorithm detected new forest disturbances whenever a new PlanetScope image became available and by July 2019 reached a user's accuracy of 86% and producer's accuracy of 92%. Second, the combination of the TRP-based map, the confusion matrix, and the stratified sample-based estimator constitute a statistically rigorous approach for estimating CC area that complies with the IPCC good practice guidelines for GHG inventories.</t>
  </si>
  <si>
    <t>- it would be reasonable to test our method using Sentinel-2 images, which are free of charge and available with a revisit time of 2–3 days at mid-latitudes.
- Finally, although the study has demonstrated the efficiency of our TRP algorithm for near-real time detection of clearcuts, a more in-depth evaluation of the effects of those parameters on the mean time lag and the accuracy rate would be beneficial. Such an effort would contribute to greater understanding of the degree to which the procedure can be generalized for large regions or for different type of forest disturbances like forest fires or wind damages, which are increasingly frequent and disastrous.</t>
  </si>
  <si>
    <t>y</t>
  </si>
  <si>
    <t>Harvesting</t>
  </si>
  <si>
    <t>RGB</t>
  </si>
  <si>
    <t>Within scene</t>
  </si>
  <si>
    <t>Softmax function</t>
  </si>
  <si>
    <t>Hue</t>
  </si>
  <si>
    <t>Italian sclerophyllous and semi-deciduous forests (12)</t>
  </si>
  <si>
    <t>PA = 0.868 to 0.998, UA = 0.848 to 0.998, MCC = 0.856 to 0.883</t>
  </si>
  <si>
    <t>7MWY5KRM</t>
  </si>
  <si>
    <t>Furukawa, F; Morimoto, J; Yoshimura, N; Kaneko, M</t>
  </si>
  <si>
    <t>Comparison of Conventional Change Detection Methodologies Using High-Resolution Imagery to Find Forest Damage Caused by Typhoons</t>
  </si>
  <si>
    <t>10.3390/rs12193242</t>
  </si>
  <si>
    <t>The number of intense tropical cyclones is expected to increase in the future, causing severe damage to forest ecosystems. Remote sensing plays an important role in detecting changes in land cover caused by these tropical storms. Remote sensing techniques have been widely used in different phases of disaster risk management because they can deliver information rapidly to the concerned parties. Although remote sensing technology is already available, an examination of appropriate methods based on the type of disaster is still missing. Our goal is to compare the suitability of three different conventional classification methods for fast and easy change detection analysis using high-spatial-resolution and high-temporal-resolution remote sensing imagery to identify areas with windthrow and landslides caused by typhoons. In August 2016, four typhoons hit Hokkaido, the northern island of Japan, creating large areas of windthrow and landslides. We compared the normalized difference vegetation index (NDVI) filtering method, the spectral angle mapper (SAM) method, and the support vector machine (SVM) method to identify windthrow and landslides in two different study areas in southwestern Hokkaido. These methodologies were evaluated using PlanetScope data with a resolution of 3 m/px and validated with reference data based on Worldview2 data with a very high resolution of 0.46 m/px. The results showed that all three methods, when applied to high-spatial-resolution imagery, can deliver sufficient results for windthrow and landslide detection. In particular, the SAM method performed better at windthrow detection, and the NDVI filtering method performed better at landslide detection.</t>
  </si>
  <si>
    <t>WOS:000586538400001</t>
  </si>
  <si>
    <t>; C:\Users\spenshi\Zotero\storage\YT4U9MBZ\Furukawa et al. - 2020 - Comparison of Conventional Change Detection Method.pdf</t>
  </si>
  <si>
    <t>https://www.mdpi.com/2072-4292/12/19/3242/pdf?version=1601986935</t>
  </si>
  <si>
    <t>'nother look = 1; ACCURACY; AGREEMENT; AREA; change detection; Change detection; Change detection analysis; CLASSIFICATION; Conventional classification methods; Damage detection; Disasters; Ecosystems; Forestry; High resolution imagery; High spatial resolution imagery; High temporal resolution; Hurricanes; Image resolution; landslide; Landslide; Landslides; NDVI filtering; Normalized difference vegetation index; planetscope; Planetscope; remote sensing; Remote sensing; Remote sensing techniques; Remote sensing technology; Risk management; SAM; Support vector machines; SVM; Tropics; windthrow; Windthrow</t>
  </si>
  <si>
    <t>all three conventional methods, namely, the NDVI filtering method, the SAM method, and the SVM method, combined with the high-resolution imagery were suitable for windthrow and landslide detection, judging from kappa values that had a “substantial level of agreement” and an “almost perfect level of agreement”.</t>
  </si>
  <si>
    <t>- One simple way to improve the final classification would be masking the bare areas that were present before the typhoon event.
- One aspect to consider in further studies is the use of different-resolution datasets.</t>
  </si>
  <si>
    <t>Windthrow, Landslide</t>
  </si>
  <si>
    <t>Japan</t>
  </si>
  <si>
    <t>Nihonkai montane deciduous forests (4), Honshu alpine conifer forests (5)</t>
  </si>
  <si>
    <t>OA = 0.83 to 0.92, k = 0.66 to 0.82 (windthrow); 
OA = 0.84 to 0.96, k = 0.66 to 0.91 (landslide)</t>
  </si>
  <si>
    <t>SAM best for wind, NDVI filt best for landslide</t>
  </si>
  <si>
    <t>B683QYIT</t>
  </si>
  <si>
    <t>Galvao, LS; Petri, CA; Dalagnol, R</t>
  </si>
  <si>
    <t>Coupled effects of solar illumination and phenology on vegetation index determination: an analysis over the Amazonian forests using the SuperDove satellite constellation</t>
  </si>
  <si>
    <t>GISCIENCE &amp; REMOTE SENSING</t>
  </si>
  <si>
    <t>1548-1603</t>
  </si>
  <si>
    <t>10.1080/15481603.2023.2290354</t>
  </si>
  <si>
    <t>Despite the importance of the Amazonian rainforests in the global carbon cycle, their phenological responses measured by large field-of-view satellite sensors are still not completely understood. In this scenario, close-to-nadir observations at high spatial and temporal resolutions made by satellite constellations may contribute to improve this knowledge. Here, we investigated the sensitivity of five vegetation indices (VIs) to canopy shadows over 15 protected forests of the Amazon, and the possible existence of coupled effects of solar illumination and vegetation phenology on the VI determination. The VIs are the Enhanced Vegetation Index (EVI), Green-Red Normalized Difference (GRND), Modified Photochemical Reflectance Index (MPRI), Normalized Difference Vegetation Index (NDVI), and RedEdge Normalized Difference (REND). They were calculated from 432 images obtained in 2022 by the Planet's eight-band SuperDove instrument. Few daily images acquired on the same day with distinct Solar Zenith Angle (SZA) were used to disentangle the effects of solar illumination from those of vegetation phenology. The results showed the presence of coupled effects of solar illumination and vegetation phenology on the EVI determination regardless of the site location, especially over dense forests. Such effects were not observed significantly in the GRND, MPRI, NDVI, and REND data. When the vegetation phenology was kept fixed in the analysis, solar illumination generated pseudo-greening effects from the EVI, even for small differences in SZA between daily observations. As the most sensitive VI to illumination conditions, the EVI increased from the beginning to the end of the dry season tracking solar angles and shade fractions. This dry-season trend was not observed for GRND, MPRI, NDVI, and REND, which presented low correlations with SZA and shade fractions. These four VIs were correlated with each other over most sites, which explained the agreement observed between their seasonal profiles. From the analysis of 15 sites distributed throughout the Amazon, our findings did not confirm patterns of large-scale greening at the end of the dry season. Local changes in greening (vegetation productivity) and browning were captured by the VIs over a few sites but in different periods of the dry season (June to September). At the high spatial scale of SuperDove observations, our results highlight the necessity of correcting solar and, in some cases, terrain illumination effects on the EVI before retrieving phenological metrics over the Amazon.</t>
  </si>
  <si>
    <t>WOS:001114712300001</t>
  </si>
  <si>
    <t>Amazonia; DEFORESTATION; VARIABILITY; REFLECTANCE; NDVI; CLIMATE; EVI; vegetation index; TROPICAL FORESTS; vegetation indices; Amazon; phenology; MODIS; rainforest; zenith angle; SuperDove; DRY-SEASON; Satellite constellation; solar illumination; vegetation phenology</t>
  </si>
  <si>
    <t>- EVI was most sensitive of the tested VIs to changes in</t>
  </si>
  <si>
    <t>Solar illumination, Land surface phenology</t>
  </si>
  <si>
    <t>raw bands (Super Dove), EVI, GRDI, MPRI, NDVI, REND, GLCM</t>
  </si>
  <si>
    <t xml:space="preserve">Solimões-Japurá moist forests (1), Japurá-Solimoes-Negro moist forests (1), Uatuma-Trombetas moist forests (1), Tapajós-Xingu moist forests (1), Madeira-Tapajós moist forests (1), Purus-Madeira moist forests (1), Southwest Amazon moist forests (1), Juruá-Purus moist forests (1), Mato Grosso seasonal forests (1) </t>
  </si>
  <si>
    <t>URWYMF9J</t>
  </si>
  <si>
    <t>Jung, Y., S.; Lee, K.; Yun, Y.; Lee, W.H.; Han</t>
  </si>
  <si>
    <t>Detection of collapse buildings using uav and bitemporal satellite imagery</t>
  </si>
  <si>
    <t>15984850 (ISSN)</t>
  </si>
  <si>
    <t>10.7848/ksgpc.2020.38.3.187</t>
  </si>
  <si>
    <t>https://www.scopus.com/inward/record.uri?eid=2-s2.0-85088359367&amp;doi=10.7848%2fksgpc.2020.38.3.187&amp;partnerID=40&amp;md5=a7722f4af5b39d8f0ed5ba77c48a3a32</t>
  </si>
  <si>
    <t>187-196</t>
  </si>
  <si>
    <t>Korean</t>
  </si>
  <si>
    <t>9D9GCDGT</t>
  </si>
  <si>
    <t>Gašparovi?, M.; Dobrini?, D.; Medak, D.</t>
  </si>
  <si>
    <t>Urban vegetation detection based on the land-cover classification of planetscope, rapideye and worldview-2 satellite imagery</t>
  </si>
  <si>
    <t>Int. Multidisciplinary Sci. Geoconf. Surveying Geology Mining Ecology Manage., SGEM</t>
  </si>
  <si>
    <t>13142704 (ISSN); 9786197408355 (ISBN)</t>
  </si>
  <si>
    <t>10.5593/sgem2018/2.3/S10.032</t>
  </si>
  <si>
    <t>https://www.scopus.com/inward/record.uri?eid=2-s2.0-85056157333&amp;doi=10.5593%2fsgem2018%2f2.3%2fS10.032&amp;partnerID=40&amp;md5=9d2619fdde84739045d79afc7c216ddd</t>
  </si>
  <si>
    <t>One of the problems that are encountered today is the migration from rural to urban areas. Cities are becoming overpopulated and consequently overbuilt. Due to the high demand for new residential and commercial buildings, in the last few decades, green zones such as parks are often becoming built. In the cities, there is increasingly less room left to nature. Urban vegetation has a large impact on the quality of life in cities. The aim of this research is the detection of urban vegetation by three independent multispectral (MS), and high spatial resolution satellite imagery. Satellite imagery with various spatial resolution and spectral characteristics are used in this research. The study area is the capital city of Croatia, Zagreb. For this research MS imagery from PlanetScope (PS), Rapideye (RE) and WorldView-2 (WV2) satellites were obtained within project “Geospatial Monitoring of green infrastructure by means of terrestrial, airborne and satellite imagery” (GEMINI). PS 3.7-m spatial resolution imagery has 4 bands (blue, green, red and near-infrared), RE 5-m spatial resolution imagery has 5 bands (blue, green, red, red edge and near-infrared) and WV2 2-m spatial resolution imagery has 8 bands (coastal, blue, green, yellow, red, red edge, near-Infrared 1 and near-infrared 2). Above mentioned satellite imagery with different spatial resolution and spectral characteristics were used to obtain three independent land-cover classifications of the city of Zagreb. Based on the land-cover classification entire study area was divided into 5 classes (water, bare soil, built-up, forest and low vegetation). Supervised classification was made with a random forest (RF) classifier based on manually collected training polygons. Accuracy assessment of the different resolution land-cover classifications was calculated based on the reference polygons. The main goal of this research is the accuracy comparison of the land-cover classifications conducted on three different satellite imagery sources. According to expectations highest overall accuracy and user’s accuracies for each class has WV2 satellite imagery, then PS, and lowest accuracy has RE satellite imagery. This is important for the further research on project GEMINI especially for detection and monitoring of urban vegetation as one of the most important factors of life quality in cities. © SGEM2018.</t>
  </si>
  <si>
    <t>249-256</t>
  </si>
  <si>
    <t>International Multidisciplinary Scientific Geoconference</t>
  </si>
  <si>
    <t>C:\Users\spenshi\Zotero\storage\ZKTM6GTA\Gašparović et al. - 2018 - Urban vegetation detection based on the land-cover.pdf</t>
  </si>
  <si>
    <t>'nother look = 2, 1; Accuracy assessment; Decision trees; Different resolutions; High spatial resolution satellite imagery; Image classification; Image resolution; Infrared devices; Land cover classification; Land-cover classification; Office buildings; Remote sensing; Satellite imagery; Spatial resolution imagery; Spectral characteristics; Supervised classification; Urban vegetation; Urban vegetation detection; Vegetation</t>
  </si>
  <si>
    <t>18th International Multidisciplinary Scientific Geoconference, SGEM 2018</t>
  </si>
  <si>
    <t>algorithm detected new forest disturbances whenever a new PlanetScope image became available and by July 2019 reached a user’s accuracy of 86% and producer’s accuracy of 92%. Second, the combination of the TRP-based map, the confusion matrix, and the stratified sample-based estimator constitute a statistically rigorous approach for estimating CC area that complies with the IPCC good practice guidelines for GHG inventories.</t>
  </si>
  <si>
    <t>Vegetation detection</t>
  </si>
  <si>
    <t>1B</t>
  </si>
  <si>
    <t>raw bands</t>
  </si>
  <si>
    <t>Croatia</t>
  </si>
  <si>
    <t>WV &gt; PS &gt; RE</t>
  </si>
  <si>
    <t>C6DJ3GTN</t>
  </si>
  <si>
    <t>Kalacska, T, M; Arroyo-Mora, JP; Lucanus, O; Sousa, L; Pereira, T; Vieira</t>
  </si>
  <si>
    <t>Deciphering the many maps of the Xingu River Basin - an assessment of land cover classifications at multiple scales</t>
  </si>
  <si>
    <t>0097-3157</t>
  </si>
  <si>
    <t>2020-11</t>
  </si>
  <si>
    <t>L9ZFHI8N</t>
  </si>
  <si>
    <t>Gašparovi?, M; Klobucar, D; Gasparovic, I</t>
  </si>
  <si>
    <t>AUTOMATIC FOREST DEGRADATION MONITORING BY REMOTE SENSING METHODS AND COPERNICUS DATA</t>
  </si>
  <si>
    <t>University of Zagreb</t>
  </si>
  <si>
    <t>1682-1750</t>
  </si>
  <si>
    <t>10.5194/isprs-archives-XLIII-B3-2022-611-2022</t>
  </si>
  <si>
    <t>Nowadays, forests are the most widely spread land cover and therefore play a significant role in ecology and create processes' dynamics. Forests are threatened by various harmful effects due to biotic (insects, fungi, viruses, weeds, animals) and abiotic (floods, fires, storms, droughts, polluted atmospheres etc.) damages. Also, human damage (anthropogenic impact) is numerous and varied. They are caused by direct human action on the forest and indirect activities and processes (damage due to grazing, consequent devastation and erosion of habitats etc.). Forest devastation and illegal logging are one of the immediate negative human activities that have a detrimental impact on the forest. The research refers to the state forests of two management units, Javornik and Corkovae-Karlice in the border area of the Republic of Croatia. Part of the forests (about 3,000 hectares) of these two management units are located in a mine suspected area along the state border with Bosnia and Herzegovina. This research aims to develop an automatic algorithm for forest degradation monitoring by remote sensing methods and Copernicus data. The developed algorithm was based on the Sentinel-2 (S2) optical satellite imagery and Google Earth Engine. The proposed automatic forest degradation monitoring algorithm was based on the Delta NDVI change detection approach. Accuracy assessment was done by independent data in higher, 3-m resolution based PlanetScope imagery. Preliminary results show very similar forest degradation values per all tested forest compartment/subcompartment for automatically generated S2 10-m imagery forest degradation map and 3-m forest maps obtained manually from PlanetScope imagery.</t>
  </si>
  <si>
    <t>611-616</t>
  </si>
  <si>
    <t>43-B3</t>
  </si>
  <si>
    <t>WOS:000855647800086</t>
  </si>
  <si>
    <t xml:space="preserve">C:\Users\spenshi\Zotero\storage\MHVDYBSB\Gasparovic et al. - 2022 - AUTOMATIC FOREST DEGRADATION MONITORING BY REMOTE .pdf; </t>
  </si>
  <si>
    <t>https://isprs-archives.copernicus.org/articles/XLIII-B3-2022/611/2022/isprs-archives-XLIII-B3-2022-611-2022.pdf</t>
  </si>
  <si>
    <t>'nother look = 1; change detection; Change detection; COVER; Forest degradation; forestry; Forestry; Harmful effects; image classification; Image classification; Images classification; Land cover; Management unit; Process dynamics; remote sensing; Remote sensing; Remote-sensing; Satellite imagery; Sentinel-2; Viruses</t>
  </si>
  <si>
    <t>Jiang, J; Shaker, A; Zhang, H</t>
  </si>
  <si>
    <t>XXIV ISPRS CONGRESS: IMAGING TODAY, FORESEEING TOMORROW, COMMISSION III</t>
  </si>
  <si>
    <t>NDVI</t>
  </si>
  <si>
    <t>Pannonian mixed forests (4)</t>
  </si>
  <si>
    <t>9MJWQ3VJ</t>
  </si>
  <si>
    <t>Khryashchev, A., V.; Ivanovsky, L.; Pavlov, V.; Ostrovskaya, A.; Rubtsov</t>
  </si>
  <si>
    <t>Comparison of Different Convolutional Neural Network Architectures for Satellite Image Segmentation</t>
  </si>
  <si>
    <t>10.23919/FRUCT.2018.8588071</t>
  </si>
  <si>
    <t>https://www.scopus.com/inward/record.uri?eid=2-s2.0-85061047483&amp;doi=10.23919%2fFRUCT.2018.8588071&amp;partnerID=40&amp;md5=3ca384a842032a5667e063d4ba6e4adf</t>
  </si>
  <si>
    <t>172-179</t>
  </si>
  <si>
    <t>2018-November</t>
  </si>
  <si>
    <t>Assignee: NA Edition: NA ISBN: 23057254 (ISSN); 978-952686536-2 (ISBN) Publisher: IEEE Computer Society Type: NA Version Number: NA</t>
  </si>
  <si>
    <t>F, Cinotti T. S. ; Balandin S. ; Tyutina T. ; Viola</t>
  </si>
  <si>
    <t>3QBILQM9</t>
  </si>
  <si>
    <t>Gašparović, M.; Medak, D.; Pilaš, I.; Jurjević, L.; Balenović, I.</t>
  </si>
  <si>
    <t>FUSION OF SENTINEL-2 AND PLANETSCOPE IMAGERY FOR VEGETATION DETECTION AND MONITORING</t>
  </si>
  <si>
    <t>The International Archives of the Photogrammetry, Remote Sensing and Spatial Information Sciences</t>
  </si>
  <si>
    <t>10.5194/isprs-archives-XLII-1-155-2018</t>
  </si>
  <si>
    <t>https://isprs-archives.copernicus.org/articles/XLII-1/155/2018/isprs-archives-XLII-1-155-2018.html</t>
  </si>
  <si>
    <t>Different spatial resolutions satellite imagery with global almost daily revisit time provide valuable information about the earth surface in a short time. Based on the remote sensing methods satellite imagery can have different applications like environmental development, urban monitoring, etc. For accurate vegetation detection and monitoring, especially in urban areas, spectral characteristics, as well as the spatial resolution of satellite imagery is important. In this research, 10-m and 20-m Sentinel-2 and 3.7-m PlanetScope satellite imagery were used. Although in nowadays research Sentinel-2 satellite imagery is often used for land-cover classification or vegetation detection and monitoring, we decided to test a fusion of Sentinel-2 imagery with PlanetScope because of its higher spatial resolution. The main goal of this research is a new method for Sentinel-2 and PlanetScope imagery fusion. The fusion method validation was provided based on the land-cover classification accuracy. Three land-cover classifications were made based on the Sentinel-2, PlanetScope and fused imagery. As expected, results show better accuracy for PS and fused imagery than the Sentinel-2 imagery. PlanetScope and fused imagery have almost the same accuracy. For the vegetation monitoring testing, the Normalized Difference Vegetation Index (NDVI) from Sentinel-2 and fused imagery was calculated and mutually compared. In this research, all methods and tests, image fusion and satellite imagery classification were made in the free and open source programs. The method developed and presented in this paper can easily be applied to other sciences, such as urbanism, forestry, agronomy, ecology and geology.</t>
  </si>
  <si>
    <t>155-160</t>
  </si>
  <si>
    <t>XLII-1</t>
  </si>
  <si>
    <t>Copernicus Online Journals</t>
  </si>
  <si>
    <t>Conference Name: ISPRS TC I Mid-term Symposium &lt;q&gt;Innovative Sensing – From Sensors to Methods and Applications&lt;/q&gt; (Volume XLII-1) - 10&amp;ndash;12 October 2018, Karlsruhe, Germany Publisher: Copernicus GmbH</t>
  </si>
  <si>
    <t>C:\Users\spenshi\Zotero\storage\8A99AUEI\Gašparović et al. - 2018 - FUSION OF SENTINEL-2 AND PLANETSCOPE IMAGERY FOR V.pdf; C:\Users\spenshi\Zotero\storage\5983C3QH\Gašparović et al. - 2018 - FUSION OF SENTINEL-2 AND PLANETSCOPE IMAGERY FOR V.pdf</t>
  </si>
  <si>
    <t>'nother look = 4</t>
  </si>
  <si>
    <t>Fusion; PlanetScope; Remote Sensing; Sentinel-2; Vegetation</t>
  </si>
  <si>
    <t>Fusing PS data with S2 improves landcover classification</t>
  </si>
  <si>
    <t>Pansharpening (Gasparovic et al, 2018)</t>
  </si>
  <si>
    <t>Fused dataset best, but extremely similar to PS</t>
  </si>
  <si>
    <t>95G3WXQR</t>
  </si>
  <si>
    <t>Kpienbaareh, D; Sun, XX; Wang, JF; Luginaah, I; Kerr, RB; Lupafya, E; Dakishoni, L</t>
  </si>
  <si>
    <t>Crop Type and Land Cover Mapping in Northern Malawi Using the Integration of Sentinel-1, Sentinel-2, and PlanetScope Satellite Data</t>
  </si>
  <si>
    <t>10.3390/rs13040700</t>
  </si>
  <si>
    <t>Mapping crop types and land cover in smallholder farming systems in sub-Saharan Africa remains a challenge due to data costs, high cloud cover, and poor temporal resolution of satellite data. With improvement in satellite technology and image processing techniques, there is a potential for integrating data from sensors with different spectral characteristics and temporal resolutions to effectively map crop types and land cover. In our Malawi study area, it is common that there are no cloud-free images available for the entire crop growth season. The goal of this experiment is to produce detailed crop type and land cover maps in agricultural landscapes using the Sentinel-1 (S-1) radar data, Sentinel-2 (S-2) optical data, S-2 and PlanetScope data fusion, and S-1 C-2 matrix and S-1 H/alpha polarimetric decomposition. We evaluated the ability to combine these data to map crop types and land cover in two smallholder farming locations. The random forest algorithm, trained with crop and land cover type data collected in the field, complemented with samples digitized from Google Earth Pro and DigitalGlobe, was used for the classification experiments. The results show that the S-2 and PlanetScope fused image + S-1 covariance (C-2) matrix + H/alpha polarimetric decomposition (an entropy-based decomposition method) fusion outperformed all other image combinations, producing higher overall accuracies (OAs) (&gt;85%) and Kappa coefficients (&gt;0.80). These OAs represent a 13.53% and 11.7% improvement on the Sentinel-2-only (OAs &lt; 80%) experiment for Thimalala and Edundu, respectively. The experiment also provided accurate insights into the distribution of crop and land cover types in the area. The findings suggest that in cloud-dense and resource-poor locations, fusing high temporal resolution radar data with available optical data presents an opportunity for operational mapping of crop types and land cover to support food security and environmental management decision-making.</t>
  </si>
  <si>
    <t>WOS:000624435300001</t>
  </si>
  <si>
    <t>notion://www.notion.so/Kpienbaareh-et-al-2021-6d6abb07cacc43ea917a0d1a1d4df25b</t>
  </si>
  <si>
    <t>CLASSIFICATION; Crop classification; Sentinel-1; TIME-SERIES; Sentinel-2; Data fusion; PlanetScope; RADAR; Satellites; food security; SYSTEMS; AGRICULTURE; crop classification; data fusion; DECOMPOSITION; DIVERSITY; ECOSYSTEM; FUSION; POLARIMETRIC SAR; random forest classification; Forestry; Planetscope; Crops; Space-based radar; Agricultural landscapes; Random forest algorithm; Image enhancement; Mapping; Decision trees; Information management; Data integration; Agricultural robots; High temporal resolution; Random forest classification; Covariance matrix; Decision making; Decomposition methods; Environmental management; Food security; Food supply; Image processing technique; Management decision-making; Optical data processing; Polarimeters; Polarimetric decomposition; Spectral characteristics; 'nother look = 3; notion</t>
  </si>
  <si>
    <t>Fused PS/S2 superior to raw either</t>
  </si>
  <si>
    <t>AT6GC882</t>
  </si>
  <si>
    <t>Landicho, K.P.; Blanco, A.C.; Francisco, R.R.; Gatdula, N.</t>
  </si>
  <si>
    <t>Google earth engine-based assessment of expansion of bakhawan eco-park using vegetation and water indices derived from landsat images</t>
  </si>
  <si>
    <t>Proc. - Asian Conf. Remote Sensing: Remote Sens. Enabling Prosperity, ACRS</t>
  </si>
  <si>
    <t>https://www.scopus.com/inward/record.uri?eid=2-s2.0-85071955393&amp;partnerID=40&amp;md5=cdeb967861f04cc59239044413fc6d8f</t>
  </si>
  <si>
    <t>Bakhawan Eco-Park is a mangrove forest located near the mouth of the Aklan River in Kalibo, Aklan,Philippines. Sediment export and deposition in this area is believed to be enhanced by upland deforestation and landcover changes in the watershed. Mangrove reforestation efforts in the Eco-Park dating back to 1990 possiblyenhanced its sediment trapping function, thus its expansion. The expansion of this blue carbon ecosystem impliesgreater (GEE) have proven to facilitate spatio-temporal studies.otential to sequester and store carbon. Analyses of remotely and spatially derived data using a cloudcomputing geospatial platform like Google Earth Engine This study is conducted to detect and quantify the expansion of the Bakhawan Eco-park over periods of time. Landsat5 Thematic Mapper (TM) and Landsat 8 Operational Land Image/Thermal Infrared Sensor (OLI/TIRS) satelliteimages from years 1985 to 2017 were utilized in this study. Due to the area being persistently covered with clouds,composite images for 5-year epochs, namely, (1) 1985-1989, (2) 1990-1994, (3) 1995-1999, (4) 2000-2004, (5) 2005-2009, (6) 2010-2012, and (7) 2013-2017, were created using a GEE built-in algorithm. Normalized Difference Indexvalues for vegetation (NDVI) and water (NDWI and Modified NDWI) were derived and then experimentallythresholded, to derive vegetation, land, and water information. Temporal area of the study site was computed usingits most recent extent as basis. Expansion rates based on thresholded NDVI, and NDWI, and MNDWI values,respectively, for each consecutive epoch-pair are as follows: epoch 1-2: 68.94%, 69.18%, 12.20%; epoch 2-3:16.72%, 12.26%, 23.42%; epoch 3-4: 31.80%. 29.84%, 17.64%; epoch 4-5: 6.14%, 5.15%, 18.04%; epoch 5-6:13.44%, 13.83%, 19.64%; epoch 6-7: 6.92%, 7.38%, 21.07%. The expansions were validated using high-resolutionsatellite imagery (PlanetScope products). It was found out that results obtained from NDVI and NDWI are inagreement with validation data. © 2018 Proceedings - 39th Asian Conference on Remote Sensing: Remote Sensing Enabling Prosperity, ACRS 2018. All rights reserved.</t>
  </si>
  <si>
    <t>1332-1341</t>
  </si>
  <si>
    <t>'nother look = 1; Blue Carbon Ecosystem; Carbon; Deforestation; Ecosystems; Engines; Expansion; Infrared detectors; Land-cover change; Landsat-5 (L5) Thematic mapper; Mangrove; NDVI; NDWI; Normalized differences; Reforestation; Remote sensing; Sediment trapping; Vegetation; Water informations</t>
  </si>
  <si>
    <t>39th Asian Conference on Remote Sensing: Remote Sensing Enabling Prosperity, ACRS 2018</t>
  </si>
  <si>
    <t>not available</t>
  </si>
  <si>
    <t>NTFWUS6E</t>
  </si>
  <si>
    <t>Ghasemi, M; Latifi, H; Shafeian, E; Naghavi, H; Pourhashemi, M</t>
  </si>
  <si>
    <t>A novel linear spectral unmixing-based method for tree decline monitoring by fusing UAV-RGB and optical space-borne data</t>
  </si>
  <si>
    <t>INTERNATIONAL JOURNAL OF REMOTE SENSING</t>
  </si>
  <si>
    <t>01431161 (ISSN)</t>
  </si>
  <si>
    <t>10.1080/01431161.2024.2305630</t>
  </si>
  <si>
    <t>https://www.scopus.com/inward/record.uri?eid=2-s2.0-85184146969&amp;doi=10.1080%2f01431161.2024.2305630&amp;partnerID=40&amp;md5=90bbba1331428616b0c8dac986263427</t>
  </si>
  <si>
    <t>Remote sensing-assisted monitoring of forest health entails methods that can provide up-to-date and accurate information on decline and mortality of individual trees, while maintaining time and cost efficiency. However, the trade-off of applying consumer-grade UAV-RGB data as the most affordable and accessible data source at the catchment level is constrained by its poor spectral information content. We developed a method based on the fusion of UAV-RGB data with space-borne Sentinel-2 Multispectral Instrument (MSI) at the level of tree crowns, with the specific target of supporting studies on semi-arid tree decline. We applied linear spectral unmixing (Spectral Unmixing-Based data Fusion method, LSUBF) by considering a limited number of endmembers and calculating the abundances (fractional covers) from the UAV data, and evaluated the results by high-resolution MSI space-borne data including SPOT-6 (1.5 m spatial resolution) and PlanetScope (3 m spatial resolution). This method suggested an increase in the coefficient of determination of the applied generalized additive model for decline severity estimation at tree crown level from 0.61 to 0.69, while it was improved from 0.70 to 0.91 when fitting a non-parametric random forest model. The results of sensitivity analysis demonstrated that the additional spectral information obtained from the proposed method results in higher accuracy in estimating decline severity. We suggest this method as a cost-effective alternative to monitor periodical tree decline, in particular across semi-arid ecosystems. © 2024 Informa UK Limited, trading as Taylor &amp; Francis Group.</t>
  </si>
  <si>
    <t>1079-1109</t>
  </si>
  <si>
    <t>International Journal of Remote Sensing</t>
  </si>
  <si>
    <t>WOS:001157243400001</t>
  </si>
  <si>
    <t>Citation Key: ref_14 Assignee: NA Authority: NA Code: NA Committee: NA Country: NA Edition: NA History: NA Medium: NA Place: NA References: NA Reporter: NA Scale: NA Section: NA Session: NA System: NA Type: NA tex.abstract.note: Remote sensing-assisted monitoring of forest health entails methods that can provide up-to-date and accurate information on decline and mortality of individual trees, while maintaining time and cost efficiency. However, the trade-off of applying consumer-grade UAV-RGB data as the most affordable and accessible data source at the catchment level is constrained by its poor spectral information content. We developed a method based on the fusion of UAV-RGB data with space-borne Sentinel-2 Multispectral Instrument (MSI) at the level of tree crowns, with the specific target of supporting studies on semi-arid tree decline. We applied linear spectral unmixing (Spectral Unmixing-Based data Fusion method, LSUBF) by considering a limited number of endmembers and calculating the abundances (fractional covers) from the UAV data, and evaluated the results by high-resolution MSI space-borne data including SPOT-6 (1.5 m spatial resolution) and PlanetScope (3 m spatial resolution). This method suggested an increase in the coefficient of determination of the applied generalized additive model for decline severity estimation at tree crown level from 0.61 to 0.69, while it was improved from 0.70 to 0.91 when fitting a non-parametric random forest model. The results of sensitivity analysis demonstrated that the additional spectral information obtained from the proposed method results in higher accuracy in estimating decline severity. We suggest this method as a cost-effective alternative to monitor periodical tree decline, in particular across semi-arid ecosystems. tex.access.date: NA tex.application.number: NA tex.archive.location: WOS:001157243400001 tex.artwork.size: NA tex.attorney.agent: NA tex.automatic.tags: NA tex.book.author: NA tex.call.number: NA tex.cast.member: NA tex.code.number: NA tex.commenter: NA tex.composer: NA tex.contributor: NA tex.cosponsor: NA tex.counsel: NA tex.date.added: 2024-05-22 18:07:25 tex.date.modified: 2024-05-22 18:07:25 tex.file.attachments: NA tex.filing.date: NA tex.guest: NA tex.hasforest: TRUE tex.interviewer: NA tex.issuing.authority: NA tex.item.type: journalArticle tex.key: NTFWUS6E tex.legal.status: NA tex.legislative.body: NA tex.library.catalog: NA tex.link.attachments: NA tex.manual.tags: BIOMASS; CHLOROPHYLL CONTENT; data fusion; GLOBAL VEGETATION; IMAGE FUSION; LANDSAT; LEAF PIGMENT CONTENT; linear spectral unmixing; REFLECTANCE; REMOTE-SENSING DATA; Semi-arid vegetation; SENSITIVITY-ANALYSIS; Sentinel-2; Tree decline; UAV-RGB; VEGETATION INDEXES tex.meeting.name: NA tex.num.pages: NA tex.number.of.volumes: NA tex.priority.numbers: NA tex.producer: NA tex.programming.language: NA tex.publication.title: INTERNATIONAL JOURNAL OF REMOTE SENSING tex.publication.year: 2024 tex.recipient: NA tex.reviewed.author: NA tex.running.time: NA tex.series.editor: NA tex.series.number: NA tex.series.text: NA tex.series.title: NA tex.version: NA tex.words.by: NA</t>
  </si>
  <si>
    <t>remote sensing; LANDSAT; Sentinel-2; REFLECTANCE; VEGETATION INDEXES; Ecosystems; BIOMASS; data fusion; Forestry; REMOTE-SENSING DATA; CHLOROPHYLL CONTENT; GLOBAL VEGETATION; Spatial resolution; Sentinel; environmental monitoring; unmanned vehicle; Unmanned aerial vehicles (UAV); Economic and social effects; Optical remote sensing; Image resolution; spectral analysis; Cost effectiveness; Spectral information; mortality; tree; Linear spectral unmixing; IMAGE FUSION; LEAF PIGMENT CONTENT; linear spectral unmixing; Semi-arid vegetation; SENSITIVITY-ANALYSIS; Tree decline; UAV-RGB; aerial survey; Catchments; Multispectral instruments; population decline; Semi arid; semiarid region; Sensitivity analysis; Space-borne</t>
  </si>
  <si>
    <t>Models developed for tree decline which use fused S2/UAV-RGB data are more effective than those that don't.</t>
  </si>
  <si>
    <t>Tree decline</t>
  </si>
  <si>
    <t>Iran</t>
  </si>
  <si>
    <t>Zagros Mountains forest steppe (4)</t>
  </si>
  <si>
    <t>VBH58K8Q</t>
  </si>
  <si>
    <t>Goncalves, DN; Marcato, J; Carrilho, AC; Acosta, PR; Ramos, APM; Gomes, FDG; Osco, LP; Oliveira, MD; Martins, JAC; Damasceno, GA; de Araujo, MS; Li, JAT; Roque, F; Peres, LD; Gontalves, WN; Libonati, R</t>
  </si>
  <si>
    <t>Transformers for mapping burned areas in Brazilian Pantanal and Amazon with PlanetScope imagery</t>
  </si>
  <si>
    <t>10.1016/j.jag.2022.103151</t>
  </si>
  <si>
    <t>Pantanal is the largest continuous wetland in the world, but its biodiversity is currently endangered by catastrophic wildfires that occurred in the last three years. The information available for the area only refers to the location and the extent of the burned areas based on medium and low-spatial resolution imagery, ranging from 30 m up to 1 km. However, to improve measurements and assist in environmental actions, robust methods are required to provide a detailed mapping on a higher-spatial scale of the burned areas, such as PlanetScope imagery with 3-5 m spatial resolution. As state-of-the-art, Deep Learning (DL) segmentation methods, in specific Transformed-based networks, are one of the best emerging approaches to extract information from remote sensing imagery. Here we combine Transformers DL methods and high-resolution planet imagery to map burned areas in the Brazilian Pantanal wetland. We first compared the performances of multiple DL -based networks, namely Segformer and DTP Transformers methods with CNN-based networks like PSPNet, FCN, DeepLabV3+, OCRNet, and ISANet, applied in Planet imagery, considering RGB and near-infrared within a large dataset of 1282 image patches (512 x 512 pixels). We later verified the generalization capability of the model for segmenting burned areas in different areas, located in the Brazilian Amazon, which is also worldwide known due to its environmental relevance. As a result, the two transformers based-methods, SegFormer (F1 -score equals 95.91%) and DTP (F1-score equals 95.15%), provided the most accurate results in mapping burned forest areas in Pantanal. Results show that the combination of SegFormer and RGB+NIR image with pre-trained weights is the best option (F1-score of 96.52%) to distinguish burned from not-burned areas. When applying the generated model in two Brazilian Amazon forest regions, we achieved F1-score averages of 95.88% for burned areas. We conclude that Transformer-based networks are fit to deal with burned areas in two of the most relevant environmental areas of the world using high-spatial-resolution imagery.</t>
  </si>
  <si>
    <t>WOS:000915187100001</t>
  </si>
  <si>
    <t>; C:\Users\spenshi\Zotero\storage\EB6FS83N\Goncalves et al. - 2023 - Transformers for mapping burned areas in Brazilian.pdf</t>
  </si>
  <si>
    <t>https://www.sciencedirect.com/science/article/pii/S1569843222003399/pdfft?md5=ba340e364a62dc021c79364955cb1c45&amp;pid=1-s2.0-S1569843222003399-main.pdf&amp;isDTMRedir=Y</t>
  </si>
  <si>
    <t>'nother look = 2, 1; Amazonas [Brazil]; Brazil; Deep learning; forest; imagery; learning; mapping; Multispectral imagery; Pantanal; segmentation; spatial resolution; Transfer learning; wildfire; Wildfire</t>
  </si>
  <si>
    <t>- The results demonstrated that the networks based on vision transformers resulted in better accuracy than traditional CNNs architectures.
- the tests performed with SegFormer and various band combinations as input revealed that using an image of RGB+NIR is the best option (F1-score of 96.52 percent) for distinguishing burned from not-burned areas in multispectral high-spatial imagery.
- The experimental results in the Brazilian Amazon images also indicate that the model generated for Pantanal can be generalized to other areas</t>
  </si>
  <si>
    <t>- future studies should focus on vision transformer’s architectures to perform said task [of mapping burned areas from high-resolution multispectral imagery].</t>
  </si>
  <si>
    <t>raw bands (Dove), NDVI</t>
  </si>
  <si>
    <t>R, G, B, NIR</t>
  </si>
  <si>
    <t>Madeira-Tapajós moist forests (1), Purus varzeá (1), Pantanal (9)</t>
  </si>
  <si>
    <t>OA = 0.9586 to 0.9976, IoU = 0.9203 to 0.9956, F1 = 0.9585 to 0. 9978</t>
  </si>
  <si>
    <t>SegFormer highest performing, though all quite similar</t>
  </si>
  <si>
    <t>3EBGJU5F</t>
  </si>
  <si>
    <t>Lim, M.-K., J.; Kim, K.-M.; Kim</t>
  </si>
  <si>
    <t>The Development of Major Tree Species Classification Model using Different Satellite Images and Machine Learning in Gwangneung Area</t>
  </si>
  <si>
    <t>12256161 (ISSN)</t>
  </si>
  <si>
    <t>10.7780/kjrs.2019.35.6.2.2</t>
  </si>
  <si>
    <t>https://www.scopus.com/inward/record.uri?eid=2-s2.0-85106456212&amp;doi=10.7780%2fkjrs.2019.35.6.2.2&amp;partnerID=40&amp;md5=b35b088f0cfb5b78c18a8d0ae7f6ea4f</t>
  </si>
  <si>
    <t>1037-1052</t>
  </si>
  <si>
    <t>6WSMNQKU</t>
  </si>
  <si>
    <t>Guo, JW; Jin, Y; Ye, HC; Huang, WJ; Zhao, JL; Cui, B; Liu, FC; Deng, JJ</t>
  </si>
  <si>
    <t>Recognition of Areca Leaf Yellow Disease Based on PlanetScope Satellite Imagery</t>
  </si>
  <si>
    <t>AGRONOMY-BASEL</t>
  </si>
  <si>
    <t>2073-4395</t>
  </si>
  <si>
    <t>10.3390/agronomy12010014</t>
  </si>
  <si>
    <t>Areca yellow leaf disease is a major attacker of the planting and production of arecanut. The continuous expansion of arecanut (Areca catechu L.) planting areas in Hainan has placed a great need to strengthen the monitoring of this disease. At present, there is little research on the monitoring of areca yellow leaf disease. PlanetScope imagery can achieve daily global coverage at a high spatial resolution (3 m) and is thus suitable for the high-precision monitoring of plant pest and disease. In this paper, PlanetScope images were employed to extract spectral features commonly used in disease, pest and vegetation growth monitoring for primary models. In this paper, 13 spectral features commonly used in vegetation growth and pest monitoring were selected to form the initial feature space, followed by the implementation of the Correlation Analysis (CA) and independent t-testing to optimize the feature space. Then, the Random Forest (RF), Backward Propagation Neural Network (BPNN) and AdaBoost algorithms based on feature space optimization to construct double-classification (healthy, diseased) monitoring models for the areca yellow leaf disease. The results indicated that the green, blue and red bands, and plant senescence reflectance index (PSRI) and enhanced vegetation index (EVI) exhibited highly significant differences and strong correlations with healthy and diseased samples. The RF model exhibits the highest overall recognition accuracy for areca yellow leaf disease (88.24%), 2.95% and 20.59% higher than the BPNN and AdaBoost models, respectively. The commission and omission errors were lowest with the RF model for both healthy and diseased samples. This model also exhibited the highest Kappa coefficient at 0.765. Our results exhibit the feasible application of PlanetScope imagery for the regional large-scale monitoring of areca yellow leaf disease, with the RF method identified as the most suitable for this task. Our study provides a reference for the monitoring, a rapid assessment of the area affected and the management planning of the disease in the agricultural and forestry industries.</t>
  </si>
  <si>
    <t>WOS:000750573000001</t>
  </si>
  <si>
    <t>; C:\Users\spenshi\Zotero\storage\Y8DA9E7E\Guo et al. - 2022 - Recognition of Areca Leaf Yellow Disease Based on .pdf</t>
  </si>
  <si>
    <t>https://www.mdpi.com/2073-4395/12/1/14/pdf?version=1642582146</t>
  </si>
  <si>
    <t>'nother look = 2, 1; areca yellow leaf disease; Areca yellow leaf disease; back propagation neural network; Back propagation neural network; INDEX; PHENOLOGY; PlanetScope image; random forest; Random forest; RANDOM FOREST; SENESCENCE</t>
  </si>
  <si>
    <t>- the RF model exhibits the highest overall recognition accuracy for areca yellow leaf disease (88.24%), 2.95% and 20.59% higher than the BPNN and AdaBoost models, respectively
- In addition, compared with the BPNN and AdaBoost algorithms, it is more suitable for the identification and monitoring of areca yellow leaf disease.
- The results indicated that the green, blue and red bands, and plant senescence reflectance index (PSRI) and enhanced vegetation index (EVI) exhibited highly significant differences and strong correlations with healthy and diseased samples.</t>
  </si>
  <si>
    <t>- Unmanned aerial vehicle (UAV) remote sensing can make up for the shortcomings of satellite remote sensing, and the obtained images also have higher resolution; therefore, coordinated satellite and UAV remote sensing for yellow leaf disease monitoring is also a future development trend.
- In this study, the monitoring model constructed only based on spectral features is not sufficient to solve some special situations in complex environments, we can combine with time, location and characteristics of onset of areca yellow leaf disease to determining the possibility of confusing yellow leaf disease with bud/crown rot or with tree senescence.
- consider the effects of drought, nitrogen deficiency and other physiological yellow leaf diseases.</t>
  </si>
  <si>
    <t>Disease</t>
  </si>
  <si>
    <t>raw bands (Dove), SR-NIRR, NDVI, NPCI, EVI, MSAVI, PSRI, SAVI, OSAVI, TVI</t>
  </si>
  <si>
    <t>Correlation analysis</t>
  </si>
  <si>
    <t>G, B, R, PSRI, EVI</t>
  </si>
  <si>
    <t>Palm plantation</t>
  </si>
  <si>
    <t>Classificaiton (RF, AdaBoost, NN [BPNN])</t>
  </si>
  <si>
    <t xml:space="preserve">OA = 0.6471 to 0.9118, k = 0.294 to 0.824 </t>
  </si>
  <si>
    <t>RF &gt; NN &gt; AdaBoost</t>
  </si>
  <si>
    <t>P342TEPA</t>
  </si>
  <si>
    <t>Gyamfi-Ampadu, E; Gebreslasie, M; Mendoza-Ponce, A</t>
  </si>
  <si>
    <t>Evaluating Multi-Sensors Spectral and Spatial Resolutions for Tree Species Diversity Prediction</t>
  </si>
  <si>
    <t>10.3390/rs13051033</t>
  </si>
  <si>
    <t>Forests contribute significantly to terrestrial biodiversity conservation. Monitoring of tree species diversity is vital due to climate change factors. Remote sensing imagery is a means of data collection for predicting diversity of tree species. Since various sensors have different spectral and spatial resolutions, it is worth comparing them to ascertain which could influence the accuracy of prediction of tree species diversity. Hence, this study evaluated the influence of the spectral and spatial resolutions of PlanetScope, RapidEye, Sentinel 2 and Landsat 8 images in diversity prediction based on the Shannon diversity index (H '), Simpson diversity Index (D-1) and Species richness (S). The Random Forest regression was applied for the prediction using the spectral bands of the sensors as variables. The Sentinel 2 was the best image, producing the highest coefficient of determination (R-2) under both the Shannon Index (R-2 = 0.926) and the Species richness (R-2 = 0.923). Both the Sentinel and RapidEye produced comparable higher accuracy for the Simpson Index (R-2 = 0.917 and R-2 = 0.915, respectively). The PlanetScope was the second-accurate for the Species richness (R-2 = 0.90), whiles the Landsat 8 was the least accurate for the three diversity indices. The outcomes of this study suggest that both the spectral and spatial resolutions influence prediction accuracies of satellite imagery.</t>
  </si>
  <si>
    <t>WOS:000628493700001</t>
  </si>
  <si>
    <t>; C:\Users\spenshi\Zotero\storage\29Q48CZT\Gyamfi-Ampadu et al. - 2021 - Evaluating Multi-Sensors Spectral and Spatial Reso.pdf</t>
  </si>
  <si>
    <t>https://www.mdpi.com/2072-4292/13/5/1033/pdf?version=1615348036</t>
  </si>
  <si>
    <t>'nother look = 1; Biodiversity; BIODIVERSITY; Climate change; Coefficient of determination; conservation; Conservation; Decision trees; diversity; Diversity; ECOSYSTEM SERVICES; Forecasting; Forestry; Influence predictions; LAND-COVER CLASSIFICATION; LIDAR DATA; natural forests; Natural forests; prediction; Prediction; Prediction-based; random forest; Random forest; RANDOM FOREST; Remote sensing; Remote sensing imagery; RICHNESS; Satellite imagery; SATELLITE IMAGERY; SAVANNA WOODLANDS; sensors; Sensors; Shannon diversity; Spatial resolution; SUBTROPICAL FOREST; Terrestrial biodiversity; Tree species diversity; TROPICAL FORESTS</t>
  </si>
  <si>
    <t>Recursive feature elimination</t>
  </si>
  <si>
    <t>G, B, R, NIR</t>
  </si>
  <si>
    <t>Drakensberg montane grasslands woodlands and forests (10), Maputaland-Pondoland bushland and thickets (10)</t>
  </si>
  <si>
    <t>(S2 = RE) &gt; PS &gt; L8</t>
  </si>
  <si>
    <t>7KDEEIVZ</t>
  </si>
  <si>
    <t>Huong, KM; Rodríguez-Hernández, DI</t>
  </si>
  <si>
    <t>Mapping the Above-Ground Biomass of Rhizophora apiculata plantation Forests Using PlanetScope Imagery in Thanh Phu Nature Reserve, Vietnam</t>
  </si>
  <si>
    <t>BIOLOGY BULLETIN</t>
  </si>
  <si>
    <t>1062-3590</t>
  </si>
  <si>
    <t>10.1134/S1062359023601957</t>
  </si>
  <si>
    <t>Estimating forest biomass is a necessary task to assess the carbon sequestration potential and storage, which serves to evaluate the environmental value of forests. It is possible to develop models for predicting forest biomass by combining remote sensing, field data and statistical models. In this study, we assessed the feasibility of estimating aboveground biomass (AGB) of Rhizophora apiculata plantation forests in Thanh Phu Nature Reserve by combining PlanetScope imagery and field inventory data obtained from 55 sample plots. Furthermore, we investigated the potential to enhance the accuracy of AGB estimation by applying four statistical models, generalized linear model (GLM), generalized exponential model (GEM), support vector machine (SVM) and random forest (RF). Our results showed that incorporating gray-level co-occurrence matrix (GLCM) texture features led to a more robust AGB estimation compared to using only spectral bands or vegetation indices. The RF model achieved the highest accuracy of AGB estimation based on the combination of spectral bands, vegetation indices and the optimum texture features, with an R-2 value of 0.77. In addition, the spectral and texture features of the green and near-infrared bands were also important in predicting AGB. Finally, the results indicated that PlanetScope imagery has a great potential for mapping the AGB of R. apiculata plantations in mangrove forests, with relatively good accuracy (e.g., 78.26 and 86.36% for low and high values, respectively).</t>
  </si>
  <si>
    <t>S450-S461</t>
  </si>
  <si>
    <t>SUPPL 3</t>
  </si>
  <si>
    <t>WOS:001145714800013</t>
  </si>
  <si>
    <t>machine learning; high-resolution imagery; mangrove forests biomass; Southwest Vietnam</t>
  </si>
  <si>
    <t>- RF has produces best-fitting models for estimating aboveground biomass
-  texture metrics improve model performance</t>
  </si>
  <si>
    <t>raw bands (Dove), NDVI, SAVI, GNDVI, GLCM</t>
  </si>
  <si>
    <t>Vietnam</t>
  </si>
  <si>
    <t>G, R, NIR, NDVI, SAVI, GNDVI, GLCM_nir_mean, GLCM_nir_hom, GLCM_nir_cor, GLCM_nir_var, GLCM_nir_sm, GLCM_g_dis, GLCM_g_mean, GLCM_r_mean, GLCM_r_hom, GLCM_r_cor</t>
  </si>
  <si>
    <t>Indochina mangroves (14), Rhizophora apiculata plantation</t>
  </si>
  <si>
    <t>Regression (GLM, GEM, RF, SVM)</t>
  </si>
  <si>
    <t>r2 = 0.08 to 0.77, RMSE = 87.59 to 43.7</t>
  </si>
  <si>
    <t>RF best</t>
  </si>
  <si>
    <t>LMLL4LYD</t>
  </si>
  <si>
    <t>Lucanus, L.N., O.; Kalacska, M.; Arroyo-Mora, J.P.; Sousa, L.; Carvalho</t>
  </si>
  <si>
    <t>Before and After: A Multiscale Remote Sensing Assessment of the Sinop Dam, Mato Grosso, Brazil</t>
  </si>
  <si>
    <t>26734834 (ISSN)</t>
  </si>
  <si>
    <t>10.3390/earth2020018</t>
  </si>
  <si>
    <t>https://www.scopus.com/inward/record.uri?eid=2-s2.0-85127708762&amp;doi=10.3390%2fearth2020018&amp;partnerID=40&amp;md5=fbe61f0c48dc80d85b492640f1ae398d</t>
  </si>
  <si>
    <t>Hydroelectric dams are a major threat to rivers in the Amazon. They are known to decrease river connectivity, alter aquatic habitats, and emit greenhouse gases such as carbon dioxide and methane. Multiscale remotely sensed data can be used to assess and monitor hydroelectric dams over time. We analyzed the Sinop dam on the Teles Pires river from high spatial resolution satellite imagery to determine the extent of land cover inundated by its reservoir, and subsequent methane emissions from TROPOMI S-5P data. For two case study areas, we generated 3D reconstructions of important endemic fish habitats from unmanned aerial vehicle photographs. We found the reservoir flooded 189 km2 (low water) to 215 km2 (high water) beyond the extent of the Teles Pires river, with 13–30 m tall forest (131.4 Mg/ha average AGB) the predominant flooded class. We further found the reservoir to be a source of methane enhancement in the region. The 3D model showed the shallow habitat had high complexity important for ichthyofauna diversity. The distinctive habitats of rheophile fishes, and of the unique species assemblage found in the tributaries have been permanently modified following inundation. Lastly, we illustrate immersive visualization options for both the satellite imagery and 3D products.</t>
  </si>
  <si>
    <t>303-330</t>
  </si>
  <si>
    <t>G6LQIP9P</t>
  </si>
  <si>
    <t>Husna, V.N.; Wibowo, P.A.; Fawzi, N.I.; Forests2020 Indonesia; Medco Natuna E and P Ltd</t>
  </si>
  <si>
    <t>Identification of mangrove forest change using object-based analysis in Bontang, East Kalimantan</t>
  </si>
  <si>
    <t>10.1088/1755-1315/284/1/012037</t>
  </si>
  <si>
    <t>https://www.scopus.com/inward/record.uri?eid=2-s2.0-85067010788&amp;doi=10.1088%2f1755-1315%2f284%2f1%2f012037&amp;partnerID=40&amp;md5=a3d24dd44a4e41ae5dcb330f749f01cc</t>
  </si>
  <si>
    <t>In past half century, 35-86% of global mangrove forest already loss due to conversion into ponds, urban development and timber harvest. This is become challenging because in some area we don't have data about distribution and what mangrove species in that forest. We mapping mangrove forest in Bontang city using PlanetScope images acquired at 2017 and 2018. Remote sensing analysis using OBIA method we obtain mangrove extend in Bontang City in 2017 and 2018 are 2,659.2 ha and 3,155.9 ha respectively. With this result, we already loss 491 ha or 13.5% from the initial extend in 1988. Our finding on this research are although have high accuracy, mangrove mapping with 3-meter resolution gave not quite good result. This is because we only obtain mangrove and non-mangrove classification, not until species determination. The factor mainly atmosphere condition which Bontang area have cloud or many aerosols that hamper light transmission. In future need to mapping with species differentiation with this challenge. © Published under licence by IOP Publishing Ltd.</t>
  </si>
  <si>
    <t>Institute of Physics Publishing</t>
  </si>
  <si>
    <t>C:\Users\spenshi\Zotero\storage\QNWSFCXL\Husna et al. - 2019 - Identification of mangrove forest change using obj.pdf</t>
  </si>
  <si>
    <t>'nother look = 1; Environmental engineering; Food supply; Forestry; Light transmission; Mangrove forest; Mangrove mappings; Mangrove species; Mapping; Object-based analysis; Remote sensing; Remote sensing analysis; Species determination; Species differentiations; Urban development; Urban growth</t>
  </si>
  <si>
    <t>Setiawan Y.</t>
  </si>
  <si>
    <t>Forests2020 Indonesia; Medco Natuna E and P Ltd</t>
  </si>
  <si>
    <t>5th International Symposium on LAPAN-IPB Satellite for Food Security and Environmental Monitoring 2018, LISAT-FSEM 2018</t>
  </si>
  <si>
    <t>Sunda Shelf mangroves (14)</t>
  </si>
  <si>
    <t>Classification (Unspecified)</t>
  </si>
  <si>
    <t>5PI6UNT5</t>
  </si>
  <si>
    <t>Rasanen, A; Virtanen, T</t>
  </si>
  <si>
    <t>Data and resolution requirements in mapping vegetation in spatially heterogeneous landscapes</t>
  </si>
  <si>
    <t>10.1016/j.rse.2019.05.026</t>
  </si>
  <si>
    <t>It has been argued that even centimeter-level resolution is needed for mapping vegetation patterns in spatially heterogeneous landscapes such as northern peatlands. However, there are few systematic tests for determining what kind of spatial resolution and data combinations are needed and what the differences in mapping accuracy are when different datasets are omitted or included. We conducted 78 different object-based supervised random forest classifications on a patterned fen and its surroundings in Kaamanen, northern Finland, using remotely sensed optical imagery, topography, and vegetation height datasets from different platforms (unmanned aerial vehicle (UAV), aerial, satellite) with spatial resolution ranging from 5 cm to 3m. We compared differences in classification performance when we altered (1) classification and segmentation input data and features calculated from the data, or (2) the segmentation scale. We constructed training data with the help of transect-based field sampling and UAV imagery and tested classification accuracy using 412 field-surveyed vegetation plots. The most accurate classifications (75.7% overall accuracy) were obtained when we segmented a 5 cm resolution UAV image with a small segmentation scale and calculated features from all datasets. Classification accuracy was 2.2 percentage points (pp) lower with the most accurate aerial image (50 cm resolution) based classification, and 7.6 pp and 11.9pp lower with the most accurate WorldView-2 (2 m resolution) and PlanetScope (3 m resolution) satellite image based classifications respectively. Classification accuracies were low (46.7-56.0%) when we used only spectral data from one dataset. The inclusion of gray-level co-occurrence matrix textural features increased classification accuracy by 0.4-12.1pp and inclusion of multiple datasets by 8.2-25.0pp. Segmentation scale had a minor effect on classification accuracy (2.5-7.3pp difference between the finest and coarsest segmentation scale); however, both too small and large segmentation scale might lead to suboptimal classification. The differences in land cover type areal coverage were relatively small between classifications with multiple datasets, but if classifications included features from only one dataset, the differences were larger. We conclude that multiple different optical, topographical, and vegetation height datasets should be used when mapping vegetation in spatially heterogeneous landscapes, and that sub-meter resolution data (e.g. UAV or aerial) are necessary for the most accurate maps. Although UAV data is not essentially needed for classification, it is useful for training dataset construction and especially helpful in areas lacking other sub-meter resolution data.</t>
  </si>
  <si>
    <t>WOS:000473838900011</t>
  </si>
  <si>
    <t xml:space="preserve">C:\Users\spenshi\Zotero\storage\BE4G8M4Y\Rasanen and Virtanen - 2019 - Data and resolution requirements in mapping vegeta.pdf; </t>
  </si>
  <si>
    <t>https://helda.helsinki.fi/bitstream/10138/330368/1/r_s_nen_virtanen_2019_RSE_postprint.pdf</t>
  </si>
  <si>
    <t>'nother look = 2; Antennas; Arctic; Arctic vehicles; Classification (of information); CLASSIFICATION ACCURACY; data acquisition; Data fusion; data set; Decision trees; Drone; Drones; Finland; Forestry; heterogeneity; image analysis; image classification; Image classification; Image resolution; Image segmentation; IMAGE-ANALYSIS; Kaamanen; land cover; Land cover classification; LAND-COVER; landscape; Lappi [Finland]; lidar; Lidar; Mapping; mapping method; Northern boreal; NORTHERN EUROPE; Object based image analysis; Object-based image analysis; Optical radar; peatland; Peatland; RANDOM FOREST; satellite data; satellite imagery; Satellite imagery; SATELLITE IMAGERY; segmentation; SEGMENTATION SCALE; spatial analysis; spatial resolution; TEXTURAL FEATURES; Topography; TUNDRA; UAS; Ultra-high; Ultra-high spatial resolution; UNMANNED AERIAL VEHICLE; Unmanned aerial vehicles (UAV); Vegetation; vegetation type; Very high spatial resolutions; Very-high spatial resolution; Wetlands; WorldView</t>
  </si>
  <si>
    <t>about peatlands, not forests</t>
  </si>
  <si>
    <t>raw bands (Dove), NDVI, NDWI, RGI, GLCM</t>
  </si>
  <si>
    <t>Finland</t>
  </si>
  <si>
    <t>3.162, 4.472</t>
  </si>
  <si>
    <t>PS: OA = 0.575 to 0.648; 
W2: OA = 0.639 to 0.691; 
Aerial: OA = 0.720 to 0.745; 
UAV: = 70.2 to 76.7</t>
  </si>
  <si>
    <t>PS overall worst performance</t>
  </si>
  <si>
    <t>LBJCT2I7</t>
  </si>
  <si>
    <t>Iqbal, A., I.M.; Balzter, H.; Shabbir</t>
  </si>
  <si>
    <t>Mapping Lantana camara and Leucaena leucocephala in Protected Areas of Pakistan: A Geo-Spatial Approach</t>
  </si>
  <si>
    <t>10.3390/rs15041020</t>
  </si>
  <si>
    <t>https://www.scopus.com/inward/record.uri?eid=2-s2.0-85149241115&amp;doi=10.3390%2frs15041020&amp;partnerID=40&amp;md5=75d59ddc81e5e51f67fe5cbc5283cc35</t>
  </si>
  <si>
    <t>Invasive alien plants are considered as one of the major causes of loss of native biodiversity around the world. Remote sensing provides an opportunity to identify and map native and invasive species using accurate spectral information. The current study was aimed to evaluate PlanetScope (3 m) and Sentinel (10 m) datasets for mapping the distribution of native and invasive species in two protected areas in Pakistan, using machine learning (ML) algorithms. The multispectral data were analysed with the following four ML algorithms (classifiers)—random forest (RF), Gaussian mixture model (GMM), k-nearest neighbour (KNN), and support vector machine (SVM)—to classify two invasive species, Lantana camara L. (common lantana) and Leucaena leucocephala L. The (Ipil-ipil) Dzetsaka plugin of QGIS was used to map these species using all ML algorithms. RF, GMM, and SVM algorithms were more accurate at detecting both invasive species when using PlanetScope imagery rather than Sentinel. Random forest produced the highest accuracy of 64% using PlanetScope data. Lantana camara was the most dominating plant species with 23% cover, represented in all thematic maps. Leucaena leucocpehala was represented by 7% cover and was mainly distributed in the southern end of the Jindi Reserve Forest (Jhelum). It was not possible to discriminate native species Dodonea viscosa Jacq. (Snatha) using the SVM classifier for Sentinel data. Overall, the accuracy of PlanetScope was slightly better than Sentinel in term of species discrimination. These spectral findings provide a reliable estimation of the current distribution status of invasive species and would be helpful for land managers to prioritize invaded areas for their effective management.</t>
  </si>
  <si>
    <t>Pakistan</t>
  </si>
  <si>
    <t>Western Himalayan subalpine conifer forests (5)</t>
  </si>
  <si>
    <t>Classification (RF, SVM, Gaussian mixture model, KNN)</t>
  </si>
  <si>
    <t>RF &gt; GMM &gt; SVM &gt; KNN</t>
  </si>
  <si>
    <t>PS &gt; S2 (by about 5%)</t>
  </si>
  <si>
    <t>6E7T58NC</t>
  </si>
  <si>
    <t>Jin, B., Y.; Guo, J.; Ye, H.; Zhao, J.; Huang, W.; Cui</t>
  </si>
  <si>
    <t>Extraction of arecanut planting distribution based on the feature space optimization of planetscope imagery</t>
  </si>
  <si>
    <t>20770472 (ISSN)</t>
  </si>
  <si>
    <t>10.3390/agriculture11040371</t>
  </si>
  <si>
    <t>https://www.scopus.com/inward/record.uri?eid=2-s2.0-85105261421&amp;doi=10.3390%2fagriculture11040371&amp;partnerID=40&amp;md5=f051a915739727ec3c6e18f02deb2715</t>
  </si>
  <si>
    <t>The remote sensing extraction of large areas of arecanut (Areca catechu L.) planting plays an important role in investigating the distribution of arecanut planting area and the subsequent adjustment and optimization of regional planting structures. Satellite imagery has previously been used to investigate and monitor the agricultural and forestry vegetation in Hainan. However, the monitoring accuracy is affected by the cloudy and rainy climate of this region, as well as the high level of land fragmentation. In this paper, we used PlanetScope imagery at a 3 m spatial resolution over the Hainan arecanut planting area to investigate the high-precision extraction of the arecanut planting distribution based on feature space optimization. First, spectral and textural feature variables were selected to form the initial feature space, followed by the implementation of the random forest algorithm to optimize the feature space. Arecanut planting area extraction models based on the support vector machine (SVM), BP neural network (BPNN), and random forest (RF) classification algorithms were then constructed. The overall classification accuracies of the SVM, BPNN, and RF models optimized by the RF features were determined as 74.82%, 83.67%, and 88.30%, with Kappa coefficients of 0.680, 0.795, and 0.853, respectively. The RF model with optimized features exhibited the highest overall classification accuracy and kappa coefficient. The overall accuracy of the SVM, BPNN, and RF models following feature optimization was improved by 3.90%, 7.77%, and 7.45%, respectively, compared with the corresponding unoptimized classification model. The kappa coefficient also improved. The results demonstrate the ability of PlanetScope satellite imagery to extract the planting distribution of arecanut. Furthermore, the RF is proven to effectively optimize the initial feature space, composed of spectral and textural feature variables, further improving the extraction accuracy of the arecanut planting distribution. This work can act as a theoretical and technical reference for the agricultural and forestry industries.</t>
  </si>
  <si>
    <t>RGB-NIR, DVI, MSAVI, SR-NIRR, SBI, GLCM</t>
  </si>
  <si>
    <t>GLCM_nir_cor, GLCM_nir_var, GLCM_nir_mean, GLCM_r_mean, B, GLCM_nir_ent, R, NIR, GLCM_nir_con, GLCM_b_mean, G, NDVI, SBI, GLCM_nir_hom</t>
  </si>
  <si>
    <t>Classification (RF, SVM, NN [BPNN])</t>
  </si>
  <si>
    <t>OA = 0.7092 to 0.8830, k = 0.630 to 0.853</t>
  </si>
  <si>
    <t>RF &gt; NN &gt; SVM</t>
  </si>
  <si>
    <t>VAK5UAYA</t>
  </si>
  <si>
    <t>Johnson, BR; McGlinchy, J; Cattau, M; Joseph, M; Scholl, V</t>
  </si>
  <si>
    <t>Harnessing commercial satellite technologies to monitor our forests</t>
  </si>
  <si>
    <t>University of Colorado System</t>
  </si>
  <si>
    <t>0277-786X</t>
  </si>
  <si>
    <t>10.1117/12.2321648</t>
  </si>
  <si>
    <t>We are seeing tree mortality increase in western U.S. forests and die-off events around the world caused by serve or interacting disturbances like logging, drought, wildfire and pine beetle infestation. Limiting our knowledge of how forests respond is a lack of data on functional vegetation states at the tree or stand level over long periods of time and broad regions. Moderate resolution satellite imagery can provide changes in percent forest cover but cannot resolve vegetation state changes (e.g. from conifer to deciduous forest). The high resolution of Planet's Dove imaging technologies may provide an opportunity to capture response at fine scales. We aim to integrate Planet's constellation of satellites with Landsat imagery to create a multi-scale network for forest monitoring. However, the uncalibrated nature of these systems and the variability of sensor characteristics across the constellation make this problematic. We conducted a limited investigation of radiometric and thematic data methods for linking vegetation properties across spatial scales from 3 to 30 meters. The greatest challenge arises from the variation in Dove sensor radiometric response (roughly +/- 10%) across the constellation and optical cross talk associated with their broad, overlapping Bayer filter response. Applying a spectral band adjustment factor to improve radiometric correlation requires knowledge of the actual spectral response of the sensors which is not readily available. Using a K-means clustering algorithm to bridge scales and minimize sensor differences had mixed results for low reflectance scene components - perhaps again the result of crosstalk between Dove sensor spectral bands.</t>
  </si>
  <si>
    <t>WOS:000452820600001</t>
  </si>
  <si>
    <t>Remote sensing; Landsat; LANDSAT; PLANET; CALIBRATION; Forest Health; Planet imagery</t>
  </si>
  <si>
    <t>Gao, W; Chang, NB; Wang, J</t>
  </si>
  <si>
    <t>REMOTE SENSING AND MODELING OF ECOSYSTEMS FOR SUSTAINABILITY XV</t>
  </si>
  <si>
    <t>raw bands (Dove), NDVI, EVI</t>
  </si>
  <si>
    <t>NDVI, EVI, R, G, B, NIR</t>
  </si>
  <si>
    <t>Mojave desert (13), California interior chaparral and woodlands (12)</t>
  </si>
  <si>
    <t>Unsupervised classification (K-means)</t>
  </si>
  <si>
    <t>ZGB8NKVJ</t>
  </si>
  <si>
    <t>Jutras-Perreault, M.-C.; Gobakken, T.; Næsset, E.; Ørka, H.O.</t>
  </si>
  <si>
    <t>Comparison of Different Remotely Sensed Data Sources for Detection of Presence of Standing Dead Trees Using a Tree-Based Approach</t>
  </si>
  <si>
    <t>Remote Sensing</t>
  </si>
  <si>
    <t>10.3390/rs15092223</t>
  </si>
  <si>
    <t>https://www.scopus.com/inward/record.uri?eid=2-s2.0-85159307966&amp;doi=10.3390%2frs15092223&amp;partnerID=40&amp;md5=c750e56908634b829a130e9509a80724</t>
  </si>
  <si>
    <t>Deadwood is an important key ecological element for forest ecosystem biodiversity. Its low occurrence, especially in managed forests, makes inventory through field campaigns challenging. Remote sensing can provide a more objective and systematic approach to detect deadwood for large areas. Traditional area-based approaches have, however, shown limitations when it comes to predicting rare objects such as standing dead trees (SDT). To overcome this limitation, this study proposes a tree-based approach that uses a local maxima function to identify trees from airborne laser scanning (ALS) and optical data, and predict their status, i.e., living or dead, from normalized difference vegetation index (NDVI). NDVI was calculated from aerial images (hyperspectral and simulated aerial image) and from satellite images (PlanetScope and Sentinel-2). By comparing the different remotely sensed data sources, we aimed to assess the impact of spatial and spectral resolutions in the prediction of SDT. The presence/absence of SDT was perfectly predicted by combining trees identified using ALS-derived canopy height models with spatial resolutions between 0.75 m and 1 m and a search window size of 3 pixels, and NDVI computed from aerial images to predict their status. The presence/absence of SDT was not predicted as accurately when using NDVI computed from satellite images. A root-mean-square deviation of around 35 trees ha−1 was obtained when predicting the density of SDT with NDVI from aerial images and around 60 trees ha−1 with NDVI from satellite images. The tree-based approach presented in this study shows great potential to predict the presence of SDT over large areas. © 2023 by the authors.</t>
  </si>
  <si>
    <t>Remote Sens.</t>
  </si>
  <si>
    <t>; C:\Users\spenshi\Zotero\storage\Y5CGYH82\Jutras-Perreault et al. - 2023 - Comparison of Different Remotely Sensed Data Sourc.pdf</t>
  </si>
  <si>
    <t>https://www.mdpi.com/2072-4292/15/9/2223/pdf?version=1682158150</t>
  </si>
  <si>
    <t>'nother look = 1; ALS; deadwood; optical images; tree identification</t>
  </si>
  <si>
    <t>Standing dead wood</t>
  </si>
  <si>
    <t>Classification (Logistic regression)</t>
  </si>
  <si>
    <t>Better than Sentinel-2, inferior to hyperspectral aerial</t>
  </si>
  <si>
    <t>8EELNVH3</t>
  </si>
  <si>
    <t>Keay, L; Mulverhill, C; Coops, NC; McCartney, G</t>
  </si>
  <si>
    <t>Automated Forest Harvest Detection With a Normalized PlanetScope Imagery Time Series</t>
  </si>
  <si>
    <t>CANADIAN JOURNAL OF REMOTE SENSING</t>
  </si>
  <si>
    <t>0703-8992</t>
  </si>
  <si>
    <t>10.1080/07038992.2022.2154598</t>
  </si>
  <si>
    <t>The advent of CubeSat constellations is revolutionizing the ability to observe Earth systems through time. The improved spatial and temporal resolutions from these data could assist in tracking forest harvesting by forest management companies or government organizations interested in monitoring the sustainable management of forest resources. However, differing characteristics of individual satellites in each constellation requires study into geometric and radiometric normalization of the imagery and tuning parameters for change detection algorithms. In this study, a method for the spatial and temporal detection of forest harvest operations using images from the PlanetScope constellation was developed and implemented for a managed forest in Ontario, Canada. Temporal smoothing was applied on Landsat-normalized PlanetScope values of the Normalized Differential Vegetation Index (NDVI), and change points were detected based on the first derivative of the NDVI trend. Detected changes were compared to known locations of harvesting machines. Results indicate that 80-90% of harvested areas were detected, with temporal errors of approximately 9-10 days for two sites. Overall, this study demonstrated that forest harvesting can be detected with relative accuracy, deriving previously unavailable levels of spatial and temporal detail and enhancing the ability of forest stakeholders to monitor the sustainable use of forest resources.</t>
  </si>
  <si>
    <t>WOS:000899942700001</t>
  </si>
  <si>
    <t>; C:\Users\spenshi\Zotero\storage\N5D58UA7\Keay et al. - 2023 - Automated Forest Harvest Detection With a Normaliz.pdf</t>
  </si>
  <si>
    <t>https://www.tandfonline.com/doi/pdf/10.1080/07038992.2022.2154598</t>
  </si>
  <si>
    <t>'nother look = 1; Cubesat; Earth systems; Forest harvest; Forest harvesting; Forest resources; Forestry; Government organizations; Harvesting; Information management; Landsat; LANDSAT; Natural resources; Normalized differential vegetation indices; PHENOLOGY; Spatial and temporal resolutions; Sustainable management; Times series; VEGETATION</t>
  </si>
  <si>
    <t>Results from this study demonstrated that relatively accurate change detection can be achieved at high temporal and spatial resolutions through normalization, temporal smoothing, and breakpoint detection of CubeSat images.</t>
  </si>
  <si>
    <t>- Use different spectral indices to try and do monitoring of winter harvesting
- Future work in the use of these data for detecting land cover change could use the approach outlined in this study or that of others (e.g., Houborg and McCabe 2018).</t>
  </si>
  <si>
    <t>Orthoganal regression to Landsat (Leach et al., 2019)</t>
  </si>
  <si>
    <t>3.1 (weighted average between sites)</t>
  </si>
  <si>
    <t>2.6-3.9</t>
  </si>
  <si>
    <t>Canada</t>
  </si>
  <si>
    <t>Eastern forest-boreal transition (4), Central Canadian Shield forests (6)</t>
  </si>
  <si>
    <t>OA = 0.642 to 0.798</t>
  </si>
  <si>
    <t>IJACB7AW</t>
  </si>
  <si>
    <t>Kluczek, M; Zagajewski, B; Zwijacz-Kozica, T</t>
  </si>
  <si>
    <t>Mountain Tree Species Mapping Using Sentinel-2, PlanetScope, and Airborne HySpex Hyperspectral Imagery</t>
  </si>
  <si>
    <t>10.3390/rs15030844</t>
  </si>
  <si>
    <t>Europe's mountain forests, which are naturally valuable areas due to their high biodiversity and well-preserved natural characteristics, are experiencing major alterations, so an important component of monitoring is obtaining up-to-date information concerning species composition, extent, and location. An important aspect of mapping tree stands is the selection of remote sensing data that vary in temporal, spectral, and spatial resolution, as well as in open and commercial access. For the Tatra Mountains area, which is a unique alpine ecosystem in central Europe, we classified 13 woody species by iterative machine learning methods using random forest (RF) and support vector machine (SVM) algorithms of more than 1000 polygons collected in the field. For this task, we used free Sentinel-2 multitemporal satellite data (10 m pixel size, 12 spectral bands, and 21 acquisition dates), commercial PlanetScope data (3 m pixel size, 8 spectral bands, and 3 acquisitions dates), and airborne HySpex hyperspectral data (2 m pixel size, 430 spectral bands, and a single acquisition) with fusion of the data of topographic derivatives based on Shuttle Radar Topography Mission (SRTM) and airborne laser scanning (ALS) data. The iterative classification method achieved the highest F1-score with HySpex (0.95 RF; 0.92 SVM) imagery, but the multitemporal Sentinel-2 data cube, which consisted of 21 scenes, offered comparable results (0.93 RF; 0.89 SVM). The three images of the high-resolution PlanetScope produced slightly less accurate results (0.89 RF; 0.87 SVM).</t>
  </si>
  <si>
    <t>WOS:000929706600001</t>
  </si>
  <si>
    <t>; C:\Users\spenshi\Zotero\storage\DUGSJMEE\Kluczek et al. - 2023 - Mountain Tree Species Mapping Using Sentinel-2, Pl.pdf</t>
  </si>
  <si>
    <t>https://www.mdpi.com/2072-4292/15/3/844/pdf?version=1675749824</t>
  </si>
  <si>
    <t>'nother look = 1; Biodiversity; classification; CLASSIFICATION; Classification (of information); Ecosystems; FOREST; Forestry; Hyspex; HySpex; Image classification; Iterative methods; Landforms; Learning systems; LIDAR; MACHINE; mountain ecosystem; Mountain ecosystems; Photomapping; Pixel size; Pixels; Planetscope; PlanetScope; Random forests; Remote sensing; Sentinel-2; Spectral band; Support vector machines; The tatra; the Tatras; Topography; vegetation mapping; Vegetation mapping; woody plant species; Woody plants species</t>
  </si>
  <si>
    <t>DEM, Slope, Aspect</t>
  </si>
  <si>
    <t>raw bands (Super Dove)</t>
  </si>
  <si>
    <t>Poland</t>
  </si>
  <si>
    <t>CB, B, G1, G, Y, R, RE, NIR, DEM, Slope, Aspect</t>
  </si>
  <si>
    <t>Carpathian montane forests (5)</t>
  </si>
  <si>
    <t>aerial &gt; S2 &gt; PS</t>
  </si>
  <si>
    <t>29NYZ47X</t>
  </si>
  <si>
    <t>Leach, N; Coops, NC; Obrknezev, N</t>
  </si>
  <si>
    <t>Normalization method for multi-sensor high spatial and temporal resolution satellite imagery with radiometric inconsistencies</t>
  </si>
  <si>
    <t>COMPUTERS AND ELECTRONICS IN AGRICULTURE</t>
  </si>
  <si>
    <t>0168-1699</t>
  </si>
  <si>
    <t>10.1016/j.compag.2019.104893</t>
  </si>
  <si>
    <t>Distributed systems of small satellites are generating a new type of remote sensing data: multi-spectral data with high spatial and temporal resolution and near-daily global coverage, This data is proving to be valuable for monitoring land cover change. However, in order to achieve widespread application for this purpose, all satellites in the distributed system, or constellation, must acquire imagery with accurate georeferencing and consistent radiometric properties. In this research, we developed a method to automatically co-register and radiometrically normalize a temporally dense series of smallsat images using geocorrected reference imagery. To demonstrate the approach, we normalized a smallsat image time series at both the pixel and the polygon level, smoothing spectral indices through time to detect both abrupt and gradual changes. Using PlanetScope imagery, we tested these methods in a forested region of British Columbia, Canada heavily impacted by forest fires in 2017. By examining the normalized difference vegetation index (NDVI) in the acquired imagery before and after the fires, we found that this method allowed simple identification of burned and unburned areas, which was not readily possible without applying the normalization method. Our result suggests that the developed approach can help fully exploit remote sensing datasets that have high spatial resolution and are acquired with high frequency but potentially contain radiometric inconsistencies in order to quickly identify land cover changes.</t>
  </si>
  <si>
    <t>WOS:000483910100009</t>
  </si>
  <si>
    <t>; C:\Users\spenshi\Zotero\storage\7DQ47GVU\Leach et al. - 2019 - Normalization method for multi-sensor high spatial.pdf</t>
  </si>
  <si>
    <t>https://www.sciencedirect.com/science/article/pii/S0168169919301243/pdfft?md5=1eabb412323929785e251ced683e1652&amp;pid=1-s2.0-S0168169919301243-main.pdf&amp;isDTMRedir=Y</t>
  </si>
  <si>
    <t>'nother look = 1; Alteration detections; British Columbia; British Columbia , Canada; Canada; CubeSat; Deforestation; detection method; Fire hazards; FIRE SEVERITY; Fires; forest fire; Forest fire; Forest fires; High spatial resolution; land cover; LANDSAT; MORTALITY; Multivariate alteration detection; NDVI; Normalization; Normalization methods; Normalized difference vegetation index; numerical method; PLANET; radiometric method; Radiometry; remote sensing; Remote sensing; satellite constellation; satellite data; satellite imagery; Satellite imagery; Small satellites; Spatial and temporal resolutions; spatial resolution; TECHNOLOGIES; TIME</t>
  </si>
  <si>
    <t>A pipeline was developed for radiometrically normalizing Planetscope data so that images from different sensors can be compared</t>
  </si>
  <si>
    <t>- Future work should explore the capabilities of the pipeline detailed in this paper using different target and reference imagery, as well in different locations and constraints
- Additionally, the efficacy of this model in normalizing temporally dense CubeSat time series should be compared against other methods to quantitatively assess its merits and limitations in comparison to existing methods</t>
  </si>
  <si>
    <t>71/365</t>
  </si>
  <si>
    <t>Fraser Plateau and Basin complex (5)</t>
  </si>
  <si>
    <t>8GJLVYBX</t>
  </si>
  <si>
    <t>Lima, T.A.; Beuchle, R.; Langner, A.; Grecchi, R.C.; Griess, V.C.; Achard, F.</t>
  </si>
  <si>
    <t>Comparing Sentinel-2 MSI and Landsat 8 OLI imagery for monitoring selective logging in the Brazilian Amazon</t>
  </si>
  <si>
    <t>10.3390/rs11080922</t>
  </si>
  <si>
    <t>https://www.scopus.com/inward/record.uri?eid=2-s2.0-85065013917&amp;doi=10.3390%2frs11080922&amp;partnerID=40&amp;md5=7be9f6a882bb447d61d5e85c6f609cdb</t>
  </si>
  <si>
    <t>Imagery from medium resolution satellites, such as Landsat, have long been used to map forest disturbances in the tropics. However, the Landsat spatial resolution (30 m) has often been considered too coarse for reliably mapping small-scale selective logging. Imagery from the recently launched Sentinel-2 sensor, with a resampled 10 m spatial resolution, may improve the detection of forest disturbances. This study compared the performance of Landsat 8 and Sentinel-2 data for the detection of selective logging in an area located in the Brazilian Amazon. Logging impacts in seven areas, which had governmental authorization for harvesting timber, were mapped by calculating the difference of a self-referenced normalized burn ratio (ΔrNBR) index over corresponding time periods (2016-2017) for imagery of both satellite sensors. A robust reference dataset was built using both high- and very-high-resolution imagery. It was used to define optimum ΔrNBR thresholds for forest disturbance maps, via a bootstrapping procedure, and for estimating accuracies and areas. A further assessment of our approach was also performed in three unlogged areas. Additionally, field data regarding logging infrastructure were collected in the seven study sites where logging occurred. Both satellites showed the same performance in terms of accuracy, with area-adjusted overall accuracies of 96.7% and 95.7% for Sentinel-2 and Landsat 8, respectively. However, Landsat 8 mapped 36.9% more area of selective logging compared to Sentinel-2 data. Logging infrastructure was better detected from Sentinel-2 (43.2%) than Landsat 8 (35.5%) data, confirming its potential for mapping small-scale logging. We assessed the impacted area by selective logging with a regular 300 m × 300 m grid over the pixel-based results, leading to 1143 ha and 1197 ha of disturbed forest on Sentinel-2 and Landsat 8 data, respectively. No substantial differences in terms of accuracy were found by adding three unlogged areas to the original seven study sites. © 2019 by the authors.</t>
  </si>
  <si>
    <t>; C:\Users\spenshi\Zotero\storage\JIUAVIZJ\Lima et al. - 2019 - Comparing Sentinel-2 MSI and Landsat 8 OLI imagery.pdf</t>
  </si>
  <si>
    <t>https://www.mdpi.com/2072-4292/11/8/922/pdf?version=1555410869</t>
  </si>
  <si>
    <t>'nother look = 1; Amazonas; Brazil; Forest cover change; Forest degradation; Forest disturbance; Forest disturbances; Forest management; Forestry; Image enhancement; Image resolution; LANDSAT; Landsat 8; Mapping; PlanetScope; Satellite imagery; Sentinel-2; Tropical forest; Tropical forests</t>
  </si>
  <si>
    <t>Madeira-Tapajós moist forests (1)</t>
  </si>
  <si>
    <t>KGL9XD9T</t>
  </si>
  <si>
    <t>Liu, X; Frey, J; Munteanu, C; Denter, M; Koch, B</t>
  </si>
  <si>
    <t>Tree species diversity mapping from spaceborne optical images: The effects of spectral and spatial resolution</t>
  </si>
  <si>
    <t>10.1002/rse2.383</t>
  </si>
  <si>
    <t>Increasingly available spaceborne sensors provide unprecedented opportunities for large-scale, timely and continuous tree species diversity (TSD) monitoring. However, given differences in spectral and spatial resolutions, the choice of sensor is not always straightforward. In this work, we investigated the effects of spatial and spectral resolutions for four spaceborne sensors (RapidEye, Landsat-8, Sentinel-2 and PlanetScope) on TSD mapping in an area of approximately 4000 km2 within the Black Forest, Germany. We employed a random forest (RF) regression model to predict Shannon-Wiener diversity based on seven types of spectral heterogeneity metrics (texture, coefficient of variation, Rao's Q, convex hull volume, spectral angle mapper, convex hull area and spectral species diversity) and a full survey dataset from 135 one-ha sample plots. We compared the RF model's performance across sensors and spatial resolutions. Our results demonstrated that the Sentinel-2-based TSD model achieved the highest accuracy (mean R2: 0.477, mean root-mean-square error (RMSE): 0.274). The RapidEye-based TSD model produced lower accuracy (mean R2: 0.346, mean RMSE: 0.303), but it was better than the PlanetScope- and Landsat-based TSD models. The 10 m (for Sentinel-2 and RapidEye) and 15 m (for PlanetScope) were the best spatial resolutions for predicting TSD. The NIR band was the most favourable spectral band for predicting TSD. Texture metrics and Rao's Q outperformed the other spectral heterogeneity metrics. Our results highlighted that spaceborne optical imagery (especially Sentinel-2) can be successfully used for large-scale TSD mapping but that the choice of sensors can significantly affect the resulting mapping accuracy in temperate montane forests. We investigated the effects of spatial and spectral resolutions for four spaceborne sensors (RapidEye, Landsat-8, Sentinel-2 and PlanetScope) on tree species diversity (TSD) mapping in an area of approximately 4000 km2 within the Black Forest, Germany. We employed a random forest regression model to predict Shannon-Wiener diversity based on seven types of spectral heterogeneity metrics (texture, coefficient of variation, Rao's Q, convex hull volume, spectral angle mapper, convex hull area and spectral species diversity) and a full survey dataset from 135 one-ha sample plots. Our results demonstrated that the Sentinel-2-based TSD model achieved higher accuracy than the other satellite-based TSD models. The 10 m (for Sentinel-2 and RapidEye) and 15 m (for PlanetScope) were the best resolutions for predicting TSD. Texture metrics and Rao's Q outperformed the other spectral heterogeneity metrics. Our results highlighted that spaceborne optical imagery (especially Sentinel-2) can be successfully used for large-scale TSD mapping but that the choice of sensors can significantly affect the resulting mapping accuracy in temperate montane forests. image</t>
  </si>
  <si>
    <t>WOS:001164521400001</t>
  </si>
  <si>
    <t>FOREST; LANDSAT; INDEX; RICHNESS; SENTINEL-2; spatial resolution; spectral resolution; ALPHA-DIVERSITY; Spaceborne optical imagery; spectral heterogeneity metric; tree species diversity</t>
  </si>
  <si>
    <t>Species diversity</t>
  </si>
  <si>
    <t>GLCM, SAM, CHA, SSD, CHV, RQ, CV, AVG, NDVI, EVI, GNDVI, MSAVI, raw bands (Dove)</t>
  </si>
  <si>
    <t>RF importance, Recursive feature elimination</t>
  </si>
  <si>
    <t>GLCM_nir_cor, RQ_nir, GLCM_msavi_sm, GLCM_nir_sm, GLCM_r_sm, GLCM_g_cor</t>
  </si>
  <si>
    <t>3, 5, 10, 15, 20, 25, 30</t>
  </si>
  <si>
    <t>S2 &gt; RE &gt; PS &gt; L8</t>
  </si>
  <si>
    <t>DILXKUQZ</t>
  </si>
  <si>
    <t>Logan, M.A., J.J.; Hoi, A.G.; Sawada, M.; Knudby, A.; Ramsay, T.; Blanford, J.I.; Ogden, N.H.; Kulkarni</t>
  </si>
  <si>
    <t>Risk factors for Lyme disease resulting from residential exposure amidst emerging Ixodes scapularis populations: A neighbourhood-level analysis of Ottawa, Ontario</t>
  </si>
  <si>
    <t>19326203 (ISSN)</t>
  </si>
  <si>
    <t>10.1371/journal.pone.0290463</t>
  </si>
  <si>
    <t>https://www.scopus.com/inward/record.uri?eid=2-s2.0-85168726066&amp;doi=10.1371%2fjournal.pone.0290463&amp;partnerID=40&amp;md5=5a7446f1818b9b9b46ac00a07bbf6aa8</t>
  </si>
  <si>
    <t>Lyme disease is an emerging health threat in Canada due tothe continued northward expansion ofthe main tick vector, Ixodes scapularis. Itisofparticular concern topopulations living inexpanding peri-urban areas where residential development and municipal climate change response impact neighbourhood structure and composition. The objective ofthis study was toestimate associations ofsocio-ecological characteristicswith residential Lyme disease risk atthe neighbourhood scale. We used Lyme disease case data for 2017–2020 reported for Ottawa, Ontario todetermine where patients’ residential property, orelsewhere within their neighbourhood, was the suspected site oftick exposure. Cases meeting this exposure definition (n=118) were aggregated and linked toneighbourhood boundaries. We calculated landscape characteristics from composited and classified August 2018 PlanetScopesatellite imagery. Negative binomial generalized linear models guided by apriori hypothesized relationships explored the association between hypothesized interactions oflandscape structure and the outcome. Increases inmedian household income, the number offorest patches, the proportion offorested area, forest edge density, and mean forest patch size were associated with higher residential Lyme disease incidence atthe neighbourhood scale, while increases inforest shape complexity and average distance toforest edge were associated with reduced incidence (P&lt;0.001). Among Ottawa neighbourhoods, the combined effect offorest shape complexity and average forest patch size was associated with higher residential Lyme disease incidence (P&lt;0.001). These findings suggest that Lyme disease risk inresidential settings isassociated with urban design elements. This isparticularly relevant inurban centres where local ecological changes may impact the presence ofemerging tick populations and how residents interact with tick habitat. Further research into the mechanistic underpinnings of these associations would be an asset toboth urban development planning and public health management.</t>
  </si>
  <si>
    <t>Canada (Ottawa)</t>
  </si>
  <si>
    <t>Urban vegetation, Eastern forest-boreal transition (4), Eastern Great Lakes lowland forests (4)</t>
  </si>
  <si>
    <t>PHFUPQID</t>
  </si>
  <si>
    <t>Myroniuk, P.P., V.V.; Bilous, A.M.; Diachuk</t>
  </si>
  <si>
    <t>Predicting forest stand parameters using the k-NN approach</t>
  </si>
  <si>
    <t>26644452 (ISSN)</t>
  </si>
  <si>
    <t>10.31548/forest2019.02.051</t>
  </si>
  <si>
    <t>https://www.scopus.com/inward/record.uri?eid=2-s2.0-85130406088&amp;doi=10.31548%2fforest2019.02.051&amp;partnerID=40&amp;md5=5e6e1ff7af12b6b949d76b6ebacb6abf</t>
  </si>
  <si>
    <t>51-63</t>
  </si>
  <si>
    <t>Ukrainian</t>
  </si>
  <si>
    <t>SZGC982G</t>
  </si>
  <si>
    <t>Loranty, MM; Davydov, SP; Kropp, H; Alexander, HD; Mack, MC; Natali, SM; Zimov, NS</t>
  </si>
  <si>
    <t>Vegetation Indices Do Not Capture Forest Cover Variation in Upland Siberian Larch Forests</t>
  </si>
  <si>
    <t>10.3390/rs10111686</t>
  </si>
  <si>
    <t>Boreal forests are changing in response to climate, with potentially important feedbacks to regional and global climate through altered carbon cycle and albedo dynamics. These feedback processes will be affected by vegetation changes, and feedback strengths will largely rely on the spatial extent and timing of vegetation change. Satellite remote sensing is widely used to monitor vegetation dynamics, and vegetation indices (VIs) are frequently used to characterize spatial and temporal trends in vegetation productivity. In this study we combine field observations of larch forest cover across a 25 km(2) upland landscape in northeastern Siberia with high-resolution satellite observations to determine how the Normalized Difference Vegetation Index (NDVI) and the Enhanced Vegetation Index (EVI) are related to forest cover. Across 46 forest stands ranging from 0% to 90% larch canopy cover, we find either no change, or declines in NDVI and EVI derived from PlanetScope CubeSat and Landsat data with increasing forest cover. In conjunction with field observations of NDVI, these results indicate that understory vegetation likely exerts a strong influence on vegetation indices in these ecosystems. This suggests that positive decadal trends in NDVI in Siberian larch forests may correspond primarily to increases in understory productivity, or even to declines in forest cover. Consequently, positive NDVI trends may be associated with declines in terrestrial carbon storage and increases in albedo, rather than increases in carbon storage and decreases in albedo that are commonly assumed. Moreover, it is also likely that important ecological changes such as large changes in forest density or variable forest regrowth after fire are not captured by long-term NDVI trends.</t>
  </si>
  <si>
    <t>WOS:000451733800017</t>
  </si>
  <si>
    <t>; C:\Users\spenshi\Zotero\storage\GMNGDY2L\Loranty et al. - 2018 - Vegetation Indices Do Not Capture Forest Cover Var.pdf</t>
  </si>
  <si>
    <t>https://www.mdpi.com/2072-4292/10/11/1686/pdf?version=1540475858</t>
  </si>
  <si>
    <t>'nother look = 1; Arctic; boreal forest; Boreal forest; BOREAL FOREST; Boreal forests; CLIMATE; Cubesat; CubeSat; Digital storage; Ecology; ECOSYSTEMS; Forestry; greening; Greening; LANDSAT; larch; Larch; LATITUDES; NDVI; phenology; Phenology; PLANT-GROWTH; Productivity; PRODUCTIVITY; Remote sensing; SEASONAL DYNAMICS; Siberia; SIBERIA; Solar radiation; TUNDRA; UNDERSTORY REFLECTANCE; Vegetation</t>
  </si>
  <si>
    <t>p &gt; 0.05</t>
  </si>
  <si>
    <t>HMY4ZPQQ</t>
  </si>
  <si>
    <t>Louis, V; Page, SE; Tansey, KJ; Jones, L; Bika, K; Balzter, H</t>
  </si>
  <si>
    <t>Tiger Habitat Quality Modelling in Malaysia with Sentinel-2 and InVEST</t>
  </si>
  <si>
    <t>10.3390/rs16020284</t>
  </si>
  <si>
    <t>https://www.scopus.com/inward/record.uri?eid=2-s2.0-85183317286&amp;doi=10.3390%2frs16020284&amp;partnerID=40&amp;md5=527750f7cfb333ebfeda46f810c0cdc2</t>
  </si>
  <si>
    <t>Deforestation is a threat to habitat quality and biodiversity. In intact forests, even small levels of deforestation can have profound consequences for vertebrate biodiversity. The risk hotspots are Borneo, the Central Amazon, and the Congo Basin. Earth observation (EO) now provides regular, high-resolution satellite images from the Copernicus Sentinel missions and other platforms. To assess the impact of forest conversion and forest loss on biodiversity and habitat quality, forest loss in a tiger conservation landscape in Malaysia is analysed using Sentinel-2 imagery and the InVEST habitat quality model. Forest losses are identified from satellites using the random forest classification and validated with PlanetScope imagery at 3–5 m resolution for a test area. Two scenarios are simulated using InVEST, one with and one without the forest loss maps. The outputs of the InVEST model are maps of tiger habitat quality and habitat degradation in northeast Peninsular Malaysia. In addition to forest loss, OpenStreetMap road vectors and the GLC2000 land-cover map are used to model habitat sensitivity to threats from roads, railways, water bodies, and urban areas. The landscape biodiversity score simulation results fall sharply from ~0.8 to ~0.2 for tree-covered land cover when forest loss is included in the habitat quality model. InVEST makes a reasonable assumption that species richness is higher in pristine tropical forests than in agricultural landscapes. The landscape biodiversity score is used to compare habitat quality between administrative areas. The coupled EO/InVEST modelling framework presented here can support decision makers in reaching the targets of the Kunming-Montreal Global Biodiversity Framework. Forest loss information is essential for the quantification of habitat quality and biodiversity in tropical forests. Next generation ecosystem service models should be co-developed alongside EO products to ensure interoperability. © 2024 by the authors.</t>
  </si>
  <si>
    <t>WOS:001152766200001</t>
  </si>
  <si>
    <t>Citation Key: ref_19 Assignee: NA Authority: NA Code: NA Committee: NA Country: NA Edition: NA History: NA Medium: NA Place: NA References: NA Reporter: NA Scale: NA Section: NA Session: NA System: NA Type: NA tex.abstract.note: Deforestation is a threat to habitat quality and biodiversity. In intact forests, even small levels of deforestation can have profound consequences for vertebrate biodiversity. The risk hotspots are Borneo, the Central Amazon, and the Congo Basin. Earth observation (EO) now provides regular, high-resolution satellite images from the Copernicus Sentinel missions and other platforms. To assess the impact of forest conversion and forest loss on biodiversity and habitat quality, forest loss in a tiger conservation landscape in Malaysia is analysed using Sentinel-2 imagery and the InVEST habitat quality model. Forest losses are identified from satellites using the random forest classification and validated with PlanetScope imagery at 3-5 m resolution for a test area. Two scenarios are simulated using InVEST, one with and one without the forest loss maps. The outputs of the InVEST model are maps of tiger habitat quality and habitat degradation in northeast Peninsular Malaysia. In addition to forest loss, OpenStreetMap road vectors and the GLC2000 land-cover map are used to model habitat sensitivity to threats from roads, railways, water bodies, and urban areas. The landscape biodiversity score simulation results fall sharply from similar to 0.8 to similar to 0.2 for tree-covered land cover when forest loss is included in the habitat quality model. InVEST makes a reasonable assumption that species richness is higher in pristine tropical forests than in agricultural landscapes. The landscape biodiversity score is used to compare habitat quality between administrative areas. The coupled EO/InVEST modelling framework presented here can support decision makers in reaching the targets of the Kunming-Montreal Global Biodiversity Framework. Forest loss information is essential for the quantification of habitat quality and biodiversity in tropical forests. Next generation ecosystem service models should be co-developed alongside EO products to ensure interoperability. tex.access.date: NA tex.application.number: NA tex.archive.location: WOS:001152766200001 tex.artwork.size: NA tex.attorney.agent: NA tex.automatic.tags: NA tex.book.author: NA tex.call.number: NA tex.cast.member: NA tex.code.number: NA tex.commenter: NA tex.composer: NA tex.contributor: NA tex.cosponsor: NA tex.counsel: NA tex.date.added: 2024-05-22 18:07:32 tex.date.modified: 2024-05-22 18:07:32 tex.file.attachments: NA tex.filing.date: NA tex.guest: NA tex.hasforest: TRUE tex.interviewer: NA tex.issuing.authority: NA tex.item.type: journalArticle tex.key: HMY4ZPQQ tex.legal.status: NA tex.legislative.body: NA tex.library.catalog: NA tex.link.attachments: NA tex.manual.tags: biodiversity; BIODIVERSITY; CONSERVATION; CONSERVING TIGERS; deforestation; Earth observation; EARTH OBSERVATION; ecosystem services; LANDSCAPE; machine learning; PANTHERA-TIGRIS; POPULATION; TRENDS; VIABILITY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</si>
  <si>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C:\Users\spenshi\Zotero\storage\6LYWDW6B\Louis_2024_Tiger Habitat Quality Modelling in Malaysia with Sentinel-2 and InVEST.pdf</t>
  </si>
  <si>
    <t>BIODIVERSITY; Machine learning; biodiversity; deforestation; TRENDS; LANDSCAPE; machine learning; Biodiversity; CONSERVATION; Conservation; Ecosystems; Satellites; Ecosystem services; ecosystem services; Deforestation; Tropical forest; Hotspots; Tropics; Machine-learning; Malaysia; Decision making; Earth observation; Forest loss; EARTH OBSERVATION; CONSERVING TIGERS; PANTHERA-TIGRIS; POPULATION; VIABILITY; Congo basins; Earth observations; Habitat quality; Interoperability; Observatories; Quality modeling</t>
  </si>
  <si>
    <t>Peninsular Malaysian montane rain forests (1), Peninsular Malaysian rain forests (1)</t>
  </si>
  <si>
    <t>IV9K98N9</t>
  </si>
  <si>
    <t>Laso, J., F.J.; Benítez, F.L.; Rivas-Torres, G.; Sampedro, C.; Arce-Nazario</t>
  </si>
  <si>
    <t>Land cover classification of complex agroecosystems in the non-protected highlands of the Galapagos Islands</t>
  </si>
  <si>
    <t>10.3390/RS12010065</t>
  </si>
  <si>
    <t>https://www.scopus.com/inward/record.uri?eid=2-s2.0-85079629490&amp;doi=10.3390%2fRS12010065&amp;partnerID=40&amp;md5=e1ee3b0fb7237694ae8fbb0660bc03de</t>
  </si>
  <si>
    <t>The humid highlands of the Galapagos are the islands’ most biologically productive regions and a key habitat for endemic animal and plant species. These areas are crucial for the region’s food security and for the control of invasive plants, but little is known about the spatial distribution of its land cover. We generated a baseline high-resolution land cover map of the agricultural zones and their surrounding protected areas. We combined the high spatial resolution of PlanetScope images with the high spectral resolution of Sentinel-2 images in an object-based classification using a RandomForest algorithm. We used images collected with an unmanned aerial vehicle (UAV) to verify and validate our classified map. Despite the astounding diversity and heterogeneity of the highland landscape, our classification yielded useful results (overall Kappa: 0.7, R2: 0.69) and revealed that across all four inhabited islands, invasive plants cover the largest fraction (28.5%) of the agricultural area, followed by pastures (22.3%), native vegetation (18.6%), food crops (18.3%), and mixed forest and pioneer plants (11.6%). Our results are consistent with historical trajectories of colonization and abandonment of the highlands. The produced dataset is designed to suit the needs of practitioners of both conservation and agriculture and aims to foster collaboration between the two areas.</t>
  </si>
  <si>
    <t>5.5 (AVG across islands)</t>
  </si>
  <si>
    <t>Dove/S2 fused bands, NDVI (fused with S2), Str (fused with S2), NDRE (fused with S2)</t>
  </si>
  <si>
    <t>Ecuador (Galapagos)</t>
  </si>
  <si>
    <t>Galápagos Islands scrubland mosaic (13)</t>
  </si>
  <si>
    <t>A29N4DAU</t>
  </si>
  <si>
    <t>Madundo, C.J., S.D.; Mauya, E.W.; Kilawe</t>
  </si>
  <si>
    <t>Comparison of multi-source remote sensing data for estimating and mapping above-ground biomass in the West Usambara tropical montane forests</t>
  </si>
  <si>
    <t>24682276 (ISSN)</t>
  </si>
  <si>
    <t>10.1016/j.sciaf.2023.e01763</t>
  </si>
  <si>
    <t>https://www.scopus.com/inward/record.uri?eid=2-s2.0-85163424194&amp;doi=10.1016%2fj.sciaf.2023.e01763&amp;partnerID=40&amp;md5=50746325a1db9b6b9c2f45e8e9f89dfe</t>
  </si>
  <si>
    <t>Above-ground biomass (AGB) estimation is important to better understand the carbon cycle and improve the efficiency of forest policy and management activities. AGB estimation models, using a combination of field data and remote sensing data, can largely replace traditional survey methods for measuring AGB. There are, however, critical steps for mapping AGB based on satellite data with an acceptable degree of accuracy, such as choice of remote sensing data, the proper statistical modelling method, and remote sensing predictor variables, at known field locations. This study sought to identify the optimal optical and synthetic aperture radar (SAR) remote sensing imagery from five sensors (PlanetScope, Sentinel-2, Landsat 8 OLI, ALOS-2/PALSAR-2, and Sentinel-1) to model 159 fieldbased AGB values from two montane forests under semiparametric (Generalized Additive Model; GAM) and non-parametric (eXtreme Gradient Boosting; XGB) approaches using information from four groups of predictor variables (spectral bands/polarizations, vegetation indices, textures, and a combination of all). The study’s results showed that PlanetScope (rRMSE = 69.19%; R2 = 0.161) was the most precise optical sensor while ALOS-2/PALSAR-2 (rRMSE = 70.76; R2 = 0.165) was the most precise amongst the SAR sensors. XGB models generally resulted in those with lower prediction errors as compared to GAMs for the five sensors. Models having textures of vegetation indices and polarization bands achieved greater accuracy than models that incorporated spectral bands/polarizations and vegetation indices only. The study recommends that PlanetScope and ALOS-2/PALSAR-2 remote sensing data using the XGB-based technique is an appropriate approach for accurate local and regional estimation of tropical forest AGB particularly for complex montane forest ecosystems.</t>
  </si>
  <si>
    <t>Basemap (NICFI, monthly)</t>
  </si>
  <si>
    <t>DVI, EVI, GNDVI, NDVI, SR-NIRR, GLCM</t>
  </si>
  <si>
    <t>Tanzania</t>
  </si>
  <si>
    <t>GLCM_evi_con, GNDVI, GLCM_rvi_var</t>
  </si>
  <si>
    <t>Eastern Arc forests (1)</t>
  </si>
  <si>
    <t>Regression (Xgboost, Generalized additive models)</t>
  </si>
  <si>
    <t>XGB &gt; GAM</t>
  </si>
  <si>
    <t>PS best optical sensor, similar/slightly worse than ALOS-2</t>
  </si>
  <si>
    <t>JHBKLMKF</t>
  </si>
  <si>
    <t>Mahardhika, S.A.; Kamal, M.</t>
  </si>
  <si>
    <t>Estimation of Fractional Canopy Cover of Bedul Mangrove Forest Using PlanetScope Imagery</t>
  </si>
  <si>
    <t>Proc. - Int. Conf. Sci. Technol., ICST</t>
  </si>
  <si>
    <t>9781728194721 (ISBN)</t>
  </si>
  <si>
    <t>10.1109/ICST50505.2020.9732791</t>
  </si>
  <si>
    <t>https://www.scopus.com/inward/record.uri?eid=2-s2.0-85128316827&amp;doi=10.1109%2fICST50505.2020.9732791&amp;partnerID=40&amp;md5=023dcd77a8e63dad0e1eb727a49f1e11</t>
  </si>
  <si>
    <t>The existence of mangrove forests has various roles for coastal ecosystems in terms of physical, biological, and chemical functions. Mangrove forests also play an important role in balancing environmental quality, neutralizing pollutants, and carbon sink in coastal environment. This study aims to (1) estimate the fractional canopy cover (Fcover) of mangroves using a semi-empirical approach utilizing PlanetScope imagery and (2) determine the accuracy of PlanetScope imagery in modeling mangrove Fcover. Field mangrove Fcover was acquired by hemispherical photography technique and calculated using CAN-EYE software. The canopy cover model was built by determining relationship between field Fcover values and PlanetScope pixel values at corresponding locations. The Normalized Difference Vegetation Index (NDVI) was used as proxy for developing the model. The results of field measurement show that mangrove Fcover in Bedul area, East Java Province, Indonesia has a value range of 1 to 66% (n = 24). The estimated canopy cover obtained from PlanetScope is dominated by a range of 44 to 85%. While the accuracy value obtained is moderate with a maximum accuracy value of 48.77%. © 2020 IEEE.</t>
  </si>
  <si>
    <t>C:\Users\spenshi\Zotero\storage\F5ZHH4KK\Mahardhika and Kamal - 2020 - Estimation of Fractional Canopy Cover of Bedul Man.pdf</t>
  </si>
  <si>
    <t>'nother look = 1; Biological functions; Canopy cover; Coastal ecosystems; Ecosystems; Forestry; fractional canopy cover; Fractional canopy cover; hemispherical photograph; Hemispherical photographs; Mangrove; Mangrove forest; Mangroves; NDVI; Normalized difference vegetation index; Photography; Physical function; Planetscope; PlanetScope</t>
  </si>
  <si>
    <t>6th International Conference on Science and Technology, ICST 2020</t>
  </si>
  <si>
    <t>Eastern Java-Bali rain forests (1)</t>
  </si>
  <si>
    <t>Regression (LR)</t>
  </si>
  <si>
    <t>r2 = 0.52</t>
  </si>
  <si>
    <t>3HKHI9PE</t>
  </si>
  <si>
    <t>Marzialetti, F; Di Febbraro, M; Frate, L; De Simone, W; Acosta, ATR; Carranza, ML</t>
  </si>
  <si>
    <t>Synergetic use of unmanned aerial vehicle and satellite images for detecting non-native tree species: An insight into Acacia saligna invasion in the Mediterranean coast</t>
  </si>
  <si>
    <t>FRONTIERS IN ENVIRONMENTAL SCIENCE</t>
  </si>
  <si>
    <t>2296-665X</t>
  </si>
  <si>
    <t>10.3389/fenvs.2022.880626</t>
  </si>
  <si>
    <t>Invasive alien plants (IAPs) are increasingly threatening biodiversity worldwide; thus, early detection and monitoring tools are needed. Here, we explored the potential of unmanned aerial vehicle (UAV) images in providing intermediate reference data which are able to link IAP field occurrence and satellite information. Specifically, we used very high spatial resolution (VHR) UAV maps of A. saligna as calibration data for satellite-based predictions of its spread in the Mediterranean coastal dunes. Based on two satellite platforms (PlanetScope and Sentinel-2), we developed and tested a dedicated procedure to predict A. saligna spread organized in four steps: 1) setting of calibration data for satellite-based predictions, by aggregating UAV-based VHR IAP maps to satellite spatial resolution (3 and 10 m); 2) selection of monthly multispectral (blue, green, red, and near infra-red bands) cloud-free images for both satellite platforms; 3) calculation of monthly spectral variables depicting leaf and plant characteristics, canopy biomass, soil features, surface water and hue, intensity, and saturation values; 4) prediction of A. saligna distribution and identification of the most important spectral variables discriminating IAP occurrence using a fandom forest (RF) model. RF models calibrated for both satellite platforms showed high predictive performances (R (2) &gt; 0.6; RMSE &lt; 0.008), with accurate spatially explicit predictions of the invaded areas. While Sentinel-2 performed slightly better, the PlanetScope-based model effectively delineated invaded area edges and small patches. The summer leaf chlorophyll content followed by soil spectral variables was regarded as the most important variables discriminating A. saligna patches from native vegetation. Such variables depicted the characteristic IAP phenology and typically altered leaf litter and soil organic matter of invaded patches. Overall, we presented new evidence of the importance of VHR UAV data to fill the gap between field observation of A. saligna and satellite data, offering new tools for detecting and monitoring non-native tree spread in a cost-effective and timely manner.</t>
  </si>
  <si>
    <t>WOS:000843463700001</t>
  </si>
  <si>
    <t>; C:\Users\spenshi\Zotero\storage\4TF5T4NX\Marzialetti et al. - 2022 - Synergetic use of unmanned aerial vehicle and sate.pdf</t>
  </si>
  <si>
    <t>https://www.frontiersin.org/articles/10.3389/fenvs.2022.880626/pdf</t>
  </si>
  <si>
    <t>'nother look = 1; ATMOSPHERIC CORRECTION; AUSTRALIAN ACACIAS; coastal dune landscapes; DIVERSITY; environmental monitoring; HABITATS; invasive alien plants; PlanetScope; RADIATIVE-TRANSFER CODE; RANDOM FOREST; random forest model; REFLECTANCE; Sentinel-2; SOIL COLOR; upscaling; VECTOR VERSION; VEGETATION COVER</t>
  </si>
  <si>
    <t>- The predictions based on PlanetScope and Sentinel-2 multi-temporal data accurately predicted A. saligna fractional cover derived by the UAVbased map with high performance metrics in both models (R2 &gt; 0.6 and RMSE &lt;0.08). The PlanetScope-based model was able to outline invaded area edges even for small patches.
- The summer leaf chlorophyll content followed by soil spectral variables was regarded as the most important variables discriminating A. saligna patches from native vegetation.
- Overall, we presented new evidence of the importance of VHR UAV data to fill the gap between field observation of A. saligna and satellite data, offering new tools for detecting and monitoring non-native tree spread in a cost-effective and timely manner.</t>
  </si>
  <si>
    <t>- further case studies could be implemented in the future to better test and extend the synergetic use of unmanned aerial vehicles and satellite images presented here.
- this approach could provide comparable information for other coastal ecosystems, for other invasive alien species (e.g., Carpobrotus spp., Agave americana,andYucca gloriosa), and for other biogeographica lareas as well</t>
  </si>
  <si>
    <t>CIgreen, CVI, CRI550, GDV1, GLI, SIPI3, EVI, NDVI, SR-NIRR, TVI, VARIgreen, BI, BI2, Col-I, NDWI, Hue, Saturation, Intensity</t>
  </si>
  <si>
    <t>CVI_jul, H_jul, H_may, EVI_oct, BI2_aug, SR_jun, GDVI_jul, BI2_jul, GLI_sep, CI_jul, G_sep, VARIgreen_jul, CVI_oct, CIgreen_jul, SIPI3_oct, TVI_jul, NDVI_oct, NDWI_jul, EVI_jan, NIR_jul, EVI_nov, SR-NIRR_feb, GLI_apr, S_jul, CVI_may, EVI_aug, EVI_jun, VARIgreen_may, I_jan, NDVI_feb, R_jan, SIPI3_nov, CVI_dec, H_nov, SR-NIRR_dec, TVI_may, R_may, H_sep, CI_may, CRI550_mar, BI_jan, VARIgreen_nov, H_mar, H_jan, GLI_nov, GDVI_may, GNDVI_dec, CRI550_oct, EVI_may, Cigreen_dec, S_mar, SR-NIRR_jan, CVI_apr, B_jan, CRI550_jan, H_apr, CVI_feb, SIPI3_dec, Cigreen_may, NIR_apr, SIPI3_may, BI2_dec, BI2_may, BI_may, NDVI_jan, S_sep, CRI550_aug, CRI550_dec, GDVI_apr, CRI550_may, CVI_jan, GLI_may, BI2_jan, NIR_jan, GDVI_jan</t>
  </si>
  <si>
    <t>S2 &gt; PS</t>
  </si>
  <si>
    <t>EW5ZDSG8</t>
  </si>
  <si>
    <t>Matiza, C.; Mutanga, O.; Peerbhay, K.; Odindi, J.; Lottering, R.</t>
  </si>
  <si>
    <t>Assessing above-ground biomass in reforested urban landscapes using machine learning and remotely sensed data</t>
  </si>
  <si>
    <t>Journal of Spatial Science</t>
  </si>
  <si>
    <t>14498596 (ISSN)</t>
  </si>
  <si>
    <t>10.1080/14498596.2024.2343764</t>
  </si>
  <si>
    <t>https://www.scopus.com/inward/record.uri?eid=2-s2.0-85193021956&amp;doi=10.1080%2f14498596.2024.2343764&amp;partnerID=40&amp;md5=6cb411fc055d0ebb94479e303a1d3df2</t>
  </si>
  <si>
    <t>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 © 2024 Mapping Sciences Institute, Australia and Geospatial Council of Australia.</t>
  </si>
  <si>
    <t>Citation Key: ref_31 Assignee: NA Authority: NA Code: NA Committee: NA Country: NA Edition: NA History: NA Medium: NA Place: NA References: NA Reporter: NA Scale: NA Section: NA Session: NA System: NA Type: NA tex.abstract.note: 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 © 2024 Mapping Sciences Institute, Australia and Geospatial Council of Australia. tex.access.date: NA tex.application.number: NA tex.artwork.size: NA tex.attorney.agent: NA tex.automatic.tags: NA tex.book.author: NA tex.call.number: NA tex.cast.member: NA tex.code.number: NA tex.commenter: NA tex.composer: NA tex.contributor: NA tex.cosponsor: NA tex.counsel: NA tex.date.added: 2024-05-22 18:12:20 tex.date.modified: 2024-05-22 18:12:20 tex.file.attachments: NA tex.filing.date: NA tex.guest: NA tex.hasforest: TRUE tex.interviewer: NA tex.issuing.authority: NA tex.item.type: journalArticle tex.journal.abbreviation: J. Spat. Sci. tex.key: EW5ZDSG8 tex.legal.status: NA tex.legislative.body: NA tex.library.catalog: NA tex.link.attachments: NA tex.manual.tags: climate change; machine learning; nature-based solutions; reforestation; urban forests; Urbanization tex.meeting.name: NA tex.num.pages: NA tex.number.of.volumes: NA tex.priority.numbers: NA tex.producer: NA tex.programming.language: NA tex.publication.title: Journal of Spatial Science tex.publication.year: 2024 tex.recipient: NA tex.reviewed.author: NA tex.running.time: NA tex.series.editor: NA tex.series.number: NA tex.series.text: NA tex.series.title: NA tex.version: NA tex.words.by: NA Publisher: Mapping Sciences Institute Australia</t>
  </si>
  <si>
    <t>machine learning; climate change; Urbanization; reforestation; nature-based solutions; urban forests</t>
  </si>
  <si>
    <t>TWI, Slope, S1-VV, S1-VH, EVI_s2, ARVI_s2, EVI2_s2, GRVI_s2, MCARI_s2, IRECI_s2, RENDVI_s2, CIG_s2, CIRE_s2, NDREII_s2, GNDVI_s2, MNDVI_s2, S2 bands</t>
  </si>
  <si>
    <t>raw bands (Dove), NDVI, MSAVI, GEMI, SR-NIRR, SAVI, OSAVI</t>
  </si>
  <si>
    <t>RF variable importance, Boruta</t>
  </si>
  <si>
    <t>GEMI_ps, NIR_ps, SR-NIRR_ps, SAVI_ps, VH_s1, VV_s1, ARVI_s2, CIG_s2, EVI2_s2, GNDVI_s2, GRVI_s2, IRECI_s2, MCARI_s2, MNDVI_s2, NDVI_s2, OSAVI_s2, CB_s2, G_s2, R_s2, RE1_s2, RE3_s2, Elevation, Slope</t>
  </si>
  <si>
    <t>Regression (RF, XGBoost, SVM, KNN)</t>
  </si>
  <si>
    <t>r2 = 0.66 to 0.82, RMSE  = 74.85 to 49.63</t>
  </si>
  <si>
    <t>XGBoost &gt; RF &gt; SVM &gt; KNN</t>
  </si>
  <si>
    <t>ELE7I4YD</t>
  </si>
  <si>
    <t>Pereira, L.A., F.R.M.; Machado, C.C.C.; de Andrade</t>
  </si>
  <si>
    <t>Analysis of the conflict of use and coverage of the land of the municipality of Areia – PB in relation to forest legislation</t>
  </si>
  <si>
    <t>01039954 (ISSN)</t>
  </si>
  <si>
    <t>10.5902/1980509836950</t>
  </si>
  <si>
    <t>https://www.scopus.com/inward/record.uri?eid=2-s2.0-85156206144&amp;doi=10.5902%2f1980509836950&amp;partnerID=40&amp;md5=5179f3af162ad6a8e64f60d1e62d37f7</t>
  </si>
  <si>
    <t>C8Y3CE6I</t>
  </si>
  <si>
    <t>Pessarrodona, T, A; Assis, J; Filbee-Dexter, K; Burrows, MT; Gattuso, JP; Duarte, CM; Krause-Jensen, D; Moore, PJ; Smale, DA; Wernberg</t>
  </si>
  <si>
    <t>Global seaweed productivity</t>
  </si>
  <si>
    <t>2375-2548</t>
  </si>
  <si>
    <t>PRMVYQWV</t>
  </si>
  <si>
    <t>Matiza, C; Mutanga, O; Odindi, J; Mngadi, M</t>
  </si>
  <si>
    <t>The utility of Planetscope spectral data in quantifying above-ground carbon stock in an urban reforested landscape</t>
  </si>
  <si>
    <t>ECOLOGICAL INFORMATICS</t>
  </si>
  <si>
    <t>1574-9541</t>
  </si>
  <si>
    <t>10.1016/j.ecoinf.2024.102472</t>
  </si>
  <si>
    <t>Urbanization, deforestation, and forest degradation significantly contribute to atmospheric carbon emissions and heightened climate change risks. Reforestation, a sustainable long-term land use strategy, offers mitigation by sequestering carbon dioxide. To assess reforestation efficacy within urban contexts, continuous carbon stock evaluation in reforested areas is essential for informed management and monitoring. Remote sensing techniques have gained traction in landscape analysis, driven by improved spatial-spectral data characteristics and novel indices. Notably, the Planetscope multispectral imagery, characterized by enhanced spatial and spectral attributes, has potential in enhancing carbon stock estimation. This study examines Planetscope's spectral, derived spectral features and terrain variables' effectiveness in estimating reforested urban landscape carbon stock. Employing extreme gradient boosting algorithm in Buffelsdraai, South Africa, the study's results are compared with an artificial neural network model to test the robustness of the model. Encouragingly, Planetscope spectral data accurately estimated reforested carbon stock with high R2 (0.78 and 0.81) and low RMSE (27.33 and 29.75 t. ha-1) from calibration and validation datasets. Notably, the green normalized vegetation index (GNDVI), rededge normalized difference vegetation index (NDVIRED), and red-edge simple ratio index (SRRED) are optimal predictors. These findings underscore the value of Planetscope spectral data and extreme gradient boosting for precise carbon stock predictions in reforested urban environments. This study's insights are pivotal for designing effective reforestation ecosystem management and monitoring strategies, with implications for larger-scale carbon sequestration projects and resilient urban landscapes.</t>
  </si>
  <si>
    <t>WOS:001166386700001</t>
  </si>
  <si>
    <t>IMAGERY; satellite imagery; VEGETATION INDEXES; NDVI; Ecosystem services; artificial neural network; TEXTURE; South Africa; climate change; Climate change; Planetscope; Spectral indices; aboveground biomass; calibration; algorithm; spectral analysis; Extreme gradient boosting; landscape change; ALGORITHM; reforestation; carbon sequestration; BAND; CHLOROPHYLL; FOREST BIOMASS; ecosystem management; ecosystem service; land use planning</t>
  </si>
  <si>
    <t>SAILWSJL</t>
  </si>
  <si>
    <t>Maung, WS; Tsuyuki, S; Guo, ZL; Li, XD</t>
  </si>
  <si>
    <t>Improving Land Use and Land Cover Information of Wunbaik Mangrove Area in Myanmar Using U-Net Model with Multisource Remote Sensing Datasets</t>
  </si>
  <si>
    <t>10.3390/rs16010076</t>
  </si>
  <si>
    <t>https://www.scopus.com/inward/record.uri?eid=2-s2.0-85181848960&amp;doi=10.3390%2frs16010076&amp;partnerID=40&amp;md5=ce62a210d920cc621e03edf1b973fafa</t>
  </si>
  <si>
    <t>Information regarding land use and land cover (LULC) is essential for regional land and forest management. The contribution of reliable LULC information remains a challenge depending on the use of remote sensing data and classification methods. This study conducted a multiclass LULC classification of an intricate mangrove ecosystem using the U-Net model with PlanetScope and Sentinel-2 imagery and compared it with an artificial neural network model. We mainly used the blue, green, red, and near-infrared bands, normalized difference vegetation index (NDVI), and normalized difference water index (NDWI) of each satellite image. The Digital Elevation Model (DEM) and Canopy Height Model (CHM) were also integrated to leverage the model performance in mixed ecosystems of mangrove and non-mangrove forest areas. Through a labeled image created from field ground truth points, the models were trained and evaluated using the metrics of overall accuracy, Intersection over Union, F1 score, precision, and recall of each class. The results demonstrated that the combination of PlanetScope bands, spectral indices, DEM, and CHM yielded superior performance for both the U-Net and ANN models, achieving a higher overall accuracy (94.05% and 92.82%), mean IoU (0.82 and 0.79), mean F1 scores (0.94 and 0.93), recall (0.94 and 0.93), and precision (0.94). In contrast, models utilizing the Sentinel-2 dataset showed lower overall accuracy (86.94% and 82.08%), mean IoU (0.71 and 0.63), mean F1 scores (0.87 and 0.81), recall (0.87 and 0.82), and precision (0.87 and 0.81). The best-classified image, which was produced by U-Net using the PlanetScope dataset, was exported to create an LULC map of the Wunbaik Mangrove Area in Myanmar. © 2023 by the authors.</t>
  </si>
  <si>
    <t>WOS:001140506100001</t>
  </si>
  <si>
    <t>Citation Key: ref_07 Assignee: NA Authority: NA Code: NA Committee: NA Country: NA Edition: NA History: NA Medium: NA Place: NA References: NA Reporter: NA Scale: NA Section: NA Session: NA System: NA Type: NA tex.abstract.note: Information regarding land use and land cover (LULC) is essential for regional land and forest management. The contribution of reliable LULC information remains a challenge depending on the use of remote sensing data and classification methods. This study conducted a multiclass LULC classification of an intricate mangrove ecosystem using the U-Net model with PlanetScope and Sentinel-2 imagery and compared it with an artificial neural network model. We mainly used the blue, green, red, and near-infrared bands, normalized difference vegetation index (NDVI), and normalized difference water index (NDWI) of each satellite image. The Digital Elevation Model (DEM) and Canopy Height Model (CHM) were also integrated to leverage the model performance in mixed ecosystems of mangrove and non-mangrove forest areas. Through a labeled image created from field ground truth points, the models were trained and evaluated using the metrics of overall accuracy, Intersection over Union, F1 score, precision, and recall of each class. The results demonstrated that the combination of PlanetScope bands, spectral indices, DEM, and CHM yielded superior performance for both the U-Net and ANN models, achieving a higher overall accuracy (94.05 tex.access.date: NA tex.application.number: NA tex.archive.location: WOS:001140506100001 tex.artwork.size: NA tex.attorney.agent: NA tex.automatic.tags: NA tex.book.author: NA tex.call.number: NA tex.cast.member: NA tex.code.number: NA tex.commenter: NA tex.composer: NA tex.contributor: NA tex.cosponsor: NA tex.counsel: NA tex.date.added: 2024-05-22 18:07:16 tex.date.modified: 2024-05-22 18:07:16 tex.file.attachments: NA tex.filing.date: NA tex.guest: NA tex.hasforest: TRUE tex.interviewer: NA tex.issuing.authority: NA tex.item.type: journalArticle tex.key: SAILWSJL tex.legal.status: NA tex.legislative.body: NA tex.library.catalog: NA tex.link.attachments: NA tex.manual.tags: artificial neural network; CLASSIFICATION METHODS; DEM DATA; DRIVERS; FORESTS; IMAGE CLASSIFICATION; INDEX; land use and land cover classification; mangrove; PlanetScope; Sentinel-2; SOUTHEAST-ASIA; U-Net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</si>
  <si>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C:\Users\spenshi\Zotero\storage\34QYK6B2\Maung_2024_Improving Land Use and Land Cover Information of Wunbaik Mangrove Area in.pdf</t>
  </si>
  <si>
    <t>Remote sensing; Sentinel-2; FORESTS; PlanetScope; INDEX; Ecosystems; artificial neural network; IMAGE CLASSIFICATION; U-Net; Forestry; Land use; Planetscope; Classification (of information); Land-use and land-cover classifications; Infrared devices; Land use and land cover; U-net; Neural networks; Surveying; Overall accuracies; Information use; Mangrove; CLASSIFICATION METHODS; DEM DATA; DRIVERS; land use and land cover classification; mangrove; SOUTHEAST-ASIA; F1 scores; Land cover informations; Myanmars</t>
  </si>
  <si>
    <t>Forest and tree mapping</t>
  </si>
  <si>
    <t>Elevation, Canopy height</t>
  </si>
  <si>
    <t>raw bands (Dove), NDVI, NDWI</t>
  </si>
  <si>
    <t>Myanmar</t>
  </si>
  <si>
    <t>Myanmar Coast mangroves (14)</t>
  </si>
  <si>
    <t>Unet &gt; ANN</t>
  </si>
  <si>
    <t>PS &gt; S2</t>
  </si>
  <si>
    <t>-1, 1</t>
  </si>
  <si>
    <t>VTZB64J2</t>
  </si>
  <si>
    <t>Mawlidan, N; Ismail, MH; Gandaseca, S; Rahmawaty; Yaakub, NF</t>
  </si>
  <si>
    <t>Detecting canopy openings in logged-over forests: a multi-classifier analysis of PlanetScope imagery</t>
  </si>
  <si>
    <t>Southern Forests: a Journal of Forest Science</t>
  </si>
  <si>
    <t>10.2989/20702620.2023.2273478</t>
  </si>
  <si>
    <t>https://www.scopus.com/inward/record.uri?eid=2-s2.0-85190244439&amp;doi=10.2989%2f20702620.2023.2273478&amp;partnerID=40&amp;md5=c4f29f699b4cc8551198b0e6660f32bc</t>
  </si>
  <si>
    <t>This study focused on the detection of forest canopy openings resulting from harvesting activities in hill tropical forests. Canopy openings, whether natural or human-induced, can have detrimental effects on forest ecosystems. Traditional ground surveys to assess the extent of canopy opening can be challenging and time-consuming. Therefore the study aimed to utilise satellite imagery, specifically PlanetScope data, to detect, map and measure canopy openings in logged-over forests. Three different classification algorithms, namely maximum likelihood classifier (MLC), support vector machine (SVM) and object-based image analysis (OBIA) were used and compared to identify canopy opening areas. The assessment was conducted in two stages: a preliminary assessment with three classes (forest, canopy opening and shadow) and a final assessment with two classes (forest and canopy opening). The overall accuracies of the classification algorithms were 82% for MLC, 91% for SVM and 90% for OBIA. Both SVM and OBIA surpassed the accuracy threshold, with SVM being the most effective in detecting and extracting canopy openings in dense forests. Results demonstrated the potential of PlanetSope imagery and advanced classification algorithms to detect canopy openings in logged-over forests. The findings highlighted the importance of regular updates on canopy opening extent, particularly concerning sustainable forest assessment and minimising the negative impacts on forest ecosystems. © 2024 NISC (Pty) Ltd.</t>
  </si>
  <si>
    <t>30-41</t>
  </si>
  <si>
    <t>WOS:001201964000002</t>
  </si>
  <si>
    <t>Citation Key: ref_05 Assignee: NA Authority: NA Code: NA Committee: NA Country: NA Edition: NA History: NA Medium: NA Place: NA References: NA Reporter: NA Scale: NA Section: NA Session: NA System: NA Type: NA tex.abstract.note: This study focused on the detection of forest canopy openings resulting from harvesting activities in hill tropical forests. Canopy openings, whether natural or human-induced, can have detrimental effects on forest ecosystems. Traditional ground surveys to assess the extent of canopy opening can be challenging and time-consuming. Therefore the study aimed to utilise satellite imagery, specifically PlanetScope data, to detect, map and measure canopy openings in logged-over forests. Three different classification algorithms, namely maximum likelihood classifier (MLC), support vector machine (SVM) and object-based image analysis (OBIA) were used and compared to identify canopy opening areas. The assessment was conducted in two stages: a preliminary assessment with three classes (forest, canopy opening and shadow) and a final assessment with two classes (forest and canopy opening). The overall accuracies of the classification algorithms were 82 tex.access.date: NA tex.application.number: NA tex.archive.location: WOS:001201964000002 tex.artwork.size: NA tex.attorney.agent: NA tex.automatic.tags: NA tex.book.author: NA tex.call.number: NA tex.cast.member: NA tex.code.number: NA tex.commenter: NA tex.composer: NA tex.contributor: NA tex.cosponsor: NA tex.counsel: NA tex.date.added: 2024-05-22 18:07:14 tex.date.modified: 2024-05-22 18:07:14 tex.file.attachments: NA tex.filing.date: NA tex.guest: NA tex.hasforest: TRUE tex.interviewer: NA tex.issuing.authority: NA tex.item.type: journalArticle tex.key: VTZB64J2 tex.legal.status: NA tex.legislative.body: NA tex.library.catalog: NA tex.link.attachments: NA tex.manual.tags: COVER; forest canopy opening; GAP; harvesting; ISLAND; LANDSAT; MLC; OBIA; REDUCED-IMPACT; REMOTE-SENSING IMAGES; SEGMENTATION; SVM tex.meeting.name: NA tex.num.pages: NA tex.number.of.volumes: NA tex.priority.numbers: NA tex.producer: NA tex.programming.language: NA tex.publication.title: SOUTHERN FORESTS-A JOURNAL OF FOREST SCIENCE tex.publication.year: 2024 tex.recipient: NA tex.reviewed.author: NA tex.running.time: NA tex.series.editor: NA tex.series.number: NA tex.series.text: NA tex.series.title: NA tex.version: NA tex.words.by: NA</t>
  </si>
  <si>
    <t>COVER; LANDSAT; SEGMENTATION; SVM; ISLAND; OBIA; REDUCED-IMPACT; forest canopy opening; GAP; harvesting; MLC; REMOTE-SENSING IMAGES</t>
  </si>
  <si>
    <t>SVM best performing algorithm for detecting gaps created by logging equipment.</t>
  </si>
  <si>
    <t>Peninsular Malaysian rain forests (1)</t>
  </si>
  <si>
    <t>Classification (MLC, SVM, OBIA)</t>
  </si>
  <si>
    <t>SVM &gt; OBIA &gt; MLC</t>
  </si>
  <si>
    <t>LY4IYCZ5</t>
  </si>
  <si>
    <t>Poudel, E., A.; Bhatti, S.; Bevilacqua</t>
  </si>
  <si>
    <t>Assessment of image classification algorithms for land cover classifications in tully, ny</t>
  </si>
  <si>
    <t>10.5194/isprs-Archives-XLVIII-M-3-2023-183-2023</t>
  </si>
  <si>
    <t>https://www.scopus.com/inward/record.uri?eid=2-s2.0-85174545735&amp;doi=10.5194%2fisprs-Archives-XLVIII-M-3-2023-183-2023&amp;partnerID=40&amp;md5=309ca23b3f79183eb763b8f138d2ceed</t>
  </si>
  <si>
    <t>183-187</t>
  </si>
  <si>
    <t>Assignee: NA Edition: NA ISBN: 16821750 (ISSN) Publisher: International Society for Photogrammetry and Remote Sensing Type: NA Version Number: NA</t>
  </si>
  <si>
    <t>M, Schuckman K. ; Austin</t>
  </si>
  <si>
    <t>YF83QDWQ</t>
  </si>
  <si>
    <t>Cannistra, N.C., A.F.; Shean, D.E.; Cristea</t>
  </si>
  <si>
    <t>High-resolution CubeSat imagery and machine learning for detailed snow-covered area</t>
  </si>
  <si>
    <t>10.1016/j.rse.2021.112399</t>
  </si>
  <si>
    <t>https://www.scopus.com/inward/record.uri?eid=2-s2.0-85102972129&amp;doi=10.1016%2fj.rse.2021.112399&amp;partnerID=40&amp;md5=9875390bd2f81ac5f46476947d87ab9e</t>
  </si>
  <si>
    <t>Snow cover affects a diverse array of physical, ecological, and societal systems. As such, the development of optical remote sensing techniques to measure snow-covered area (SCA) has enabled progress in a wide variety of research domains. However, in many cases, the spatial and temporal resolutions of currently available remotely sensed SCA products are insufficient to capture SCA evolution at spatial and temporal resolutions relevant to the study of fine-scale spatially heterogeneous phenomena. We developed a convolutional neural network-based method to identify snow covered area using the ~3 m, 4-band PlanetScope optical satellite image dataset with ~daily, near-global coverage. By comparing our model performance to snow extent derived from highresolution airborne lidar differential depth measurements and satellite platforms in two North American sites (Sierra Nevada, CA, USA and Rocky Mountains, CO, USA), we show that these emerging image archives have great potential to accurately observe snow-covered area at high spatial and temporal resolutions despite limited radiometric bandwidth and band placement. We achieve average snow classification F-Scores of 0.73 in our training basin and 0.67 in a climatically-distinct out-of-sample basin, suggesting opportunities for model transferability. We also evaluate the performance of these data in forested regions, suggesting avenues for further research. The unparalleled spatial and temporal coverage of CubeSat imagery offers an excellent opportunity for satellite remote sensing of snow, with real implications for ecological and water resource applications.</t>
  </si>
  <si>
    <t>Sierra Nevada forests (5), Colorado Rockies forests (5)</t>
  </si>
  <si>
    <t>PS: F1 = 0.67 to 0.73, BA = 0.75 to 0.82; 
L8: F1 = 0.64 to 0.73, BA = 0.75 to 0.77; 
S2: F1 = 0.63 to 0.68, BA = 0.75 to 0.76</t>
  </si>
  <si>
    <t>Model for detecting snow based on PS performs similarly to models based on L8 and S2</t>
  </si>
  <si>
    <t>R94F57LX</t>
  </si>
  <si>
    <t>Mehrotra, P., S.; Kumar, A.; Roy, A.; Upadhyay</t>
  </si>
  <si>
    <t>Innovative Fuzzy Models for Mapping Acacia catechu Using Semi-Hypertemporal Satellite Images</t>
  </si>
  <si>
    <t>1545598X (ISSN)</t>
  </si>
  <si>
    <t>10.1109/LGRS.2023.3282973</t>
  </si>
  <si>
    <t>https://www.scopus.com/inward/record.uri?eid=2-s2.0-85162638745&amp;doi=10.1109%2fLGRS.2023.3282973&amp;partnerID=40&amp;md5=e8c97e735bf550e825967837d20ae3a0</t>
  </si>
  <si>
    <t>The use of semi-hypertemporal (SH) satellite data can play an important role in species differentiation based on the physiological and phenological characteristics of different plant species in a forest. Mapping of plant species is essential for addressing problems related to their management and conservation. This study has been conducted to map Acacia catechu from a heterogeneous forest area using SH images in fuzzy-based classifiers. This study has claimed that an individual sample as mean (ISM) training approach outperforms the conventional mean-based approach for selecting the training samples for fuzzy-based possibilistic c means (PCM), noise clustering (NC), and modified PCM (MPCM) algorithms. Furthermore, the SH dataset is found to be better for a particular species extraction in contrast to the single date image, using both the conventional and ISM approaches. Moreover, an increasing number of images in the SH dataset produces significantly better classification outputs. This study can be used to map the endangered species with improved classification accuracy and for better management practices.</t>
  </si>
  <si>
    <t>India</t>
  </si>
  <si>
    <t>Upper Gangetic Plains moist deciduous forests (1)</t>
  </si>
  <si>
    <t>F = 0.05 to 0.80, MMD = 0.0 to 0.6</t>
  </si>
  <si>
    <t>MPCM &gt; PCM &gt; NC</t>
  </si>
  <si>
    <t>ASJLWMFY</t>
  </si>
  <si>
    <t>Mehrotra, S; Kumar, A; Roy, A; Kushwaha, SPS; Singh, RP</t>
  </si>
  <si>
    <t>Studying dual-sensor time-series remote sensing data for Dalbergia sissoo mapping in a Lesser Himalayan area</t>
  </si>
  <si>
    <t>JOURNAL OF APPLIED REMOTE SENSING</t>
  </si>
  <si>
    <t>1931-3195</t>
  </si>
  <si>
    <t>10.1117/1.JRS.16.034521</t>
  </si>
  <si>
    <t>Information about species mapping is an essential approach for the management of forests and sustainable practices of conservation. Remote sensing data have proven to be an asset for the assessment of the spatial distribution of species over time. We used time-series data from a single sensor (PlanetScope) and dual-sensor (PlanetScope with Sentinel-2) to map Dalbergia sissoo, a timber species, found on both sides of the Jakhan river in Dehradun district of Lesser Himalaya. The dimensionality of the temporal images was reduced by normalized difference vegetation index (NDVI) and class-based sensor independent NDVI (CBSI-NDVI). Separability analysis was conducted to find optimal dates of the data set using three measures of separability, and Euclidean distance was found to be the best measure of separability for both the indices. Due to limitations of the classifiers in handling mixed pixels, a fuzzy-based modified possibilistic c-means (MPCM) algorithm was tested to extract a single class, i.e., Shisham (Dalbergia sissoo) tree. We used the conventional mean and individual sample as mean (ISM) as training parameter concepts in the MPCM supervised classification approach. We found that the ISM approach was able to handle the heterogeneity within the class for both vegetation indices. It was seen that PlanetScope data were able to spatially map the target class in a better way, whereas combined data of PlanetScope and Sentinel-2 helped to reduce the spectral overlap between target and nontarget classes. An accuracy assessment was performed using mean membership difference, variance, and entropy where variance and entropy showed that NDVI-based ISM approach outperformed the CBSI-NDVI-based approach. Both single-and dual-sensor time-series data showed good classification results for single species extraction. (C) 2022 Society of Photo-Optical Instrumentation Engineers (SPIE)</t>
  </si>
  <si>
    <t>WOS:000867557000023</t>
  </si>
  <si>
    <t>'nother look = 1; ABUNDANCE; APPLICABILITY; CLIMATE; COVER; Dalbergia sissoo; DISCRIMINATION; FOREST; heterogeneity; individual sample as mean; NDVI; temporal indices; training concept; TREE SPECIES CLASSIFICATION; VARIABILITY; VEGETATION PHENOLOGY</t>
  </si>
  <si>
    <t>NDVI, CBSI-NDVI</t>
  </si>
  <si>
    <t>Classification (Modified possibilistic c-means)</t>
  </si>
  <si>
    <t>Both PS and PS/S2 combined peform well</t>
  </si>
  <si>
    <t>Z6ERUE7G</t>
  </si>
  <si>
    <t>Michael, D, Y; Lensky, IM; Brenner, S; Tchetchik, A; Tessler, N; Helman</t>
  </si>
  <si>
    <t>Economic Assessment of Fire Damage to Urban Forest in the Wildland-Urban Interface Using Planet Satellites Constellation Images</t>
  </si>
  <si>
    <t>10.3390/rs10091479</t>
  </si>
  <si>
    <t>The wildland-urban interface (WUI)—the area where wildland vegetation and urban buildings intermix—is at a greater risk of fire occurrence because of extensive human activity in that area. Although satellite remote sensing has become a major tool for assessing fire damage in wildlands, it is unsuitable for WUI fire monitoring due to the low spatial resolution of the images from satellites that provide frequent information which is relevant for timely fire monitoring in WUI. Here, we take advantage of frequent (i.e., ca. daily), high-spatial-resolution (3 m) imagery acquired from a constellation of nano-satellites operated by Planet Labs (“Planet”) to assess fire damage to urban trees in the WUI of a Mediterranean city in Israel (Haifa). The fire occurred at the end of 2016, consuming ca. 17,000 of the trees (152 trees ha−1) within the near-by wildland and urban parts of the city. Three vegetation indices (GNDVI, NDVI and GCC) from Planet satellite images were used to derive a burn severity map for the WUI area after applying a subpixel discrimination method to distinguish between woody and herbaceous vegetation. The produced burn severity map was successfully validated with information acquired from an extensive field survey in the WUI burnt area (overall accuracy and kappa: 87% and 0.75, respectively). Planet’s vegetation indices were calibrated using in-field tree measurements to obtain high spatial resolution maps of burned trees and consumed woody biomass in the WUI. These were used in conjunction with an ecosystem services valuation model (i-Tree) to estimate spatially-distributed and total economic loss due to damage to urban trees caused by the fire. Results show that nearly half of the urban trees were moderately and severely burned (26% and 22%, respectively). The total damage to the urban forest was estimated at ca. 41 ± 10 M USD. We conclude that using the method developed in this study with high-spatial-resolution Planet images has a great potential for WUI fire economic assessment.</t>
  </si>
  <si>
    <t>2018-09</t>
  </si>
  <si>
    <t>Fire, Aboveground biomass, Stem density, Stem diameter</t>
  </si>
  <si>
    <t>Tree species map</t>
  </si>
  <si>
    <t>GNDVI, NDVI, GCC</t>
  </si>
  <si>
    <t>Israel</t>
  </si>
  <si>
    <t>Urban vegetation, Eastern Mediterranean conifer-sclerophyllous-broadleaf forests (12)</t>
  </si>
  <si>
    <t>IWEPJZCT</t>
  </si>
  <si>
    <t>Reijnen, A.M.</t>
  </si>
  <si>
    <t>Ariadne and the minotaur: A thread winding through the labyrinth a guide for readers</t>
  </si>
  <si>
    <t>978-113734266-9 (ISBN); 978-113736175-2 (ISBN)</t>
  </si>
  <si>
    <t>10.1057/9781137342669_2</t>
  </si>
  <si>
    <t>https://www.scopus.com/inward/record.uri?eid=2-s2.0-85014635254&amp;doi=10.1057%2f9781137342669_2&amp;partnerID=40&amp;md5=d333dc7887a1f6b816f23157e9af4197</t>
  </si>
  <si>
    <t>PMSUEU43</t>
  </si>
  <si>
    <t>Migolet, P; Goita, K</t>
  </si>
  <si>
    <t>Evaluation of FORMOSAT-2 and PlanetScope Imagery for Aboveground Oil Palm Biomass Estimation in a Mature Plantation in the Congo Basin</t>
  </si>
  <si>
    <t>10.3390/rs12182926</t>
  </si>
  <si>
    <t>The present study developed methods using remote sensing for estimation of total dry aboveground biomass (AGB) of oil palm in the Congo Basin. To achieve this, stem diameters at breast height (DBH, 1.3 m) and stem heights were measured in an oil palm plantation located in Gabon (Congo Basin, Central Africa). These measurements were used to determine AGB in situ. The remote sensing approach that was used to estimate AGB was textural ordination (FOTO) based upon Fourier transforms that were applied, respectively, to PlanetScope and FORMOSAT-2 satellite images taken from the area. The FOTO method is based on the combined use of two-dimensional (2D) Fast Fourier Transform (FFT) and Principal Component Analysis (PCA). In the context of the present study, it was used to characterize the variation in canopy structure and to estimate the aboveground biomass of mature oil palms. Two types of equations linking FOTO indices to in situ biomass were developed: multiple linear regressions (MLR); and multivariate adaptive spline regressions (MARS). All best models developed yielded significant results, regardless of whether they were derived from PlanetScope or from FORMOSAT-2 images. Coefficients of determination (R-2) varied between 0.80 and 0.92 (p &lt;= 0.0005); and relative root mean-square-errors (%RMSE) were less than 10.12% in all cases. The best model was obtained using MARS approach with FOTO indices from FORMOSAT-2 (%RMSE = 6.09%).</t>
  </si>
  <si>
    <t>WOS:000580159800001</t>
  </si>
  <si>
    <t>; C:\Users\spenshi\Zotero\storage\RPT874VH\Migolet and Goita - 2020 - Evaluation of FORMOSAT-2 and PlanetScope Imagery f.pdf</t>
  </si>
  <si>
    <t>https://www.mdpi.com/2072-4292/12/18/2926/pdf?version=1600093959</t>
  </si>
  <si>
    <t>'nother look = 1; aboveground biomass; ADAPTIVE REGRESSION SPLINES; AIRBORNE LIDAR; Congo Basin; FOURIER-TRANSFORM; GROWTH; HEIGHT; MODELS; multiple linear regression; multivariate adaptive regression splines; oil palms; PARAMETERS; PREDICTION; remote sensing; TEXTURAL ORDINATION; textural ordination and Fourier transform; TROPICAL FOREST</t>
  </si>
  <si>
    <t>FOTO</t>
  </si>
  <si>
    <t>Gabon</t>
  </si>
  <si>
    <t>Regression (LR, MARS)</t>
  </si>
  <si>
    <t>MARS ≥ LR</t>
  </si>
  <si>
    <t>FORMOSAT &gt; PS</t>
  </si>
  <si>
    <t>8QSFJCYM</t>
  </si>
  <si>
    <t>Mishra, PK; Rai, A; Rai, SC</t>
  </si>
  <si>
    <t>Land use and land cover change detection using geospatial techniques in the Sikkim Himalaya, India</t>
  </si>
  <si>
    <t>EGYPTIAN JOURNAL OF REMOTE SENSING AND SPACE SCIENCES</t>
  </si>
  <si>
    <t>1110-9823</t>
  </si>
  <si>
    <t>10.1016/j.ejrs.2019.02.001</t>
  </si>
  <si>
    <t>Mapping and monitoring of land use land cover (LULC) changes in the Himalayas is vital for sustainable development, planning and management. Based on remote sensing (RS) and geographic information system (GIS) techniques, the study is an attempt to monitor the changes in LULC patterns of Rani Khola watershed of Sikkim Himalaya for the periods 1988-1996, 1996-2008 and 2008-2017. Images from Landsat-5 Thematic Mapper (TM) and Sentinel 2A (Multispectral Instrument) MSI data were used to extract land cover maps. Supervised classification using Maximum Likelihood Classifier (MLC) was applied to prepare LULC maps of the watershed. The accuracy of the classified map was assessed using a High Resolution Planet scope image and ground realities have been verified and ascertained through field observations and site specific interviews. As a result of policy changes and traditional agroforestry systems, LULC in the study watershed has undergone a series of complicated changes over the past three decades. Six major LULC classes viz; agriculture, barren land, built-up area, dense forest, open forests and water bodies have been identified and indicate that major land use in the watershed is forestry. Results shows, dense forest, built-up area and water bodies have increased by 16.40% (41.76 km(2)), 2.13% (5.41 km(2)) and 0.11% (0.28 km(2)) while open forest, agriculture and barren land have decreased by -13.98% (-35.59 km(2)), 2.83% (-7.22 km(2)) and -1.82% (0.4.64 km(2)) respectively. The analysis and findings of the study highlights important policy implications for the sustainable LULC management in the Rani Khola watershed of the Sikkim Himalaya. (C) 2019 National Authority for Remote Sensing and Space Sciences. Production and hosting by Elsevier B.V.</t>
  </si>
  <si>
    <t>133-143</t>
  </si>
  <si>
    <t>WOS:000558765800002</t>
  </si>
  <si>
    <t>; C:\Users\spenshi\Zotero\storage\TNM357CH\Mishra et al. - 2020 - Land use and land cover change detection using geo.pdf</t>
  </si>
  <si>
    <t>https://www.sciencedirect.com/science/article/pii/S1110982318302035/pdfft?md5=5cec9cc8c5e49c3fa1032af5c1fc6548&amp;pid=1-s2.0-S1110982318302035-main.pdf&amp;isDTMRedir=Y</t>
  </si>
  <si>
    <t>'nother look = 2, 1; Change detection; CLASSIFICATION; DYNAMICS; EAST; ECOSYSTEM SERVICES; FOREST DEGRADATION; GIS; IMPACTS; Land use land cover; PATTERN; Rani Khola watershed; Remote sensing and GIS; USE/COVER CHANGE; ZONE</t>
  </si>
  <si>
    <t>Eastern Himalayan subalpine conifer forests (5), Eastern Himalayan broadleaf forests (4), Himalayan subtropical pine forests (3), Himalayan subtropical broadleaf forests (1)</t>
  </si>
  <si>
    <t>SX6SXYFI</t>
  </si>
  <si>
    <t>Rogge, J., S.; Ullrich</t>
  </si>
  <si>
    <t>Near real-time monitoring in forestry and agriculture based on highly up-to-date PlanetScope satellite images</t>
  </si>
  <si>
    <t>18699286 (ISSN)</t>
  </si>
  <si>
    <t>https://www.scopus.com/inward/record.uri?eid=2-s2.0-85045454881&amp;partnerID=40&amp;md5=c1472669ca0c34c173ac82ac9e89a681</t>
  </si>
  <si>
    <t>22-23</t>
  </si>
  <si>
    <t>V6D6IJFP</t>
  </si>
  <si>
    <t>Rohlf, D.J.</t>
  </si>
  <si>
    <t>Integrating law, policy, and science in managing and restoring ecosystems</t>
  </si>
  <si>
    <t>https://www.scopus.com/inward/record.uri?eid=2-s2.0-84957775365&amp;partnerID=40&amp;md5=722edf98da3919788fb327a06fc9fe26</t>
  </si>
  <si>
    <t>42-66</t>
  </si>
  <si>
    <t>Assignee: NA Edition: NA ISBN: 978-193737827-1 (ISBN); 978-193560363-4 (ISBN) Publisher: University of Akron Press Type: NA Version Number: NA</t>
  </si>
  <si>
    <t>SNUCGDQ8</t>
  </si>
  <si>
    <t>Miura, T; Tokumoto, Y; Shin, N; Shimizu, KK; Pungga, RAS; Ichie, T</t>
  </si>
  <si>
    <t>Utility of commercial high-resolution satellite imagery for monitoring general flowering in Sarawak, Borneo</t>
  </si>
  <si>
    <t>ECOLOGICAL RESEARCH</t>
  </si>
  <si>
    <t>0912-3814</t>
  </si>
  <si>
    <t>10.1111/1440-1703.12382</t>
  </si>
  <si>
    <t>General flowering (GF), irregular synchronous mass flowering of multiple tree species across multiple families, is a unique biological phenomenon of the mixed lowland dipterocarp forest in Southeast Asia. Characterizing the spatial extent and temporal dynamics of GF is essential for an improved understanding of climate-vegetation interactions and the potential climate change impact on this species-rich rainforest. We investigated the utility of newly available high-temporal (daily) and high-spatial (3-4 m) resolution remote sensing by the PlanetScope commercial satellite constellation for detecting flowering trees in a dipterocarp rainforest at Lambir Hills National Park, Sarawak, Malaysia. Our study was focused on the latest GF event known to have occurred in the region in the year 2019. PlanetScope successfully acquired 13 clear-sky or minimally cloud-contaminated scenes over the park during a study period of January 1, 2019 to August 31, 2019 encompassing the 2019 GF event. In situ phenology observations verified that the PlanetScope images detected the flowering crowns of tree species that turned into white or orange. This multitemporal image dataset also captured the flowering peak and species differences. The correlation coefficients between the multitemporal image signatures and in situ phenology observations were moderate to very strong (0.52-0.85). The results indicated that the 2019 GF event was a whole-park phenomenon with the flowering peak in May. This study reports the first successful satellite-based observations of a GF event and suggests the possibility of regional-scale characterization of species-level phenology in the dipterocarp forest, key information for biodiversity conservation in Southeast Asia.</t>
  </si>
  <si>
    <t>386-402</t>
  </si>
  <si>
    <t>WOS:000929076800001</t>
  </si>
  <si>
    <t>; C:\Users\spenshi\Zotero\storage\IMAN3F4U\Miura et al. - 2023 - Utility of commercial high-resolution satellite im.pdf</t>
  </si>
  <si>
    <t>https://www.zora.uzh.ch/id/eprint/230246/1/Ecological_Research___2023___Miura___Utility_of_commercial_high_resolution_satellite_imagery_for_monitoring_general.pdf</t>
  </si>
  <si>
    <t>'nother look = 1; biodiversity; climate change; commercial remote sensing; conservation status; CUES; DIPTEROCARP FOREST; DYNAMICS; EVOLUTION; flowering; general flowering; GREEN; image resolution; INDEX; phenology; PHENOLOGY; rainforest; remote sensing; Sarawak; satellite constellation; satellite imagery; Southeast Asia; tropical forest; TROPICAL FORESTS; USABILITY</t>
  </si>
  <si>
    <t>raw bands, SR-NIRR</t>
  </si>
  <si>
    <t>Borneo peat swamp forests (1), Borneo lowland rain forests (1)</t>
  </si>
  <si>
    <t>Correlation</t>
  </si>
  <si>
    <t>r = 0.33 to 0.85</t>
  </si>
  <si>
    <t>8ADIJ863</t>
  </si>
  <si>
    <t>Moon, M; Richardson, AD; Friedl, MA</t>
  </si>
  <si>
    <t>Multiscale assessment of land surface phenology from harmonized Landsat 8 and Sentinel-2, PlanetScope, and PhenoCam imagery</t>
  </si>
  <si>
    <t>10.1016/j.rse.2021.112716</t>
  </si>
  <si>
    <t>As the spatial and temporal resolution of remotely sensed imagery has improved over the last four decades, algorithms for monitoring and mapping seasonal changes in surface properties have evolved rapidly. Most recently, the availability of daily PlanetScope imagery has created new opportunities for monitoring the land surface phenology (LSP) of terrestrial ecosystems at high spatial resolution. However, the quality and value of LSP information from PlanetScope imagery have not been systematically examined. In this paper, we evaluate the character and quality of LSP information derived from PlanetScope by comparing time series of vegetation indices and LSP metrics from PlanetScope to corresponding time series and LSP metrics derived from Harmonized Landsat 8 and Sentinel-2 (HLS) imagery and PhenoCams at six sites that span a diverse range of land cover types and climate. Results show that vegetation index time series from all three data sources show high temporal correlation, and LSP metrics derived from HLS, PlanetScope, and PhenoCam show high agreement with negligible bias. Semi-variograms for phenometrics estimated from PlanetScope imagery indicate that the majority of spatial variance captured in PlanetScope phenometrics occurs well below the spatial resolution HLS imagery. At the same time, LSP metrics from HLS are most strongly correlated with the 50-75% quantiles of 3 m LSP metrics from PlanetScope. This indicates that HLS captures the average phenology at sub-pixel scale captured in PlanetScope imagery. Our results represent the first comprehensive comparison of LSP metrics estimated from PlanetScope and publicly available moderate spatial resolution imagery, and provide insights regarding: (1) the quality and character of LSP metrics derived from HLS and PlanetScope; and (2) the relative merits and trade-offs associated with the use of each data source for LSP studies.</t>
  </si>
  <si>
    <t>WOS:000702998400001</t>
  </si>
  <si>
    <t>; C:\Users\spenshi\Zotero\storage\H7A5N79I\Moon et al. - 2021 - Multiscale assessment of land surface phenology fr.pdf</t>
  </si>
  <si>
    <t>https://www.sciencedirect.com/science/article/am/pii/S0034425721004363</t>
  </si>
  <si>
    <t>'nother look = 2, 1; AUTUMN; CLASSIFICATION; COVER DYNAMICS; DIGITAL REPEAT PHOTOGRAPHY; EVI2; FOREST PHENOLOGY; INDEX; Land surface phenology; Landsat; MODIS; PhenoCam; PlanetScope; Sentinel-2; TEMPERATE; TIME-SERIES; Vegetation indices; VIIRS</t>
  </si>
  <si>
    <t>Land surface phenology</t>
  </si>
  <si>
    <t>2.9 to 8.2</t>
  </si>
  <si>
    <t>EVI2</t>
  </si>
  <si>
    <t>New England-Acadian forests (4), Appalachian-Blue Ridge forests (4), Central forest-grasslands transition (8), Western short grasslands (8), Snake-Columbia shrub steppe (13)</t>
  </si>
  <si>
    <t>Both PS and HLS good, HLS slightly better (r = 0.974 w/ phenocam vs r=0.970)</t>
  </si>
  <si>
    <t>96BN5QXS</t>
  </si>
  <si>
    <t>Rufin, P., P.; Bey, A.; Picoli, M.; Meyfroidt</t>
  </si>
  <si>
    <t>Large-area mapping of active cropland and short-term fallows in smallholder landscapes using PlanetScope data</t>
  </si>
  <si>
    <t>15698432 (ISSN)</t>
  </si>
  <si>
    <t>10.1016/j.jag.2022.102937</t>
  </si>
  <si>
    <t>https://www.scopus.com/inward/record.uri?eid=2-s2.0-85135099832&amp;doi=10.1016%2fj.jag.2022.102937&amp;partnerID=40&amp;md5=1554764834cf2a178e3eb49c383ef2ed</t>
  </si>
  <si>
    <t>RXCF2PYN</t>
  </si>
  <si>
    <t>Sáenz, M, L; Mulligan</t>
  </si>
  <si>
    <t>The role of Cloud Affected Forests (CAFs) on water inputs to dams</t>
  </si>
  <si>
    <t>2212-0416</t>
  </si>
  <si>
    <t>10.1016/j.ecoser.2013.02.005</t>
  </si>
  <si>
    <t>2013-09</t>
  </si>
  <si>
    <t>E69-E77</t>
  </si>
  <si>
    <t>4H5UEL9U</t>
  </si>
  <si>
    <t>Mulatu, KA; Decuyper, M; Brede, B; Kooistra, L; Reiche, J; Mora, B; Herold, M</t>
  </si>
  <si>
    <t>Linking Terrestrial LiDAR Scanner and Conventional Forest Structure Measurements with Multi-Modal Satellite Data</t>
  </si>
  <si>
    <t>1999-4907</t>
  </si>
  <si>
    <t>10.3390/f10030291</t>
  </si>
  <si>
    <t>Obtaining information on vertical forest structure requires detailed data acquisition and analysis which is often performed at a plot level. With the growing availability of multi-modal satellite remote sensing (SRS) datasets, their usability towards forest structure estimation is increasing. We assessed the relationship of PlanetScope-, Sentinel-2-, and Landsat-7-derived vegetation indices (VIs), as well as ALOS-2 PALSAR-2- and Sentinel-1-derived backscatter intensities with a terrestrial laser scanner (TLS) and conventionally measured forest structure parameters acquired from 25 field plots in a tropical montane cloud forest in Kafa, Ethiopia. Results showed that canopy gap-related forest structure parameters had their highest correlation (|r| = 0.4 - 0.48) with optical sensor-derived VIs, while vegetation volume-related parameters were mainly correlated with red-edge- and short-wave infrared band-derived VIs (i.e., inverted red-edge chlorophyll index (IRECI), normalized difference moisture index), and synthetic aperture radar (SAR) backscatters (|r| = -0.57 - 0.49). Using stepwise multi-linear regression with the Akaike information criterion as evaluation parameter, we found that the fusion of different SRS-derived variables can improve the estimation of field-measured structural parameters. The combination of Sentinel-2 VIs and SAR backscatters was dominant in most of the predictive models, while IRECI was found to be the most common predictor for field-measured variables. The statistically significant regression models were able to estimate cumulative plant area volume density with an R-2 of 0.58 and with the lowest relative root mean square error (RRMSE) value (0.23). Mean gap and number of gaps were also significantly estimated, but with higher RRMSE (R-2 = 0.52, RRMSE = 1.4, R-2 = 0.68, and RRMSE = 0.58, respectively). The models showed poor performance in predicting tree density and number of tree species (R-2 = 0.28, RRMSE = 0.41, and R-2 = 0.21, RRMSE = 0.39, respectively). This exploratory study demonstrated that SRS variables are sensitive to retrieve structural differences of tropical forests and have the potential to be used to upscale biodiversity relevant field-based forest structure estimates.</t>
  </si>
  <si>
    <t>WOS:000464462400001</t>
  </si>
  <si>
    <t>; C:\Users\spenshi\Zotero\storage\ZIB9QJGA\Mulatu et al. - 2019 - Linking Terrestrial LiDAR Scanner and Conventional.pdf</t>
  </si>
  <si>
    <t>https://www.mdpi.com/1999-4907/10/3/291/pdf?version=1553594943</t>
  </si>
  <si>
    <t>'nother look = 1; ABOVEGROUND BIOMASS; AIRBORNE LIDAR; Akaike information criterion; Backscattering; Biodiversity; BIODIVERSITY; BIOPHYSICAL VARIABLES; BOREAL FOREST; canopy gap; correlation; Data acquisition; data fusion; Data fusion; Data Processing; Ethiopia; forest cover; forest structure; Forest structure; Forestry; HEIGHT; Infrared radiation; Infrared Radiation; L-BAND SAR; LANDSAT; LASER; lidar; Mean square error; Modal analysis; montane forest; NDVI; Normalized difference moisture indices; Optical correlation; Optical radar; Regression analysis; Regression Analysis; Remote sensing; Remote Sensing; satellite data; satellite remote sensing; Satellite remote sensing; Satellites; Scanning; Space-based radar; Surveying instruments; synthetic aperture radar; Synthetic aperture radar; Terrestrial laser scanners; terrestrial LiDAR; Terrestrial LiDAR; Terrestrial lidars; Tropical montane cloud forest; Tropics; Vegetation; VEGETATION INDEXES</t>
  </si>
  <si>
    <t>S1-VV features, S2 indices, ALOS-2 PALSAR-2, L7 indices</t>
  </si>
  <si>
    <t>GNDVI, EVI, CI green</t>
  </si>
  <si>
    <t>Stepwise regression</t>
  </si>
  <si>
    <t>IRECI_s2_mean, GNDVI_ps_mean, VV_s1_tsd (Mean canopy gap, only model with PS)</t>
  </si>
  <si>
    <t>Ethiopian montane grasslands and woodlands (10), Ethiopian montane forests (1), Somali Acacia-Commiphora bushlands and thickets (7), Ethiopian montane moorlands (10)</t>
  </si>
  <si>
    <t>"indices from PS and L7 were found to be the least relevant on the predictive models"</t>
  </si>
  <si>
    <t>W5ALY8YV</t>
  </si>
  <si>
    <t>Mulverhill, C.; Coops, N.C.; Achim, A.</t>
  </si>
  <si>
    <t>Continuous monitoring and sub-annual change detection in high-latitude forests using Harmonized Landsat Sentinel-2 data</t>
  </si>
  <si>
    <t>ISPRS Journal of Photogrammetry and Remote Sensing</t>
  </si>
  <si>
    <t>10.1016/j.isprsjprs.2023.02.002</t>
  </si>
  <si>
    <t>https://www.scopus.com/inward/record.uri?eid=2-s2.0-85148543723&amp;doi=10.1016%2fj.isprsjprs.2023.02.002&amp;partnerID=40&amp;md5=d2cbf4759201fdd077470513df9e14aa</t>
  </si>
  <si>
    <t>Spatially and temporally precise monitoring of forest resources is becoming increasingly vital in rapidly changing environmental and economic conditions. However, recent developments in moderate resolution satellite imagery have led to spectrally consistent and temporally dense datasets capable of capturing both seasonal variation and long-term trajectories. Previous studies have demonstrated the ability of continuous monitoring algorithms to detect transitional changes such as timber harvesting at sub-annual scales. However, less is known about the ability to use these algorithms in areas such as high-latitude forests which have large data gaps over winter due to prolonged snow cover. This study investigated the use of a time series of 7-day Harmonized Landsat Sentinel-2 (HLS) composites along with the Bayesian Estimator of Abrupt Change, Seasonality, and Trend (BEAST) algorithm for change detection and monitoring in two managed forest areas in Canada. On average, both sites had no data periods (over winter) lasting ∼200 days. Despite this, BEAST successfully detected change, with overall accuracies of 88.7% and 97.3% for both sites when compared to an independent validation dataset derived from visual interpretation of PlanetScope images. A simulation of change detection in near-real time revealed that approximately 75% of changes were detected within 7 and 11 valid images for each site. Furthermore, monitoring the trend slope of the spectral index showed that areas with a new declining slope were typically about twice as likely to occur in photointerpreted polygons of non-stand replacing disturbance, indicating that such a technique could be used as an early warning signal of fine-scale changes such as those due to insect defoliation or drought. Overall, this study demonstrated the efficacy of a continuous change detection and monitoring framework, which could be used to provide insights at previously unavailable temporal and spatial scales, thereby allowing forest managers the ability to quickly react to changes in uncertain future conditions. © 2023 International Society for Photogrammetry and Remote Sensing, Inc. (ISPRS)</t>
  </si>
  <si>
    <t>309-319</t>
  </si>
  <si>
    <t>ISPRS J. Photogramm. Remote Sens.</t>
  </si>
  <si>
    <t>; C:\Users\spenshi\Zotero\storage\4DBTIA74\Mulverhill et al. - 2023 - Continuous monitoring and sub-annual change detect.pdf</t>
  </si>
  <si>
    <t>https://www.sciencedirect.com/science/article/pii/S0924271623000424/pdfft?md5=63d7b931740965562a37e418a3464301&amp;pid=1-s2.0-S0924271623000424-main.pdf&amp;isDTMRedir=Y</t>
  </si>
  <si>
    <t>'nother look = 1; Annual change; Bayesian estimators; Canada; Change detection; computer simulation; Continuous monitoring; data set; defoliation; Forest disturbance; Forest disturbances; Forest monitoring; Forestry; Harmonized landsat sentinel-2; High Latitudes; HLS; Landsat; LANDSAT; satellite data; satellite imagery; seasonal variation; Seasonality; Snow; Timber; timber harvesting; time series</t>
  </si>
  <si>
    <t>Harvesting, Fire</t>
  </si>
  <si>
    <t>Fraser Plateau and Basin complex (5), Eastern forest-boreal transition (4), Central Canadian Shield forests (6)</t>
  </si>
  <si>
    <t>5BNA4V7A</t>
  </si>
  <si>
    <t>Nanare, IKHS; Bhoyar, DB; Balamwar, SV; IEEE</t>
  </si>
  <si>
    <t>Remote Sensing Satellite Image Analysis for Deforestation in Yavatmal District, Maharashtra, India</t>
  </si>
  <si>
    <t>Yeshwantrao Chavan College of Engineering</t>
  </si>
  <si>
    <t>2474-9168</t>
  </si>
  <si>
    <t>10.1109/ICSPC51351.2021.9451744</t>
  </si>
  <si>
    <t>Forests are the most important and essential natural resources used by mankind for various usage. Loss of these forests has emerged as a major environmental concern in recent years. But for the purpose of development, many forests are being cut resulting in deforestation. Due to this cutting of forests, deforestation rate is increasing day by day and the world is facing severe disasters. Therefore, this continuous clearing of forests has a major degraded impact on the soil quality, climate change, hydrological cycle and ecosystem etc. This paper suggests suitable remote sensing techniques which can be used for the analyses of planet scope 3m resolution satellite data of Yavatmal district of Maharashtra state. Remote sensing techniques along with the GIS i.e. geographic information system are used to detect the changes in forest cover of Yavatmal district. For recognition of forest cover, layer stacking of bands 3 and 4 by using Erdas Imagine software is done. For forest classification, the normalized difference vegetation index (NDVI) is experimented. The NDVI values reveal the change of forest cover and various other categories resulting in increase and decrease of categories. It is concluded that out of total forest area (76740.32 hectare), decreased category shows 29.44% due to forest cutting, forest fires and leaf shedding etc.</t>
  </si>
  <si>
    <t>684-688</t>
  </si>
  <si>
    <t>WOS:000687834500144</t>
  </si>
  <si>
    <t>Remote sensing; deforestation; forest cover; enhancement; Normalized difference vegetation index(NDVI); thresholding</t>
  </si>
  <si>
    <t>ICSPC'21: 2021 3RD INTERNATIONAL CONFERENCE ON SIGNAL PROCESSING AND COMMUNICATION (ICPSC)</t>
  </si>
  <si>
    <t>~30</t>
  </si>
  <si>
    <t>Central Deccan Plateau dry deciduous forests (2)</t>
  </si>
  <si>
    <t>38JIQAFM</t>
  </si>
  <si>
    <t>Nardi, D; Bozzini, A; Morgante, G; Gaccione, A; Finozzi, V; Battisti, A</t>
  </si>
  <si>
    <t>Participatory ground data are complementary to satellite bark beetle detection</t>
  </si>
  <si>
    <t>ANNALS OF FOREST SCIENCE</t>
  </si>
  <si>
    <t>1286-4560</t>
  </si>
  <si>
    <t>10.1186/s13595-023-01216-5</t>
  </si>
  <si>
    <t>Key message During pest outbreaks, mapping tools play an important role. Participatory projects can provide useful ground data, which have a high accuracy in detecting early-stage infestations and small spots of the European spruce bark beetle Ips typographus. However, satellite approaches are fundamental to clearly estimate infestation occurrence because ground data are spatially biased. Here, we show how a participatory approach involving nonspecialized staff and based on GIS-based app may contribute ground truth data that are fully complementary to satellite data. Context In Europe, bark beetle outbreaks were recently triggered by windstorms and heat waves, with the European spruce bark beetle Ips typographus. as the most important pest species. Huge efforts are needed for continuous mapping and monitoring of affected areas, especially during an incipient large-scale infestation. This is particularly difficult in mountain landscapes because of the rugged topography. Aims In addition to the use of remote sensing techniques, ground surveys are still an important source of data, providing detailed information on the symptoms of the affected trees and the stage of the attacks. Unfortunately, these surveys are extremely time demanding and require intensive field work. We wanted to assess how a participatory approach based on nonspecialized staff may contribute to data collection. Methods Georeferenced outbreak data were collected in the field in the Southern Alps (Italy) using a smartphone application based on ArcGIS platform. The survey was based on a participatory approach on a voluntary basis, involving citizens aware of forest practices. Visual analysis of satellite images was performed monthly to assess the visibility of reported infestations. Using a binomial model, we tested how the type of report (i.e., on-site/off-site), size of spot, stage of infestation, and their interactions affect detectability. In addition, spot occurrences within a study area were mapped for comparison with ground surveillance. Closeness to roads was tested between reported and unreported spots.Results WebGIS platform allowed us to retrieve near real-time information on bark beetle outbreaks and to compare the results with satellite imagery. Using visual analysis of satellite images, we detected only similar to 50% of the spots observed in the field, and detectability decreased dramatically for smaller and early-stage spots. Field observations were mostly concentrated near roads and covered only similar to 10% of the spots detected on satellite images. Conclusion The participatory approach is particularly helpful in mapping early-stage and small infestations, while satellite images are better suited at covering large areas and detect large and advanced-stage spots. The integration of those approaches is promising, and it can greatly improve the overall understanding of bark beetle outbreaks under emergency situations. A greater effort in developing smart applications for ground detection will benefit future monitoring of forest pests.</t>
  </si>
  <si>
    <t>WOS:001111563800001</t>
  </si>
  <si>
    <t>C:\Users\spenshi\Zotero\storage\UGMHJPBJ\Nardi_2023_Participatory ground data are complementary to satellite bark beetle detection.pdf</t>
  </si>
  <si>
    <t>GIS; Bark beetle; Citizen science; CITIZEN SCIENCE; Digital technology; ECOLOGICAL RESEARCH; INFESTATIONS; Smartphone application; TOOL</t>
  </si>
  <si>
    <t>Alps conifer and mixed forests (5), Po Basin mixed forests (4)</t>
  </si>
  <si>
    <t>Y8TB3KI7</t>
  </si>
  <si>
    <t>Nasiri, V.; Hawryło, P.; Janiec, P.; Socha, J.</t>
  </si>
  <si>
    <t>Comparing Object-Based and Pixel-Based Machine Learning Models for Tree-Cutting Detection with PlanetScope Satellite Images: Exploring Model Generalization</t>
  </si>
  <si>
    <t>International Journal of Applied Earth Observation and Geoinformation</t>
  </si>
  <si>
    <t>10.1016/j.jag.2023.103555</t>
  </si>
  <si>
    <t>Despite utilizing various remote sensing datasets, precise tree-cutting detection remains challenging due to spatial and spectral resolution constraints in satellite imagery, complex landscapes, data integration issues, and the need for accurate multi-temporal reference datasets. This study investigates the utilization of PlanetScope (PS) satellite images, along with pixel-based (PBIA) and object-based (OBIA) image analysis, for accurate mapping of forest cover and detection of tree cuttings. Detailed multi-temporal reference datasets were collected based on airborne laser scanning (ALS)-derived canopy height models (CHM) and very high-resolution (VHR) aerial orthomosaics. Reference datasets were used to train three machine learning (ML) models: random forest (RF), support vector machine (SVM), and feed-forward neural network (Nnet) in two forest districts located in Western and Northern Poland. The study also assessed the generalization capabilities of the best model in both local and temporal contexts. Regarding forest cover mapping, the OBIA RF classifier outperformed all other models with an overall accuracy (OA) of 99.27 % and Kappa of 98.18 %, while the PBIA SVM model showed the lowest (OA = 97.18 %, Kappa = 94.35 %). The testing of the model's generalization confirmed the performance of the OBIA RF model, with the Dice Coefficient ranging from 95.86 % to 96.74 %. The methodology's effectiveness in tree-cutting detection was demonstrated, with the detection rate ranging from 96.20 % to 99.39 % for the total number of cuttings, and from 99.45 % to 99.86 % for the total volume. In conclusion, the integration of PS satellite images, spectral-textural features, and generalized ML models proves to be effective for tree-cutting detection. © 2023 The Authors</t>
  </si>
  <si>
    <t>Comparing Object-Based and Pixel-Based Machine Learning Models for Tree-Cutting Detection with PlanetScope Satellite Images</t>
  </si>
  <si>
    <t>C:\Users\Spencer\Zotero\storage\XSNC968R\display.html</t>
  </si>
  <si>
    <t>Change detection; Image segmentation; Machine learning, generalized model</t>
  </si>
  <si>
    <t>28 (pixel), 39 (object)</t>
  </si>
  <si>
    <t>DVI, NDVI, GDVI, SR-NIRR, Tri-VI, GLCM, raw bands (Dove)</t>
  </si>
  <si>
    <t>Central European mixed forests (4), Baltic mixed forests (4)</t>
  </si>
  <si>
    <t>Classification (RF, SVM, NN)</t>
  </si>
  <si>
    <t>URRQZYXL</t>
  </si>
  <si>
    <t>Seong, J., S.; Choi</t>
  </si>
  <si>
    <t>Performance Evaluation of Deep Learning Model according to the Ratio of Cultivation Area in Training Data</t>
  </si>
  <si>
    <t>10.7780/kjrs.2022.38.6.1.2</t>
  </si>
  <si>
    <t>https://www.scopus.com/inward/record.uri?eid=2-s2.0-85147693509&amp;doi=10.7780%2fkjrs.2022.38.6.1.2&amp;partnerID=40&amp;md5=81bfcd29370f0e3070d588f92d655f9e</t>
  </si>
  <si>
    <t>1007-1014</t>
  </si>
  <si>
    <t>AEN5GDRU</t>
  </si>
  <si>
    <t>Negi, V.; Chandel, V.B.S.; Brar, K.K.</t>
  </si>
  <si>
    <t>LANDSCAPE CHANGE ANALYSIS OF UPPER BEAS VALLEY, INDIA USING CORONA AND PLANETSCOPE IMAGERIES</t>
  </si>
  <si>
    <t>Punjab Geographer</t>
  </si>
  <si>
    <t>09733485 (ISSN)</t>
  </si>
  <si>
    <t>https://www.scopus.com/inward/record.uri?eid=2-s2.0-85146749524&amp;partnerID=40&amp;md5=38c7703f12e325ee470d89d36ad7a9b9</t>
  </si>
  <si>
    <t>The present study explores landscape change as a way of measuring the visual impressions of land transformation in the Upper Beas valley, Himachal Pradesh, India. Land change has been analysed through high resolution CORONA photographs of 1972 and PlanetScope satellite imageries for 2020. The study has used the Grey Level Co-occurrence Matrix to extract textural information from the former and supervised classification of both images using maximum likelihood classifier, which provide a comprehensive picture of changes in the area since 1970s. The analysis reveals considerable landscape changes characterized by increasing horticultural land (114.33 per cent) and built-up (311.44 per cent) area that have resulted in escalated occupancy of rural landscape for settlement expansion, commercial horticulture and tourism activities. The natural cover, on the other hand, shrunk remarkably. The forest cover has declined from 224.08 km² in 1972 to 217.72 km² in 2020 with notable fragmentation indicated by 119.73 per cent increase in forest patches and patch size reduction by 55.71 per cent. The pasture land too has decreased by 12.36 per cent; other major land cover class, i.e., barren land has faced reduction by 48.37 per cent. © 2022, Institute For Spatial Planning And Environment Research. All rights reserved.</t>
  </si>
  <si>
    <t>Punjab Geogr.</t>
  </si>
  <si>
    <t>C:\Users\spenshi\Zotero\storage\T8U7XATQ\Negi et al. - 2022 - LANDSCAPE CHANGE ANALYSIS OF UPPER BEAS VALLEY, IN.pdf</t>
  </si>
  <si>
    <t>'nother look = 2, 1; Geospatial technology; High resolution imageries; Himalayan mountains; Land change; Land use/cover transformation</t>
  </si>
  <si>
    <t>Elevation</t>
  </si>
  <si>
    <t>Northwestern Himalayan alpine shrub and meadows (10), Rock and Ice (99), Western Himalayan broadleaf forests (4)</t>
  </si>
  <si>
    <t>Classification (MLC)</t>
  </si>
  <si>
    <t>OA = 0.9115, k = 0.89</t>
  </si>
  <si>
    <t>DH536AAB</t>
  </si>
  <si>
    <t>Neto, BHZ; Schimalski, MB; Liesenberg, V; Sothe, C; Martins-Neto, RP; Floriani, MMP</t>
  </si>
  <si>
    <t>Combining LiDAR and Spaceborne Multispectral Data for Mapping Successional Forest Stages in Subtropical Forests</t>
  </si>
  <si>
    <t>10.3390/rs16091523</t>
  </si>
  <si>
    <t>https://www.scopus.com/inward/record.uri?eid=2-s2.0-85193015975&amp;doi=10.3390%2frs16091523&amp;partnerID=40&amp;md5=470031a1a93285e8e7a327f38e626ae1</t>
  </si>
  <si>
    <t>The Brazilian Atlantic Rainforest presents great diversity of flora and stand structures, making it difficult for traditional forest inventories to collect reliable and recurrent information to classify forest succession stages. In recent years, remote sensing data have been explored to save time and effort in classifying successional forest stages. However, there is a need to understand if any of these sensors stand out for this purpose. Here, we evaluate the use of multispectral satellite data from four different platforms (CBERS-4A, Landsat-8/OLI, PlanetScope, and Sentinel-2) and airborne light detection and ranging (LiDAR) to classify three forest succession stages in a subtropical ombrophilous mixed forest located in southern Brazil. Different features extracted from multispectral and LiDAR data, such as spectral bands, vegetation indices, texture features, and the canopy height model (CHM) and LiDAR intensity, were explored using two conventional machine learning methods such as random trees (RT) and support vector machine (SVM). The statistically based maximum likelihood (MLC) algorithm was also compared. The classification accuracy was evaluated by generating a confusion matrix and calculating the kappa index and standard deviation based on field measurements and unmanned aerial vehicle (UAV) data. Our results show that the kappa index ranged from 0.48 to 0.95, depending on the chosen dataset and method. The best result was obtained using the SVM algorithm associated with spectral bands, CHM, LiDAR intensity, and vegetation indices, regardless of the sensor. Datasets with Landsat-8 or Sentinel-2 information performed better results than other optical sensors, which may be due to the higher intraclass variability and less spectral bands in CBERS-4A and PlanetScope data. We found that the height information derived from airborne LiDAR and its intensity combined with the multispectral data increased the classification accuracy. However, the results were also satisfactory when using only multispectral data. These results highlight the potential of using freely available satellite information and open-source software to optimize forest inventories and monitoring, enabling a better understanding of forest structure and potentially supporting forest management initiatives and environmental licensing programs. © 2024 by the authors.</t>
  </si>
  <si>
    <t>WOS:001219879600001</t>
  </si>
  <si>
    <t>Citation Key: ref_12 Assignee: NA Authority: NA Code: NA Committee: NA Country: NA Edition: NA History: NA Medium: NA Place: NA References: NA Reporter: NA Scale: NA Section: NA Session: NA System: NA Type: NA tex.abstract.note: The Brazilian Atlantic Rainforest presents great diversity of flora and stand structures, making it difficult for traditional forest inventories to collect reliable and recurrent information to classify forest succession stages. In recent years, remote sensing data have been explored to save time and effort in classifying successional forest stages. However, there is a need to understand if any of these sensors stand out for this purpose. Here, we evaluate the use of multispectral satellite data from four different platforms (CBERS-4A, Landsat-8/OLI, PlanetScope, and Sentinel-2) and airborne light detection and ranging (LiDAR) to classify three forest succession stages in a subtropical ombrophilous mixed forest located in southern Brazil. Different features extracted from multispectral and LiDAR data, such as spectral bands, vegetation indices, texture features, and the canopy height model (CHM) and LiDAR intensity, were explored using two conventional machine learning methods such as random trees (RT) and support vector machine (SVM). The statistically based maximum likelihood (MLC) algorithm was also compared. The classification accuracy was evaluated by generating a confusion matrix and calculating the kappa index and standard deviation based on field measurements and unmanned aerial vehicle (UAV) data. Our results show that the kappa index ranged from 0.48 to 0.95, depending on the chosen dataset and method. The best result was obtained using the SVM algorithm associated with spectral bands, CHM, LiDAR intensity, and vegetation indices, regardless of the sensor. Datasets with Landsat-8 or Sentinel-2 information performed better results than other optical sensors, which may be due to the higher intraclass variability and less spectral bands in CBERS-4A and PlanetScope data. We found that the height information derived from airborne LiDAR and its intensity combined with the multispectral data increased the classification accuracy. However, the results were also satisfactory when using only multispectral data. These results highlight the potential of using freely available satellite information and open-source software to optimize forest inventories and monitoring, enabling a better understanding of forest structure and potentially supporting forest management initiatives and environmental licensing programs. tex.access.date: NA tex.application.number: NA tex.archive.location: WOS:001219879600001 tex.artwork.size: NA tex.attorney.agent: NA tex.automatic.tags: NA tex.book.author: NA tex.call.number: NA tex.cast.member: NA tex.code.number: NA tex.commenter: NA tex.composer: NA tex.contributor: NA tex.cosponsor: NA tex.counsel: NA tex.date.added: 2024-05-22 18:07:24 tex.date.modified: 2024-05-22 18:07:24 tex.file.attachments: NA tex.filing.date: NA tex.guest: NA tex.hasforest: TRUE tex.interviewer: NA tex.issuing.authority: NA tex.item.type: journalArticle tex.key: DH536AAB tex.legal.status: NA tex.legislative.body: NA tex.library.catalog: NA tex.link.attachments: NA tex.manual.tags: AGREEMENT; Atlantic Rainforest; CBERS-4; IMAGES; INDEX; INTEGRATION; INVENTORY; KAPPA; LAND; Landsat-8; machine learning; PIXEL-BASED CLASSIFICATION; planet; Sentinel-2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</si>
  <si>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C:\Users\spenshi\Zotero\storage\DNF2AEVG\Neto_2024_Combining LiDAR and Spaceborne Multispectral Data for Mapping Successional.pdf</t>
  </si>
  <si>
    <t>LAND; Landsat; LANDSAT; Sentinel-2; machine learning; INDEX; IMAGES; Forestry; AGREEMENT; INTEGRATION; INVENTORY; planet; Antennas; Unmanned aerial vehicles (UAV); Optical remote sensing; Tropics; Classification (of information); Vegetation mapping; Machine-learning; Learning systems; Support vector machines; Spectral band; Maximum likelihood; Optical radar; Textures; Light detection and ranging; Forest inventory; Multi-spectral data; Landsat-8; Atlantic Rainforest; CBERS-4; KAPPA; PIXEL-BASED CLASSIFICATION; Open source software; Open systems; Atlantic rainfor</t>
  </si>
  <si>
    <t>*single PS scene used</t>
  </si>
  <si>
    <t>Forest succession</t>
  </si>
  <si>
    <t>Canopy height, LiDAR intensity</t>
  </si>
  <si>
    <t>GLCM, raw bands (Dove), NDVI, EVI, TGI, SAVI, VARI</t>
  </si>
  <si>
    <t>Canopy height, Lidar intensity, R, G, B, NIR, GLCM_gl_ent, GLCM_gl_en, GLCM_gl_cor, GLCM_gl_con, GLCM_gl_hom</t>
  </si>
  <si>
    <t>Araucaria moist forests (1)</t>
  </si>
  <si>
    <t>Classification (RF, SVM, MLC)</t>
  </si>
  <si>
    <t>PS: RF outperforms SVM, MLC; others: SVM best</t>
  </si>
  <si>
    <t>L8 &gt; S2 &gt; CBERS-4A &gt; PS</t>
  </si>
  <si>
    <t>D5CPVLFZ</t>
  </si>
  <si>
    <t>Neyns, F., R.; Efthymiadis, K.; Libin, P.; Canters</t>
  </si>
  <si>
    <t>Tree species mapping in the Brussels Capital Region using deep learning and data fusion</t>
  </si>
  <si>
    <t>10.1109/JURSE57346.2023.10144134</t>
  </si>
  <si>
    <t>https://www.scopus.com/inward/record.uri?eid=2-s2.0-85163774042&amp;doi=10.1109%2fJURSE57346.2023.10144134&amp;partnerID=40&amp;md5=ea8d3a08c4f8eab4132e254ab05f506d</t>
  </si>
  <si>
    <t>A detailed tree inventory is necessary to accurately estimate the ecosystem contributions of urban forests. In this study, we evaluate a novel method for mapping of urban tree species. The method incorporates the fusion of (a) LiDAR data, (b) very-high resolution orthophotos and (c) multi-temporal PlanetScope data within a multi-modal deep learning framework. Early fusion was used to combine the LiDAR data with the orthophotos while intermediate fusion was used to combine both with the PlanetScope data. An ablation study was performed to assess the contribution of each image source. The proposed workflow reached an overall accuracy (OA) of 90.7%. The orthophotos contribute most to the accuracy of the model (80.9% OA) followed by the multi-temporal PlanetScope data (68.2% OA). The early fusion of the LiDAR data and the orthophotos did not prove effective and did not increase model accuracy any further.</t>
  </si>
  <si>
    <t>Assignee: NA Edition: NA ISBN: 978-166549373-4 (ISBN) Publisher: Institute of Electrical and Electronics Engineers Inc. Type: NA Version Number: NA</t>
  </si>
  <si>
    <t>Aerial MS bands, CHM</t>
  </si>
  <si>
    <t>Belgium</t>
  </si>
  <si>
    <t>R, G, B, NIR, R_aerial, G_aerial, B_aerial, NIR_aerial, Canopy height</t>
  </si>
  <si>
    <t>Classification (NN [Resnet])</t>
  </si>
  <si>
    <t>PS: OA = 0.907, k = 0.870; 
Orthos: OA = 0.809, k = 0.71; 
Orthos/ALS: OA = 0.807, k = 0.72; 
PS/Orthos/ALS: OA = 0.907, k = 0.87</t>
  </si>
  <si>
    <t>1, -1</t>
  </si>
  <si>
    <t>B334CZKA</t>
  </si>
  <si>
    <t>Nicolau, AP; Herndon, K; Flores-Anderson, A; Griffin, R</t>
  </si>
  <si>
    <t>A spatial pattern analysis of forest loss in the Madre de Dios region, Peru</t>
  </si>
  <si>
    <t>10.1088/1748-9326/ab57c3</t>
  </si>
  <si>
    <t>Over the past decades, the Peruvian Amazon has experienced a rapid change in forest cover due to the expansion of agriculture and extractive activities. This study uses spectral mixture analysis (SMA) in a cloud-computing platform to map forest loss within and outside indigenous territories, protected areas, mining concessions, and reforestation concessions within the Madre de Dios Region in Peru. The study area is focused on key areas of forest loss in the western part of the Tambopata National Reserve and surrounding the Malinowski River. Landsat 8 Operational Land Imager and Landsat 7 Enhanced Thematic Mapper Plus surface reflectance data spanning 2013-2018 were analyzed using cloud-based SMA to identify patterns of forest loss for each year. High-resolution Planet Dove (3m) and RapidEye (5m) imagery were used to validate the forest loss map and to identify the potential drivers of loss. Results show large areas of forest loss, especially within buffer zones of protected areas. Forest loss also appears in the Kotsimba Native Community within a 1 km buffer of the Malinowski River. In addition to gold mining, agriculture and pasture fields also appear to be major drivers of forest loss for our study period. This study also suggests that gold mining activity is potentially not restricted to the legal mining concession areas, with 49% of forest loss occurring outside the mining concessions. Overall accuracy obtained for the forest loss analysis was 96%. These results illustrate the applicability of a cloud-based platform not only for land use land cover change detection but also for accessing and processing large datasets; the importance of monitoring not only forest loss progression in the Madre de Dios, which has been increasing over the years, especially within buffer zones, but also its drivers; and reiterates the use of SMA as a reliable change detection classification approach.</t>
  </si>
  <si>
    <t>WOS:000514833200020</t>
  </si>
  <si>
    <t>C:\Users\spenshi\Zotero\storage\M6I3AJ7U\Nicolau et al. - 2019 - A spatial pattern analysis of forest loss in the M.pdf</t>
  </si>
  <si>
    <t>AMAZON; DEFORESTATION; Landsat; POLICY; PROTECTED AREAS; conservation; Amazon; SPECTRAL MIXTURE ANALYSIS; COVER CHANGE; Peru; CONVERSION; drivers of deforestation; forest loss; FRONTIER; GOLD; LOCATION; Spectral Mixture Analysis</t>
  </si>
  <si>
    <t>GVUF9KHV</t>
  </si>
  <si>
    <t>Njomaba, E; Ofori, JN; Guuroh, RT; Aikins, B; Nagbija, RK; Surovy, P</t>
  </si>
  <si>
    <t>Assessing Forest Species Diversity in Ghana's Tropical Forest Using PlanetScope Data</t>
  </si>
  <si>
    <t>10.3390/rs16030463</t>
  </si>
  <si>
    <t>https://www.scopus.com/inward/record.uri?eid=2-s2.0-85184718685&amp;doi=10.3390%2frs16030463&amp;partnerID=40&amp;md5=625fa8d1173f9c00e712f0ecc49cca4a</t>
  </si>
  <si>
    <t>This study utilized a remotely sensed dataset with a high spatial resolution of 3 m to predict species diversity in the Bobiri Forest Reserve (BFR), a moist semi-deciduous tropical forest in Ghana. We conducted a field campaign of tree species measurements to achieve this objective for species diversity estimation. Thirty-five field plots of 50 m × 20 m were established, and the most dominant tree species within the forest were identified. Other measurements, such as diameter at breast height (DBH ≥ 5 cm), tree height, and each plot’s GPS coordinates, were recorded. The following species diversity indices were estimated from the field measurements: Shannon–Wiener (H′), Simpson diversity index (D2), species richness (S), and species evenness (J′). The PlanetScope surface reflectance data at 3 m spatial resolution was acquired and preprocessed for species diversity prediction. The spectral/pixel information of all bands, except the coastal band, was extracted for further processing. Vegetation indices (VIs) (NDVI—normalized difference vegetation index, EVI—enhanced vegetation index, SRI—simple ratio index, SAVI—soil adjusted vegetation index, and NDRE—normalized difference red edge index) were also calculated from the spectral bands and their pixel value extracted. A correlation analysis was then performed between the spectral bands and VIs with the species diversity index. The results showed that spectral bands 6 (red) and 2 (blue) significantly correlated with the two main species diversity indices (S and H′) due to their influence on vegetation properties, such as canopy biomass and leaf chlorophyll content. Furthermore, we conducted a stepwise regression analysis to investigate the most important spectral bands to consider when estimating species diversity from the PlanetScope satellite data. Like the correlation results, bands 6 (red) and 2 (blue) were the most important bands to be considered for predicting species diversity. The model equations from the stepwise regression were used to predict tree species diversity. Overall, the study’s findings emphasize the relevance of remotely sensed data in assessing the ecological condition of protected areas, a tool for decision-making in biodiversity conservation. © 2024 by the authors.</t>
  </si>
  <si>
    <t>WOS:001159943700001</t>
  </si>
  <si>
    <t>Citation Key: ref_02 Assignee: NA Authority: NA Code: NA Committee: NA Country: NA Edition: NA History: NA Medium: NA Place: NA References: NA Reporter: NA Scale: NA Section: NA Session: NA System: NA Type: NA tex.abstract.note: This study utilized a remotely sensed dataset with a high spatial resolution of 3 m to predict species diversity in the Bobiri Forest Reserve (BFR), a moist semi-deciduous tropical forest in Ghana. We conducted a field campaign of tree species measurements to achieve this objective for species diversity estimation. Thirty-five field plots of 50 m x 20 m were established, and the most dominant tree species within the forest were identified. Other measurements, such as diameter at breast height (DBH ¿= 5 cm), tree height, and each plot's GPS coordinates, were recorded. The following species diversity indices were estimated from the field measurements: Shannon-Wiener (H '), Simpson diversity index (D2), species richness (S), and species evenness (J '). The PlanetScope surface reflectance data at 3 m spatial resolution was acquired and preprocessed for species diversity prediction. The spectral/pixel information of all bands, except the coastal band, was extracted for further processing. Vegetation indices (VIs) (NDVI-normalized difference vegetation index, EVI-enhanced vegetation index, SRI-simple ratio index, SAVI-soil adjusted vegetation index, and NDRE-normalized difference red edge index) were also calculated from the spectral bands and their pixel value extracted. A correlation analysis was then performed between the spectral bands and VIs with the species diversity index. The results showed that spectral bands 6 (red) and 2 (blue) significantly correlated with the two main species diversity indices (S and H ') due to their influence on vegetation properties, such as canopy biomass and leaf chlorophyll content. Furthermore, we conducted a stepwise regression analysis to investigate the most important spectral bands to consider when estimating species diversity from the PlanetScope satellite data. Like the correlation results, bands 6 (red) and 2 (blue) were the most important bands to be considered for predicting species diversity. The model equations from the stepwise regression were used to predict tree species diversity. Overall, the study's findings emphasize the relevance of remotely sensed data in assessing the ecological condition of protected areas, a tool for decision-making in biodiversity conservation. tex.access.date: NA tex.application.number: NA tex.archive.location: WOS:001159943700001 tex.artwork.size: NA tex.attorney.agent: NA tex.automatic.tags: NA tex.book.author: NA tex.call.number: NA tex.cast.member: NA tex.code.number: NA tex.commenter: NA tex.composer: NA tex.contributor: NA tex.cosponsor: NA tex.counsel: NA tex.date.added: 2024-05-22 18:07:09 tex.date.modified: 2024-05-22 18:07:09 tex.file.attachments: NA tex.filing.date: NA tex.guest: NA tex.hasforest: TRUE tex.interviewer: NA tex.issuing.authority: NA tex.item.type: journalArticle tex.key: GVUF9KHV tex.legal.status: NA tex.legislative.body: NA tex.library.catalog: NA tex.link.attachments: NA tex.manual.tags: ABOVEGROUND BIOMASS; BIODIVERSITY; biodiversity conservation; COVER; ecosystem services; EVENNESS; MANAGEMENT; PlanetScope data; RICHNESS; SENTINEL-2; Shannon diversity; spatial resolution; species diversity indices; species richness; spectral bands; SYSTEMS; tropical forest; VARIABILITY; VEGETATION INDEXES; vegetation indices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</si>
  <si>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C:\Users\spenshi\Zotero\storage\2HDBU65B\Njomaba_2024_Assessing Forest Species Diversity in Ghana's Tropical Forest Using PlanetScope.pdf</t>
  </si>
  <si>
    <t>BIODIVERSITY; Remote sensing; COVER; MANAGEMENT; VARIABILITY; VEGETATION INDEXES; Biodiversity; Conservation; Ecosystems; Ecosystem services; ABOVEGROUND BIOMASS; RICHNESS; vegetation indices; SYSTEMS; biodiversity conservation; Forestry; SENTINEL-2; Spatial resolution; Vegetation index; ecosystem services; tropical forest; Tropical forest; Biodiversity conservation; Tropics; spatial resolution; Image resolution; Spectral band; Regression analysis; Vegetation; Forecasting; Shannon diversity; Decision making; species richness; Species richness; EVENNESS; PlanetScope data; species diversity indices; spectral bands; Planetscope data; Species diversity index</t>
  </si>
  <si>
    <t>red and blue are most important superdove bands for predicting tree species diversity</t>
  </si>
  <si>
    <t>raw bands (Superdove, minus CB), NDVI, EVI, SR-NIRR, SAVI, NDRE</t>
  </si>
  <si>
    <t>Ghana</t>
  </si>
  <si>
    <t>Correlation analysis, Stepwise regression</t>
  </si>
  <si>
    <t>R, B</t>
  </si>
  <si>
    <t>Eastern Guinean forests (1)</t>
  </si>
  <si>
    <t>Regression (Stepwise regression)</t>
  </si>
  <si>
    <t>r2 = 0.42 to 0.47</t>
  </si>
  <si>
    <t>7M4Q7UFD</t>
  </si>
  <si>
    <t>Pacheco-Pascagaza, AM; Gou, YQ; Louis, V; Roberts, JF; Rodriguez-Veiga, P; Bispo, PD; Espirito-Santo, FDB; Robb, C; Upton, C; Galindo, G; Cabrera, E; Cendales, IPP; Santiago, MAC; Negrete, OC; Meneses, C; Iniguez, M; Balzter, H</t>
  </si>
  <si>
    <t>Near Real-Time Change Detection System Using Sentinel-2 and Machine Learning: A Test for Mexican and Colombian Forests</t>
  </si>
  <si>
    <t>10.3390/rs14030707</t>
  </si>
  <si>
    <t>The commitment by over 100 governments covering over 90% of the world's forests at the COP26 in Glasgow to end deforestation by 2030 requires more effective forest monitoring systems. The near real-time (NRT) change detection of forest cover loss enables forest landowners, government agencies and local communities to monitor natural and anthropogenic disturbances in a much timelier fashion than the thematic maps that are released every year. NRT deforestation alerts enable the establishment of more up-to-date forest inventories and rapid responses to unlicensed logging. The Copernicus Sentinel-2 satellites provide operational Earth observation (EO) data from multi-spectral optical/near-infrared wavelengths every five days at a global scale and at 10 m resolution. The amount of acquired data requires cloud computing or high-performance computing for ongoing monitoring systems and an automated system for processing, analyzing and delivering the information promptly. Here, we present a Sentinel-2-based NRT change detection system, assess its performance over two study sites, Manantlan in Mexico and Cartagena del Chaird in Colombia, and evaluate the forest changes that occurred in 2018. An independent validation with very high-resolution PlanetScope (similar to 3 m) and RapidEye (similar to 5 m) data suggests that the proposed NRT change detection system can accurately detect forest cover loss (&gt; 87%), other vegetation loss (&gt; 76%) and other vegetation gain (&gt; 71%). Furthermore, the proposed NRT change detection system is designed to be attuned using in situ data. Therefore, it is scalable to larger regions, entire countries and even continents.</t>
  </si>
  <si>
    <t>WOS:000821001100001</t>
  </si>
  <si>
    <t>; C:\Users\spenshi\Zotero\storage\T8N6N94Q\Pacheco-Pascagaza et al. - 2022 - Near Real-Time Change Detection System Using Senti.pdf</t>
  </si>
  <si>
    <t>https://www.mdpi.com/2072-4292/14/3/707/pdf?version=1644226449</t>
  </si>
  <si>
    <t>'nother look = 1; ACCURACY; AREA; Automation; BIODIVERSITY; Change detection; Colombians; deforestation; Deforestation; DEFORESTATION; Detection system; ECOSYSTEM SERVICES; Forest cover loss; machine learning; Machine learning; Machine-learning; Maps; Monitoring; near real-time; Near real-time; Near-real time; Real-time changes; Tropical forest; tropical forests; Tropical forests; Tropics; Vegetation; Vegetation change; vegetation change detection; Vegetation change detection</t>
  </si>
  <si>
    <t>Mexico</t>
  </si>
  <si>
    <t>Trans-Mexican Volcanic Belt pine-oak forests (3), Jalisco dry forests (2), Napo moist forests (1), Caqueta moist forests (1)</t>
  </si>
  <si>
    <t>P9B6DCCM</t>
  </si>
  <si>
    <t>Pascual, A; Tupinamba-Simoes, F; Guerra-Hernandez, J; Bravo, F</t>
  </si>
  <si>
    <t>High-resolution planet satellite imagery and multi-temporal surveys to predict risk of tree mortality in tropical eucalypt forestry</t>
  </si>
  <si>
    <t>0301-4797</t>
  </si>
  <si>
    <t>10.1016/j.jenvman.2022.114804</t>
  </si>
  <si>
    <t>Global high-resolution imagery is a well-assimilated technology in forest mapping. The release of the Norway's International Climate &amp; Forests Initiative (NICFI) Planet tropical basemaps time-series starting in 2015 at a 4.77m resolution represents a unique opportunity to forecast climate change consequences such as drought episodes. Using multi-temporal ground surveys over 144 plots and publicly available high-resolution Planet dove time series imagery we evaluate forest mortality patterns driven by imaging spectroscopy methods in Mato Grosso (Brazil) over an area planted with eucalypts severely affected by the 2019 drought. Changes in vegetation indexes before and after the 2019 drought were modelled using the effective logistic regression modelling to explain variation in tree mortality between the surveys, the dependent variable. We aimed to straightforwardly model tree mortality using change vectors in Planet's image mosaics co-registering in time with the observed tree mortality measurements in the field. The results showed differences in Normalized Difference Vegetation Index (NDVI) as the most significant predictor variable under the effective logistic regression modelling performed. The efficacy of 80.98% in concordance pairs correctly classified represented 0.81 of area under the Receiver Operating Curve (ROC). The release of the 2015-2020 Planet imagery in the tropics at 4.77-m resolution represents a valuable dataset to better understand previous natural disturbances and a powerful technology to detect in advance, and monthly after September 2020, eucalypt areas prone to harmful and increasingly frequent water stress episodes.</t>
  </si>
  <si>
    <t>WOS:000780826700004</t>
  </si>
  <si>
    <t>C:\Users\spenshi\Zotero\storage\E5Z4LAFI\Pascual et al. - 2022 - High-resolution planet satellite imagery and multi.pdf</t>
  </si>
  <si>
    <t>Remote sensing; IMPACTS; DROUGHT; Planet dove; Forest monitoring; Imaging spectroscopy; Tropical forestry</t>
  </si>
  <si>
    <t>The results showed differences in Normalized Difference Vegetation Index (NDVI) as the most significant predictor variable under the effective logistic regression modelling performed.</t>
  </si>
  <si>
    <t>- methodology that can be tested in other forest areas, with high potential for refinement given current developments in satellite imaging spectroscopy</t>
  </si>
  <si>
    <t>Drought</t>
  </si>
  <si>
    <t>NDVI, NDWI, VARI, MSAVI2, MTVI2, TGI</t>
  </si>
  <si>
    <t>ROC = 0.81</t>
  </si>
  <si>
    <t>AZCQQV65</t>
  </si>
  <si>
    <t>Petri, CA; Galvao, LS; de Aragao, LEOEC; Dalagnol, R; de Almeida, CT; Oliveira, AHM; Felix, IM</t>
  </si>
  <si>
    <t>Solar illumination effects on the dry-season variability of spectral and spatial attributes calculated from PlanetScope data over tropical forests of the Amazon</t>
  </si>
  <si>
    <t>0143-1161</t>
  </si>
  <si>
    <t>10.1080/01431161.2022.2106801</t>
  </si>
  <si>
    <t>The spectral variability of tropical forests during the Amazonian dry season is not entirely understood because of the divergent responses in Moderate Resolution Imaging Spectroradiometer (MODIS) vegetation indices (VIs) measured under-increased water deficit and high insolation. Here, we used a dataset composed of 493 cloud-free PlanetScope (PS) images to investigate possible effects of solar illumination on the dry-season variability of spectral and spatial attributes. The attributes were calculated from June to September over dense tropical forests of the Amazon. The dry-season images were obtained at nadir viewing between 2017 and 2019 over 12 selected sites representing different climatic and environmental conditions. To detect dry-season patterns of vegetation brightness with changes in the geometry of image acquisition, we applied principal component analysis (PCA) over the PS surface reflectance. We plotted the average surface reflectance (2017-2019) for each of the four PS bands and inspected the variability of two VIs with distinct levels of anisotropy to bidirectional effects: the Enhanced Vegetation Index (EVI) and the Normalized Difference Vegetation Index (NDVI). We also investigated the signal of textural metrics from Grey Level Co-occurrence Matrix (GLCM) obtained from the near-infrared (NIR) band of PS. Finally, we generated shade fractions from Spectral Mixture Analysis (SMA), correlated the spectral and spatial attributes of vegetation with solar angles, and observed the dry-season variability in reflectance and VIs over pseudo-invariant soil surfaces. The results showed the existence of solar illumination effects on PS image acquisition during the dry season of the Amazon, which affected differently the NDVI and EVI. From the beginning (June) to the end (September) of the dry season, the solar zenith angle (SZA) decreased and the solar azimuth angle (SAA) increased during the period of acquisition of the PS images. The amplitude of SZA between June and September increased towards south of the Amazon, while the amplitude of SAA increased towards north of this region. Changes in vegetation brightness from June to September were captured by PCA over some sites. Because of the overall increase in both red and NIR band reflectance, solar illumination effects were compensated during the NDVI calculation. In contrast, because the EVI is largely driven by changes in NIR reflectance, these effects contributed to increase the EVI signal at the end of the dry season. For most sites, GLCM texture mean increased towards the end of the dry season, while texture variance decreased in the opposite direction. Shade fractions decreased towards September when reduced amounts of canopy shadows were sensed by PS. EVI was more anisotropic than NDVI and presented higher negative correlations with SZA and shade fractions and higher positive correlations with SAA and texture mean. The dry-season increase in EVI with solar illumination effects was also observed over pseudo-invariant soil surfaces. From this unprecedent scale of observations at high spatial and temporal resolutions, we recommend caution when using anisotropic VIs for large-scale phenological studies over the Amazon because biophysical and non-biophysical signals may be coupled together.</t>
  </si>
  <si>
    <t>4087-4116</t>
  </si>
  <si>
    <t>WOS:000842638500001</t>
  </si>
  <si>
    <t>'nother look = 1; Amazon; Amazon River; anisotropy; CLIMATE; Drought; dry season; Dry seasons; Enhanced vegetation index; EVI; Forestry; green-up; Green-up; Illumination effect; Image acquisition; Infrared devices; LANDSAT; Luminance; MODIS; NDVI; Normalized difference vegetation index; PHENOLOGY; principal component analysis; Principal component analysis; Reflection; satellite constellation; Satellite constellations; Satellite imagery; seasonal variation; Solar illumination; solar radiation; SUN; surface reflectance; tropical forest; Tropical forest; tropical forests; Tropics; Vegetation; Vegetation index; VEGETATION INDEXES; vegetation indices; zenith angle</t>
  </si>
  <si>
    <t>Solar illumination</t>
  </si>
  <si>
    <t>Use single generation</t>
  </si>
  <si>
    <t>raw bands (Dove), NDVI, EVI, GLCM</t>
  </si>
  <si>
    <t>PCA1, PCA2, GLCM_nir_mean, GLCM_nir_var, NIR, EVI</t>
  </si>
  <si>
    <t xml:space="preserve">Uatuma-Trombetas moist forests (1), Purus varzeá (1), Tapajós-Xingu moist forests (1), Monte Alegre varzeá (1), Xingu-Tocantins-Araguaia moist forests (1), Madeira-Tapajós moist forests (1), Mato Grosso seasonal forests (1), Iquitos varzeá (1), Southwest Amazon moist forests (1), </t>
  </si>
  <si>
    <t>Correlation, Significance testing</t>
  </si>
  <si>
    <t>r = -0.49 to 0.48, p &lt; 0.01</t>
  </si>
  <si>
    <t>7FM52DKQ</t>
  </si>
  <si>
    <t>Pinage, ER; Keller, M; Peck, CP; Longo, M; Duffy, P; Csillik, O</t>
  </si>
  <si>
    <t>Effects of forest degradation classification on the uncertainty of aboveground carbon estimates in the Amazon</t>
  </si>
  <si>
    <t>CARBON BALANCE AND MANAGEMENT</t>
  </si>
  <si>
    <t>1750-0680</t>
  </si>
  <si>
    <t>10.1186/s13021-023-00221-5</t>
  </si>
  <si>
    <t>BackgroundTropical forests are critical for the global carbon budget, yet they have been threatened by deforestation and forest degradation by fire, selective logging, and fragmentation. Existing uncertainties on land cover classification and in biomass estimates hinder accurate attribution of carbon emissions to specific forest classes. In this study, we used textural metrics derived from PlanetScope images to implement a probabilistic classification framework to identify intact, logged and burned forests in three Amazonian sites. We also estimated biomass for these forest classes using airborne lidar and compared biomass uncertainties using the lidar-derived estimates only to biomass uncertainties considering the forest degradation classification as well.ResultsOur classification approach reached overall accuracy of 0.86, with accuracy at individual sites varying from 0.69 to 0.93. Logged forests showed variable biomass changes, while burned forests showed an average carbon loss of 35%. We found that including uncertainty in forest degradation classification significantly increased uncertainty and decreased estimates of mean carbon density in two of the three test sites.ConclusionsOur findings indicate that the attribution of biomass changes to forest degradation classes needs to account for the uncertainty in forest degradation classification. By combining very high-resolution images with lidar data, we could attribute carbon stock changes to specific pathways of forest degradation. This approach also allows quantifying uncertainties of carbon emissions associated with forest degradation through logging and fire. Both the attribution and uncertainty quantification provide critical information for national greenhouse gas inventories.</t>
  </si>
  <si>
    <t>WOS:000932259400001</t>
  </si>
  <si>
    <t>; C:\Users\spenshi\Zotero\storage\H4GRL47Y\Pinage et al. - 2023 - Effects of forest degradation classification on th.pdf</t>
  </si>
  <si>
    <t>https://cbmjournal.biomedcentral.com/counter/pdf/10.1186/s13021-023-00221-5</t>
  </si>
  <si>
    <t>'nother look = 1; Airborne lidar; Amazon; Amazonia; biomass; Biomass; BIOMASS; CANOPY DAMAGE; carbon emission; DEFORESTATION; DYNAMICS; FIRES; Forest degradation; forest ecosystem; forest fire; Forest fire; greenhouse gas; image resolution; LANDSAT; lidar; LOGGED FORESTS; MAP; MODEL; Probabilistic classification; SATELLITE DATA; selective logging; Selective logging; uncertainty analysis; Very high-resolution imagery</t>
  </si>
  <si>
    <t>Our findings indicate that the attribution of biomass changes to forest degradation classes needs to account for the uncertainty in forest degradation classification</t>
  </si>
  <si>
    <t>Harvesting, Fire, Aboveground biomass</t>
  </si>
  <si>
    <t>EVI, GLCM</t>
  </si>
  <si>
    <t>Mato Grosso seasonal forests (1), Uatuma-Trombetas moist forests (1)</t>
  </si>
  <si>
    <t>Classification (Xgboost), Regression (Monte Carlo simulation)</t>
  </si>
  <si>
    <t>OA = 0.86</t>
  </si>
  <si>
    <t>RWLGZT29</t>
  </si>
  <si>
    <t>Ping, Dazhou; Dalagnol, Ricardo; Galvão, Lênio Soares; Nelson, Bruce; Wagner, Fabien; Schultz, David M.; Bispo, Polyanna da C.</t>
  </si>
  <si>
    <t>Assessing the Magnitude of the Amazonian Forest Blowdowns and Post-Disturbance Recovery Using Landsat-8 and Time Series of PlanetScope Satellite Constellation Data</t>
  </si>
  <si>
    <t>10.3390/rs15123196</t>
  </si>
  <si>
    <t>https://www.mdpi.com/2072-4292/15/12/3196</t>
  </si>
  <si>
    <t>Blowdown events are a major natural disturbance in the central Amazon Forest, but their impact and subsequent vegetation recovery have been poorly understood. This study aimed to track post-disturbance regeneration after blowdown events in the Amazon Forest. We analyzed 45 blowdown sites identified after September 2020 at Amazonas, Mato Grosso, and Colombia jurisdictions using Landsat-8 and PlanetScope NICFI satellite imagery. Non-photosynthetic vegetation (NPV), green vegetation (GV), and shade fractions were calculated for each image and sensor using spectral mixture analysis in Google Earth Engine. The results showed that PlanetScope NICFI data provided more regular and higher-spatial-resolution observations of blowdown areas than Landsat-8, allowing for more accurate characterization of post-disturbance vegetation recovery. Specifically, NICFI data indicated that just four months after the blowdown event, nearly half of ΔNPV, which represents the difference between the NPV after blowdown and the NPV before blowdown, had disappeared. ΔNPV and GV values recovered to pre-blowdown levels after approximately 15 months of regeneration. Our findings highlight that the precise timing of blowdown detection has huge implications on quantification of the magnitude of damage. Landsat data may miss important changes in signal due to the difficulty of obtaining regular monthly observations. These findings provide valuable insights into vegetation recovery dynamics following blowdown events.</t>
  </si>
  <si>
    <t>en</t>
  </si>
  <si>
    <t>http://creativecommons.org/licenses/by/3.0/</t>
  </si>
  <si>
    <t>www.mdpi.com</t>
  </si>
  <si>
    <t>Number: 12 Publisher: Multidisciplinary Digital Publishing Institute</t>
  </si>
  <si>
    <t>C:\Users\spenshi\Zotero\storage\7HIBVRD8\Ping et al. - 2023 - Assessing the Magnitude of the Amazonian Forest Bl.pdf</t>
  </si>
  <si>
    <t>Google Earth Engine; tropical forests; blowdowns; PlanetScope NICFI; spectral mixture model</t>
  </si>
  <si>
    <t>We concluded that the higher temporal and spatial resolution of PlanetScope NICFI imagery, compared to Landsat-8 OLI, allowed for monitoring the effects of blowdown disturbances and vegetation recovery much more consistently.</t>
  </si>
  <si>
    <t>We note the recovery may vary with differences in gap size. Thus, the stratification of blowdowns by gap size is a future research direction that deserves further investigation.</t>
  </si>
  <si>
    <t>Basemap (monthly NICFI)</t>
  </si>
  <si>
    <t>35 (AVG 12.9 monthly basemaps over 15 months)</t>
  </si>
  <si>
    <t>12.9 mosaics / 15 months</t>
  </si>
  <si>
    <t xml:space="preserve">Brazil, Colombia </t>
  </si>
  <si>
    <t>Japurá-Solimoes-Negro moist forests (1), Caqueta moist forests (1), Purus varzeá (1), Mato Grosso seasonal forests (1)</t>
  </si>
  <si>
    <t>Regression (Spectral mixture analysis [Linear Spectral Unmixing])</t>
  </si>
  <si>
    <t>PS provides more consistent monitoring than L8</t>
  </si>
  <si>
    <t>3JK354MJ</t>
  </si>
  <si>
    <t>Purnamasari, E; Kamal, M; Wicaksono, P</t>
  </si>
  <si>
    <t>Comparison of vegetation indices for estimating above-ground mangrove carbon stocks using PlanetScope image</t>
  </si>
  <si>
    <t>REGIONAL STUDIES IN MARINE SCIENCE</t>
  </si>
  <si>
    <t>2352-4855</t>
  </si>
  <si>
    <t>10.1016/j.rsma.2021.101730</t>
  </si>
  <si>
    <t>Mangroves play a pivotal role in providing ecological benefits and services to reduce and adapt to climate change impact on coastal ecosystem. They are capable of absorbing carbon, which is crucial in controlling CO2 levels in the atmosphere. This research aims to assess the accuracy of selected vegetation indices for estimating above-ground carbon (AGC) stocks of mangroves using PlanetScope images in Bedul, Banyuwangi, East Java Province, Indonesia. A semi-empirical approach was used to assess and map mangrove AGC, starting with applying the allometric equation to calculate field measured species-specific AGC stocks. Regression analyses were applied to develop a relationship between field AGC and vegetation indices derived from PlanetScope Image, including Normalized Difference Vegetation Index (NDVI), Difference Vegetation Index (DVI), and Enhanced Vegetation Index (EVI). The Standard Errors of Estimates (SE) were 31.41, 32.93, and 31.63 tons/ha for DVI, EVI, and NDVI, respectively. Thus, carbon stocks estimation, including DVI as an independent variable, is considered more accurate than other vegetation indices tested in this research (C) 2021 Elsevier B.V. All rights reserved.</t>
  </si>
  <si>
    <t>WOS:000663076000010</t>
  </si>
  <si>
    <t>; C:\Users\spenshi\Zotero\storage\MLKE56KF\Purnamasari et al. - 2021 - Comparison of vegetation indices for estimating ab.pdf</t>
  </si>
  <si>
    <t>https://www.sciencedirect.com/science/article/pii/S2352485521001225/pdfft?md5=269e495c28297f37dc2081acd8efa479&amp;pid=1-s2.0-S2352485521001225-main.pdf&amp;isDTMRedir=Y</t>
  </si>
  <si>
    <t>'nother look = 1; Above-ground carbon stock; BIOMASS; FORESTS; Mangroves; NDVI; PlanetScope image; PRODUCTIVITY; Vegetation index</t>
  </si>
  <si>
    <t>Aboveground carbon</t>
  </si>
  <si>
    <t>NDVI, DVI, EVI</t>
  </si>
  <si>
    <t>Testing</t>
  </si>
  <si>
    <t>DVI</t>
  </si>
  <si>
    <t>r2 = 0.51 to 0.67</t>
  </si>
  <si>
    <t>NSIEQGZC</t>
  </si>
  <si>
    <t>Reiche, J; Balling, J; Pickens, AH; Masolele, RN; Berger, A; Weisse, MJ; Mannarino, D; Gou, YQ; Slagter, B; Donchyts, G; Carter, S</t>
  </si>
  <si>
    <t>Integrating satellite-based forest disturbance alerts improves detection timeliness and confidence</t>
  </si>
  <si>
    <t>10.1088/1748-9326/ad2d82</t>
  </si>
  <si>
    <t>Satellite-based near-real-time forest disturbance alerting systems have been widely used to support law enforcement actions against illegal and unsustainable human activities in tropical forests. The availability of multiple optical and radar-based forest disturbance alerts, each with varying detection capabilities depending mainly on the satellite sensor used, poses a challenge for users in selecting the most suitable system for their monitoring needs and workflow. Integrating multiple alerts holds the potential to address the limitations of individual systems. We integrated radar-based RAdar for Detecting Deforestation (RADD) (Sentinel-1), and optical-based Global Land Analysis and Discovery Sentinel-2 (GLAD-S2) and GLAD-Landsat alerts using two confidence rulesets at ten 1 degrees sites across the Amazon Basin. Alert integration resulted in faster detection of new disturbances by days to months, and also shortened the delay to increased confidence. An increased detection rate to an average of 97% when combining alerts highlights the complementary capabilities of the optical and cloud-penetrating radar sensors in detecting largely varying drivers and environmental conditions, such as fires, selective logging, and cloudy circumstances. The most improvement was observed when integrating RADD and GLAD-S2, capitalizing on the high temporal observation density and spatially detailed 10 m Sentinel-1 and 2 data. We introduced the highest confidence class as an addition to the low and high confidence classes of the individual systems, and showed that this displayed no false detection. Considering spatial neighborhood during alert integration enhanced the overall labeled alert confidence level, as nearby alerts mutually reinforced their confidence, but it also led to an increased rate of false detections. We discuss implications of this study for the integration of multiple alert systems. We demonstrate that alert integration is an important data preparation step to make use of multiple alerts more user-friendly, providing stakeholders with reliable and consistent information on new forest disturbances in a timely manner. Google Earth Engine code to integrate various alert datesets is made openly available.</t>
  </si>
  <si>
    <t>Environ. Res. Lett.</t>
  </si>
  <si>
    <t>WOS:001203223800001</t>
  </si>
  <si>
    <t>Citation Key: ref_24 Assignee: NA Authority: NA Code: NA Committee: NA Country: NA Edition: NA History: NA Medium: NA Place: NA References: NA Reporter: NA Scale: NA Section: NA Session: NA System: NA Type: NA tex.abstract.note: Satellite-based near-real-time forest disturbance alerting systems have been widely used to support law enforcement actions against illegal and unsustainable human activities in tropical forests. The availability of multiple optical and radar-based forest disturbance alerts, each with varying detection capabilities depending mainly on the satellite sensor used, poses a challenge for users in selecting the most suitable system for their monitoring needs and workflow. Integrating multiple alerts holds the potential to address the limitations of individual systems. We integrated radar-based RAdar for Detecting Deforestation (RADD) (Sentinel-1), and optical-based Global Land Analysis and Discovery Sentinel-2 (GLAD-S2) and GLAD-Landsat alerts using two confidence rulesets at ten 1 degrees sites across the Amazon Basin. Alert integration resulted in faster detection of new disturbances by days to months, and also shortened the delay to increased confidence. An increased detection rate to an average of 97 tex.access.date: NA tex.application.number: NA tex.archive.location: WOS:001203223800001 tex.artwork.size: NA tex.attorney.agent: NA tex.automatic.tags: NA tex.book.author: NA tex.call.number: NA tex.cast.member: NA tex.code.number: NA tex.commenter: NA tex.composer: NA tex.contributor: NA tex.cosponsor: NA tex.counsel: NA tex.date.added: 2024-05-22 18:07:40 tex.date.modified: 2024-05-22 18:07:40 tex.file.attachments: NA tex.filing.date: NA tex.guest: NA tex.hasforest: TRUE tex.interviewer: NA tex.issuing.authority: NA tex.item.type: journalArticle tex.key: NSIEQGZC tex.legal.status: NA tex.legislative.body: NA tex.library.catalog: NA tex.link.attachments: NA tex.manual.tags: ACCURACY; alert; AREA; COVER; deforestation; DEFORESTATION; forest disturbance; landsat; LANDSAT; Sentinel-1; Sentinel-2; TIME-SERIES; tropical forest tex.meeting.name: NA tex.num.pages: NA tex.number.of.volumes: NA tex.priority.numbers: NA tex.producer: NA tex.programming.language: NA tex.publication.title: ENVIRONMENTAL RESEARCH LETTERS tex.publication.year: 2024 tex.recipient: NA tex.reviewed.author: NA tex.running.time: NA tex.series.editor: NA tex.series.number: NA tex.series.text: NA tex.series.title: NA tex.version: NA tex.words.by: NA</t>
  </si>
  <si>
    <t>C:\Users\spenshi\Zotero\storage\BDQKTZ9Y\Reiche_2024_Integrating satellite-based forest disturbance alerts improves detection.pdf</t>
  </si>
  <si>
    <t>DEFORESTATION; ACCURACY; COVER; deforestation; LANDSAT; Sentinel-1; TIME-SERIES; Sentinel-2; AREA; forest disturbance; tropical forest; landsat; alert</t>
  </si>
  <si>
    <t>Deforestation, Fire, Harvesting</t>
  </si>
  <si>
    <t>Brazil, Suriname, Guyana, Bolivia, Peru</t>
  </si>
  <si>
    <t>Cerrado (7), Mato Grosso seasonal forests (1), Guianan moist forests (1), Guianan Highlands moist forests (1), Uatuma-Trombetas moist forests (1), Chiquitano dry forests (2), Madeira-Tapajós moist forests (1), Purus-Madeira moist forests (1), Monte Alegre varzeá (1), Southwest Amazon moist forests (1), Peruvian Yungas (1), Central Andean wet puna (10), Iquitos varzeá (1), Napo moist forests (1), Solimões-Japurá moist forests (1)</t>
  </si>
  <si>
    <t>9RAZLCBL</t>
  </si>
  <si>
    <t>Haddad, I; Galvao, LS; Breunig, FM; Dalagnol, R; Bourscheidt, V; Jacon, AD</t>
  </si>
  <si>
    <t>On the combined use of phenological metrics derived from different PlanetScope vegetation indices for classifying savannas in Brazil</t>
  </si>
  <si>
    <t>10.1016/j.rsase.2022.100764</t>
  </si>
  <si>
    <t>Mapping of savannas in Brazil is challenging since there is no consensus on the best remote sensing strategy to deal with the spatial variability of some physiognomies and the spectral similarity of others. In this study, we evaluated the performance of 12 land surface phenology (LSP) metrics calculated from 70 cloud-free PlanetScope (PS) satellite images and three vegetation indices (VIs) for Random Forest (RF) classification of eight savanna physiognomies. The 12 LSP metrics were: the start (SOS), end (EOS), length (LOS), and mean (MGS) of greening season; the mean spring (MSP) and mean autumn (MAU); the VI peak (PEAK) and trough (TRG); the positions of the peak (POP) and trough (POT); and the rates of spring green-up (RSP) and autumn senescence (RAU). These metrics were calculated from the Green-Red Normalized Difference (GRND), Enhanced vegetation Index (EVI), and Normalized Difference Vegetation Index (NDVI). At the protected Ecological Station of ' Aguas Emendadas (ESAE) in central Brazil, we compared the LSP classification in the 2017-2018 seasonal cycle against the VI classification in the 2017 dry season using an existent reference vegetation map for accuracy assessment. Furthermore, we analyzed the performance of the individual and combined sets of VIs and their derived LSP metrics for RF classification of the savanna physiognomies. The results showed that LSP added gains of 19.3% (EVI), 13.1% (NDVI), and 5.4% (GRND) to dry-season VI classification. The overall accuracies of the individual and combined sets of VIs and their retrieved LSP metrics generated gains of 22.8% and 28.1% in relation to the dryseason EVI. In the classification combining LSP metrics, the most important ranked predictors originated from the NDVI and EVI (e.g., TRG, PEAK, MSP, MGS, and RSP). Our findings highlight the importance of the combined use of high spatial and temporal resolution data of the Planet's satellite constellation for the classification of Brazilian savannas leveraging the information retrieved from vegetation phenology. However, when dense time series of a given sensor are not available for retrieving the phenological metrics, an alternative is to use combinedly different VIs calculated in the dry season, when the frequency of cloud cover is reduced over Brazilian savanna areas.</t>
  </si>
  <si>
    <t>WOS:000798380100002</t>
  </si>
  <si>
    <t>; C:\Users\spenshi\Zotero\storage\W2V7IFL7\Haddad et al. - 2022 - On the combined use of phenological metrics derive.pdf</t>
  </si>
  <si>
    <t>https://www.sciencedirect.com/science/article/pii/S2352938522000726/pdfft?md5=b61c891f9a26db51099b0a24fe9dafd7&amp;pid=1-s2.0-S2352938522000726-main.pdf&amp;isDTMRedir=Y</t>
  </si>
  <si>
    <t>'nother look = 2,1; Dry season; DRY SEASON; Ensemble metrics; EVI; FOREST; Land Surface Phenology; MODIS; NDVI; PHYSIOGNOMIES; Random Forest; Savannas</t>
  </si>
  <si>
    <t>about savannas, not forests</t>
  </si>
  <si>
    <t>NDVI, EVI, GRND</t>
  </si>
  <si>
    <t>Cerrado (7)</t>
  </si>
  <si>
    <t>E27N6ESE</t>
  </si>
  <si>
    <t>Tarasov, A.V.</t>
  </si>
  <si>
    <t>Estimation of the accuracy of cloud masking algorithms using Sentinel-2 and PlanetScope data</t>
  </si>
  <si>
    <t>20707401 (ISSN)</t>
  </si>
  <si>
    <t>10.21046/2070-7401-2020-17-7-26-38</t>
  </si>
  <si>
    <t>https://www.scopus.com/inward/record.uri?eid=2-s2.0-85100607147&amp;doi=10.21046%2f2070-7401-2020-17-7-26-38&amp;partnerID=40&amp;md5=6507d7066a9c114120b1394e52d6cc41</t>
  </si>
  <si>
    <t>26-38</t>
  </si>
  <si>
    <t>Russian</t>
  </si>
  <si>
    <t>48Z52I5J</t>
  </si>
  <si>
    <t>John, A; Cannistra, AF; Yang, KH; Tan, A; Shean, D; Lambers, JHR; Cristea, N</t>
  </si>
  <si>
    <t>High-Resolution Snow-Covered Area Mapping in Forested Mountain Ecosystems Using PlanetScope Imagery</t>
  </si>
  <si>
    <t>10.3390/rs14143409</t>
  </si>
  <si>
    <t>Improving high-resolution (meter-scale) mapping of snow-covered areas in complex and forested terrains is critical to understanding the responses of species and water systems to climate change. Commercial high-resolution imagery from Planet Labs, Inc. (Planet, San Francisco, CA, USA) can be used in environmental science, as it has both high spatial (0.7-3.0 m) and temporal (1-2 day) resolution. Deriving snow-covered areas from Planet imagery using traditional radiometric techniques have limitations due to the lack of a shortwave infrared band that is needed to fully exploit the difference in reflectance to discriminate between snow and clouds. However, recent work demonstrated that snow cover area (SCA) can be successfully mapped using only the PlanetScope 4-band (Red, Green, Blue and NIR) reflectance products and a machine learning (ML) approach based on convolutional neural networks (CNN). To evaluate how additional features improve the existing model performance, we: (1) build on previous work to augment a CNN model with additional input data including vegetation metrics (Normalized Difference Vegetation Index) and DEM-derived metrics (elevation, slope and aspect) to improve SCA mapping in forested and open terrain, (2) evaluate the model performance at two geographically diverse sites (Gunnison, Colorado, USA and Engadin, Switzerland), and (3) evaluate the model performance over different land-cover types. The best augmented model used the Normalized Difference Vegetation Index (NDVI) along with visible (red, green, and blue) and NIR bands, with an F-score of 0.89 (Gunnison) and 0.93 (Engadin) and was found to be 4% and 2% better than when using canopy height- and terrain-derived measures at Gunnison, respectively. The NDVI-based model improves not only upon the original band-only model's ability to detect snow in forests, but also across other various land-cover types (gaps and canopy edges). We examined the model's performance in forested areas using three forest canopy quantification metrics and found that augmented models can better identify snow in canopy edges and open areas but still underpredict snow cover under forest canopies. While the new features improve model performance over band-only options, the models still have challenges identifying the snow under trees in dense forests, with performance varying as a function of the geographic area. The improved high-resolution snow maps in forested environments can support studies involving climate change effects on mountain ecosystems and evaluations of hydrological impacts in snow-dominated river basins.</t>
  </si>
  <si>
    <t>WOS:000832031600001</t>
  </si>
  <si>
    <t>; C:\Users\spenshi\Zotero\storage\T4DLVXX8\John et al. - 2022 - High-Resolution Snow-Covered Area Mapping in Fores.pdf</t>
  </si>
  <si>
    <t>https://www.mdpi.com/2072-4292/14/14/3409/pdf?version=1658306167</t>
  </si>
  <si>
    <t>'nother look = 2; ABUNDANCE; ACCUMULATION; Area mapping; BASIN; Climate change; Convolution; Convolutional neural network; convolutional neural networks; Convolutional neural networks; Forest; Forestry; forests; FROST; High resolution; Landforms; Learning systems; LIDAR; machine learning; Machine learning; Machine-learning; Mapping; Modeling performance; NDVI; Normalized difference vegetation index; PHENOLOGY; Planetscope; PlanetScope; Reflection; snow; Snow; snow cover mapping; Snow cover mapping; Snow covered area; Vegetation; VEGETATION; WATER EQUIVALENT</t>
  </si>
  <si>
    <t>about snow, not forests</t>
  </si>
  <si>
    <t>United States of America, Switzerland</t>
  </si>
  <si>
    <t>North America, Europe</t>
  </si>
  <si>
    <t>Sierra Nevada forests (5), Colorado Rockies forests (5), Alps conifer and mixed forests (5)</t>
  </si>
  <si>
    <t>RE2XNISX</t>
  </si>
  <si>
    <t>Varga, OG; Kovacs, Z; Beko, L; Burai, P; Szabo, ZC; Holb, I; Ninsawat, S; Szabo, S</t>
  </si>
  <si>
    <t>Validation of Visually Interpreted Corine Land Cover Classes with Spectral Values of Satellite Images and Machine Learning</t>
  </si>
  <si>
    <t>10.3390/rs13050857</t>
  </si>
  <si>
    <t>We analyzed the Corine Land Cover 2018 (CLC2018) dataset to reveal the correspondence between land cover categories of the CLC and the spectral information of Landsat-8, Sentinel-2 and PlanetScope images. Level 1 categories of the CLC2018 were analyzed in a 25 km x 25 km study area in Hungary. Spectral data were summarized by land cover polygons, and the dataset was evaluated with statistical tests. We then performed Linear Discriminant Analysis (LDA) and Random Forest classifications to reveal if CLC L1 level categories were confirmed by spectral values. Wetlands and water bodies were the most likely to be confused with other categories. The least mixture was observed when we applied the median to quantify the pixel variance of CLC polygons. RF outperformed the LDA's accuracy, and PlanetScope's data were the most accurate. Analysis of class level accuracies showed that agricultural areas and wetlands had the most issues with misclassification. We proved the representativeness of the results with a repeated randomized test, and only PlanetScope seemed to be ungeneralizable. Results showed that CLC polygons, as basic units of land cover, can ensure 71.1-78.5% OAs for the three satellite sensors; higher geometric resolution resulted in better accuracy. These results justified CLC polygons, in spite of visual interpretation, can hold relevant information about land cover considering the surface reflectance values of satellites. However, using CLC as ground truth data for land cover classifications can be questionable, at least in the L1 nomenclature.</t>
  </si>
  <si>
    <t>WOS:000628506100001</t>
  </si>
  <si>
    <t>; C:\Users\spenshi\Zotero\storage\4PGCP87I\Varga et al. - 2021 - Validation of Visually Interpreted Corine Land Cov.pdf</t>
  </si>
  <si>
    <t>https://www.mdpi.com/2072-4292/13/5/857/pdf?version=1614935104</t>
  </si>
  <si>
    <t>'nother look = 2, 1; Agricultural areas; Agricultural robots; CLASSIFICATION ACCURACY; CLC2018; Decision trees; Discriminant analysis; DYNAMICS; ENVIRONMENT; Geometric resolution; Geometry; HYPERSPECTRAL IMAGES; Land cover classification; Landsat; Linear discriminant analysis; Linear Discriminant Analysis; Machine learning; planet; Planet; Random Forest; RANDOM FOREST; Random forest classification; Recursive Feature Elimination; Reflection; Repre-sentativeness; representativeness; Satellites; SELECTION; Sentinel; SENTINEL-2; SIZE; SPATIAL-RESOLUTION; Spectral information; Statistical tests; Surface reflectance; validation; Validation; Visual interpretation; Wetlands</t>
  </si>
  <si>
    <t>&lt;3</t>
  </si>
  <si>
    <t>Hungary</t>
  </si>
  <si>
    <t>PS &gt; S2 &gt; L8</t>
  </si>
  <si>
    <t>PD5IWE52</t>
  </si>
  <si>
    <t>Reiche, J; Mullissa, A; Slagter, B; Gou, YQ; Tsendbazar, NE; Odongo-Braun, C; Vollrath, A; Weisse, MJ; Stolle, F; Pickens, A; Donchyts, G; Clinton, N; Gorelick, N; Herold, M</t>
  </si>
  <si>
    <t>Forest disturbance alerts for the Congo Basin using Sentinel-1</t>
  </si>
  <si>
    <t>10.1088/1748-9326/abd0a8</t>
  </si>
  <si>
    <t>A humid tropical forest disturbance alert using Sentinel-1 radar data is presented for the Congo Basin. Radar satellite signals can penetrate through clouds, allowing Sentinel-1 to provide gap-free observations for the tropics consistently every 6-12 days at 10 m spatial scale. In the densely cloud covered Congo Basin, this represents a major advantage for the rapid detection of small-scale forest disturbances such as subsistence agriculture and selective logging. Alerts were detected with latest available Sentinel-1 images and results are presented from January 2019 to July 2020. We mapped 4 million disturbance events during this period, totalling 1.4 million ha with nearly 80% of events smaller than 0.5 ha. Monthly distribution of alert totals varied widely across the Congo Basin countries and can be linked to regional differences in wet and dry season cycles, with more forest disturbances in the dry season. Results indicated high user's and producer's accuracies and the rapid confirmation of alerts within a few weeks. Our disturbance alerts provide confident detection of events larger than or equal to 0.2 ha but do not include smaller events, which suggests that disturbance rates in the Congo Basin are even higher than presented in this study. The new alert product can help to better study the forest dynamics in the Congo Basin with improved spatial and temporal detail and near real-time detections, and highlights the value of dense Sentinel-1 time series data for large-area tropical forest monitoring. The research contributes to the Global Forest Watch initiative in providing timely and accurate information to support a wide range of stakeholders in sustainable forest management and law enforcement. The alerts are available via the https://www.globalforestwatch.org and http://radd-alert.wur.nl.</t>
  </si>
  <si>
    <t>WOS:000609096200001</t>
  </si>
  <si>
    <t>; C:\Users\spenshi\Zotero\storage\66IGTTRZ\Reiche et al. - 2021 - Forest disturbance alerts for the Congo Basin usin.pdf</t>
  </si>
  <si>
    <t>https://iopscience.iop.org/article/10.1088/1748-9326/abd0a8/pdf</t>
  </si>
  <si>
    <t>'nother look = 1; ACCURACY; CANOPY DAMAGE; Congo Basin; COVER; deforestation; DEFORESTATION; forest disturbance alerts; humid tropical forest; LANDSAT; MAP; near real-time; radar; SATELLITE; Sentinel-1; TIME-SERIES</t>
  </si>
  <si>
    <t>Basemap (monthly)</t>
  </si>
  <si>
    <t>Republic of the Congo, Democratic Republic of the Congo, Central African Republic, Gabon, Cameroon, Equatorial Guinea</t>
  </si>
  <si>
    <t>Albertine Rift montane forests (1), East Sudanian savanna (7), Rwenzori-Virunga montane moorlands (10), Zambezian flooded grasslands (9), Central Zambezian Miombo woodlands (7), Western Congolian forest-savanna mosaic (7), Central African mangroves (14), Itigi-Sumbu thicket (7), Angolan Miombo woodlands (7), Southern Congolian forest-savanna mosaic (7), Atlantic Equatorial coastal forests (1), Northwestern Congolian lowland forests (1), Western Congolian swamp forests (1), Central Congolian lowland forests (1), Eastern Congolian swamp forests (1), Northeastern Congolian lowland forests (1), Victoria Basin forest-savanna mosaic (7), Northern Congolian forest-savanna mosaic (7), Guinean forest-savanna mosaic (7), Mount Cameroon and Bioko montane forests (1), Cross-Sanaga-Bioko coastal forests (1), Cameroonian Highlands forests (1), Sahelian Acacia savanna (7), West Sudanian savanna (7), Lake Chad flooded savanna (9), Mandara Plateau mosaic (7)</t>
  </si>
  <si>
    <t>AFHLKIZ4</t>
  </si>
  <si>
    <t>Vizzari, M.</t>
  </si>
  <si>
    <t>PlanetScope, Sentinel-2, and Sentinel-1 Data Integration for Object-Based Land Cover Classification in Google Earth Engine</t>
  </si>
  <si>
    <t>10.3390/rs14112628</t>
  </si>
  <si>
    <t>https://www.scopus.com/inward/record.uri?eid=2-s2.0-85132269164&amp;doi=10.3390%2frs14112628&amp;partnerID=40&amp;md5=8ba061710a25b04d600f07542e491075</t>
  </si>
  <si>
    <t>J8C8NKER</t>
  </si>
  <si>
    <t>Vysotskaya, A.A., A.A.; Medvedkov</t>
  </si>
  <si>
    <t>CLIMATE-DRIVEN “GREENING” OF THE KURUM LANDSCAPE IN THE VALLEY OF THE LOWER REACHES OF THE PODKAMENNAYA TUNGUSKA RIVER</t>
  </si>
  <si>
    <t>10.35595/2414-9179-2022-1-28-305-313</t>
  </si>
  <si>
    <t>https://www.scopus.com/inward/record.uri?eid=2-s2.0-85143811930&amp;doi=10.35595%2f2414-9179-2022-1-28-305-313&amp;partnerID=40&amp;md5=56c9815f50c7af2032ecf3bd7ba3648a</t>
  </si>
  <si>
    <t>305-313</t>
  </si>
  <si>
    <t>Assignee: NA Edition: NA ISBN: 24149179 (ISSN) Publisher: Lomonosov Moscow State University Type: NA Version Number: NA</t>
  </si>
  <si>
    <t>ILM47I5J</t>
  </si>
  <si>
    <t>Wang, J., J.; Lee, C.K.F.; Zhu, X.; Cao, R.; Gu, Y.; Wu, S.; Wu</t>
  </si>
  <si>
    <t>A new object-class based gap-filling method for PlanetScope satellite image time series</t>
  </si>
  <si>
    <t>10.1016/j.rse.2022.113136</t>
  </si>
  <si>
    <t>https://www.scopus.com/inward/record.uri?eid=2-s2.0-85133457001&amp;doi=10.1016%2fj.rse.2022.113136&amp;partnerID=40&amp;md5=0bf9fc874534019867649b71a3049779</t>
  </si>
  <si>
    <t>HPJBNVIG</t>
  </si>
  <si>
    <t>Wang, J., J.; Yang, D.; Chen, S.; Zhu, X.; Wu, S.; Bogonovich, M.; Guo, Z.; Zhu, Z.; Wu</t>
  </si>
  <si>
    <t>Automatic cloud and cloud shadow detection in tropical areas for PlanetScope satellite images</t>
  </si>
  <si>
    <t>10.1016/j.rse.2021.112604</t>
  </si>
  <si>
    <t>https://www.scopus.com/inward/record.uri?eid=2-s2.0-85110418280&amp;doi=10.1016%2fj.rse.2021.112604&amp;partnerID=40&amp;md5=3e8918f1138add09efd17514b0c6c1e4</t>
  </si>
  <si>
    <t>XR6JECGX</t>
  </si>
  <si>
    <t>Reiner, F.; Brandt, M.; Tong, X.; Skole, D.; Kariryaa, A.; Ciais, P.; Davies, A.; Hiernaux, P.; Chave, J.; Mugabowindekwe, M.; Igel, C.; Oehmcke, S.; Gieseke, F.; Li, S.; Liu, S.; Saatchi, S.; Boucher, P.; Singh, J.; Taugourdeau, S.; Dendoncker, M.; Song, X.-P.; Mertz, O.; Tucker, C.J.; Fensholt, R.</t>
  </si>
  <si>
    <t>More than one quarter of Africa’s tree cover is found outside areas previously classified as forest</t>
  </si>
  <si>
    <t>Nature Communications</t>
  </si>
  <si>
    <t>20411723 (ISSN)</t>
  </si>
  <si>
    <t>10.1038/s41467-023-37880-4</t>
  </si>
  <si>
    <t>The consistent monitoring of trees both inside and outside of forests is key to sustainable land management. Current monitoring systems either ignore trees outside forests or are too expensive to be applied consistently across countries on a repeated basis. Here we use the PlanetScope nanosatellite constellation, which delivers global very high-resolution daily imagery, to map both forest and non-forest tree cover for continental Africa using images from a single year. Our prototype map of 2019 (RMSE = 9.57%, bias = −6.9%). demonstrates that a precise assessment of all tree-based ecosystems is possible at continental scale, and reveals that 29% of tree cover is found outside areas previously classified as tree cover in state-of-the-art maps, such as in croplands and grassland. Such accurate mapping of tree cover down to the level of individual trees and consistent among countries has the potential to redefine land use impacts in non-forest landscapes, move beyond the need for forest definitions, and build the basis for natural climate solutions and tree-related studies. © 2023, The Author(s).</t>
  </si>
  <si>
    <t>Nat. Commun.</t>
  </si>
  <si>
    <t xml:space="preserve">C:\Users\spenshi\Zotero\storage\SUH56JZP\Reiner et al. - 2023 - More than one quarter of Africa’s tree cover is fo.pdf; </t>
  </si>
  <si>
    <t>https://www.nature.com/articles/s41467-023-37880-4.pdf</t>
  </si>
  <si>
    <t>'nother look = 1; Africa; article; biomonitoring; climate; Climate; climate change; cropland; ecosystem; Ecosystem; forest; Forests; grassland; human; human experiment; imagery; land use; land use change; map; mapping method; satellite constellation; satellite imagery; vegetation cover</t>
  </si>
  <si>
    <t>Histogram matching to Landsat</t>
  </si>
  <si>
    <t>Algeria, Angola, Benin, Botswana, Burkina Faso, Burundi, Cameroon, Central African Republic, Chad, Democratic Republic of the Congo, Djibouti, Egypt, Equatorial Guinea, Eritrea, eSwatini, Ethiopia, Gabon, Gambia, Ghana, Guinea, Guinea-Bissau, Ivory Coast, Kenya, Lesotho, Liberia, Libya, Madagascar, Malawi, Mali, Mauritania, Morocco, Mozambique, Namibia, Niger, Nigeria, Rwanda, Senegal, Sierra Leone, Somalia, South Africa, South Sudan, Sudan, Tanzania, Togo, Tunisia, Uganda, Western Sahara, Zambia, Zimbabwe</t>
  </si>
  <si>
    <t>1 (non-forest classiciation), 3 (forest classification), 20 (percent tree cover calc)</t>
  </si>
  <si>
    <t>East African montane forests (1), East Sudanian savanna (7), Victoria Basin forest-savanna mosaic (7), Southern Acacia-Commiphora bushlands and thickets (7), Northern Congolian forest-savanna mosaic (7), Lake (98), Northern Acacia-Commiphora bushlands and thickets (7), Northeastern Congolian lowland forests (1), Rwenzori-Virunga montane moorlands (10), Albertine Rift montane forests (1), East African montane moorlands (10), Central Zambezian Miombo woodlands (7), Ethiopian xeric grasslands and shrublands (13), Ethiopian montane grasslands and woodlands (10), Sahelian Acacia savanna (7), Ethiopian montane forests (1), Somali Acacia-Commiphora bushlands and thickets (7), Eritrean coastal desert (13), Ethiopian montane moorlands (10), Western Zambezian grasslands (7), Zambezian flooded grasslands (9), Itigi-Sumbu thicket (7), Western Congolian swamp forests (1), Western Congolian forest-savanna mosaic (7), Zambezian Cryptosepalum dry forests (2), Northwestern Congolian lowland forests (1), Angolan scarp savanna and woodlands (10), Zambezian and Mopane woodlands (7), Angolan montane forest-grassland mosaic (10), Southern Congolian forest-savanna mosaic (7), Atlantic Equatorial coastal forests (1), Eastern Congolian swamp forests (1), Central Congolian lowland forests (1), Central African mangroves (14), Angolan Miombo woodlands (7), Southern Miombo woodlands (7), Kaokoveld desert (13), Namibian savanna woodlands (13), Zambezian Baikiaea woodlands (7), Guinean forest-savanna mosaic (7), Guinean mangroves (14), Sahara desert (13), South Saharan steppe and woodlands (13), Cross-Sanaga-Bioko coastal forests (1), Mount Cameroon and Bioko montane forests (1), West Sudanian savanna (7), West Saharan montane xeric woodlands (13), Lake Chad flooded savanna (9), Tibesti-Jebel Uweinat montane xeric woodlands (13), Mediterranean High Atlas juniper steppe (10), Mediterranean conifer and mixed forests (5), Mediterranean woodlands and forests (12), Mediterranean dry woodlands and steppe (12), North Saharan steppe and woodlands (13), Mediterranean acacia-argania dry woodlands and succulent thickets (12), Saharan halophytics (9), Saharan flooded grasslands (9), Somali montane xeric woodlands (13), Masai xeric grasslands and shrublands (13), Hobyo grasslands and shrublands (13), Comoros forests (1), Cape Verde Islands dry forests (2), Southern Rift montane forest-grassland mosaic (10), Eastern Miombo woodlands (7), Eastern Zimbabwe montane forest-grassland mosaic (10), Eastern Guinean forests (1), Nigerian lowland forests (1), Drakensberg alti-montane grasslands and woodlands (10), Drakensberg montane grasslands, woodlands and forests (10), Highveld grasslands (10), Madagascar mangroves (14), Madagascar dry deciduous forests (2), Madagascar subhumid forests (1), Madagascar lowland forests (1), Madagascar spiny thickets (13), Madagascar ericoid thickets (10), Madagascar succulent woodlands (13), Inner Niger Delta flooded savanna (9), Atlantic coastal desert (13), Jos Plateau forest-grassland mosaic (10), Cameroonian Highlands forests (1), Mandara Plateau mosaic (7), Cross-Niger transition forests (1), Niger Delta swamp forests (1), Kalahari Acacia-Baikiaea woodlands (7), Southern Africa bushveld (7), Kalahari xeric savanna (13), Zambezian halophytics (9), Western Guinean lowland forests (1), Guinean montane forests (1), Southern Zanzibar-Inhambane coastal forest mosaic (1), East African mangroves (14), Zambezian coastal flooded savanna (9), South Malawi montane forest-grassland mosaic (10), Maputaland coastal forest mosaic (1), Southern Africa mangroves (14), Nile Delta flooded savanna (9), Mesopotamian shrub desert (13), Red Sea Nubo-Sindian tropical desert and semi-desert (13), Red Sea coastal desert (13), Arabian Desert and East Sahero-Arabian xeric shrublands (13), Northern Zanzibar-Inhambane coastal forest mosaic (1), Granitic Seychelles forests (1), Aldabra Island xeric scrub (13), Mascarene forests (1), Sao Tome, Principe and Annobon moist lowland forests (1), Maputaland-Pondoland bushland and thickets (10), Albany thickets (12), Montane fynbos and renosterveld (12), Lowland fynbos and renosterveld (12), Namib desert (13), Knysna-Amatole montane forests (1), Succulent Karoo (13), KwaZulu-Cape coastal forest mosaic (1), Nama Karoo (13), Etosha Pan halophytics (9), Angolan Mopane woodlands (7), Maldives-Lakshadweep-Chagos Archipelago tropical moist forests (1), East African halophytics (9), Eastern Arc forests (1), Serengeti volcanic grasslands (7), East Saharan montane xeric woodlands (13)</t>
  </si>
  <si>
    <t>r2 = 0.62 to 0.93, %RMSE = 9.19</t>
  </si>
  <si>
    <t>S86X7RUC</t>
  </si>
  <si>
    <t>Rodes, M; Torres, P; Garcia, M</t>
  </si>
  <si>
    <t>Assessing tree decay in an urban park using PlanetScope Images. The case of the Cerro Almodovar Park</t>
  </si>
  <si>
    <t>Universidad de Alcala</t>
  </si>
  <si>
    <t>10.1117/12.2600081</t>
  </si>
  <si>
    <t>Green urban areas play a major role in the quality of life of the citizens in terms of public health, environment and recreation. They help to improve air quality, control temperature and provide ecosystem services that contribute, like forests, to climate change mitigation. The health of urban tree stands is, therefore, essential to maintain the benefits that the urban and peri-urban parks provide to people and cities. Remote sensing techniques offers excellent opportunities for monitoring the state of health of urban and peri-urban parks and for early detection of vegetation health issues, which is essential to prevent tree mortality or damage. This work evaluated the potential of PlanetScope images to estimate the degree of tree vegetation decay in the Cerro Almodovar urban park Madrid (Spain), with individuals that were beginning to show defoliation problems. A support vector machine (SVM) was trained using field data and a PlanetScope image to estimate the degree of defoliation. In order to provide an uncertainty of the estimates at the pixel level, a bootstrapping approach was used. Defoliation levels were estimated based on the mean of the bootstrapped samples and the 95% confidence intervals were derived. The model offered good performance, yielding an R-2 of 0.93 and a RMSE of 10.87%. Uncertainty levels ranged between 8.19% and 50%. The good performance of the model obtained encourages further development of remote sensing health monitoring in urban green areas.</t>
  </si>
  <si>
    <t>WOS:000784563400011</t>
  </si>
  <si>
    <t>'nother look = 1; Air quality; Air quality control; Cerro almodovar; Cerro Almodovar; Cerro Almodóvar; CLASSIFICATION; Climate change; Control temperatures; Damage detection; DEFOLIATION; Ecosystems; Forestry; IMPLEMENTATION; Parks; Planetscope; PlanetScope; Public health; Quality of life; remote sensing; Remote sensing; Remote-sensing; support vector machine; Support vector machine; Support vector machines; Support vectors machine; Uncertainty analysis; urban; Urban; Urban areas; Urban parks; Vegetation; VEGETATION INDEXES</t>
  </si>
  <si>
    <t>Erbertseder, T; Chrysoulakis, N; Zhang, Y</t>
  </si>
  <si>
    <t>REMOTE SENSING TECHNOLOGIES AND APPLICATIONS IN URBAN ENVIRONMENTS VI</t>
  </si>
  <si>
    <t>- According to our results, tree vegetation of urban park Cerro Almodóvar requires attention. Defoliation rates found (39.75% ± 8.39%) are indicators of the existence of pathogens or stress factors that, if appropriate measures are not taken, can lead to higher levels of defoliation and even to the death of individuals.
- The methodology followed in this work and the tools used have allowed us to generate a highly automated process to evaluate defoliation without prior information on age or species.</t>
  </si>
  <si>
    <t>- this methodology should be applied to other areas, in order to adjust the models and try to make a more generalizable method.</t>
  </si>
  <si>
    <t>Defoliation</t>
  </si>
  <si>
    <t>raw bands (Dove), NDVI, EVI, GCI, GEMI, SIPI</t>
  </si>
  <si>
    <t>Spain</t>
  </si>
  <si>
    <t>Regression (SVM)</t>
  </si>
  <si>
    <t>r2 = 0.93</t>
  </si>
  <si>
    <t>JR97SGX9</t>
  </si>
  <si>
    <t>Rosch, M; Sonnenschein, R; Buchelt, S; Ullmann, T</t>
  </si>
  <si>
    <t>Comparing PlanetScope and Sentinel-2 Imagery for Mapping Mountain Pines in the Sarntal Alps, Italy</t>
  </si>
  <si>
    <t>10.3390/rs14133190</t>
  </si>
  <si>
    <t>The mountain pine (Pinus mugo ssp. Mugo Turra) is an important component of the alpine treeline ecotone and fulfills numerous ecosystem functions. To understand and quantify the impacts of increasing logging activities and climatic changes in the European Alps, accurate information on the occurrence and distribution of mountain pine stands is needed. While Earth observation provides up-to-date information on land cover, space-borne mapping of mountain pines is challenging as different coniferous species are spectrally similar, and small-structured patches may remain undetected due to the sensor's spatial resolution. This study uses multi-temporal optical imagery from PlanetScope (3 m) and Sentinel-2 (10 m) and combines them with additional features (e.g., textural statistics (homogeneity, contrast, entropy, spatial mean and spatial variance) from gray level co-occurrence matrix (GLCM), topographic features (elevation, slope and aspect) and canopy height information) to overcome the present challenges in mapping mountain pine stands. Specifically, we assessed the influence of spatial resolution and feature space composition including the GLCM window size for textural features. The study site is covering the Sarntal Alps, Italy, a region known for large stands of mountain pine. Our results show that mountain pines can be accurately mapped (PlanetScope (90.96%) and Sentinel-2 (90.65%)) by combining all features. In general, Sentinel-2 can achieve comparable results to PlanetScope independent of the feature set composition, despite the lower spatial resolution. In particular, the inclusion of textural features improved the accuracy by +8% (PlanetScope) and +3% (Sentinel-2), whereas accuracy improvements of topographic features and canopy height were low. The derived map of mountain pines in the Sarntal Alps supports local forest management to monitor and assess recent and ongoing anthropogenic and climatic changes at the treeline. Furthermore, our study highlights the importance of freely available Sentinel-2 data and image-derived textural features to accurately map mountain pines in Alpine environments.</t>
  </si>
  <si>
    <t>WOS:000824221400001</t>
  </si>
  <si>
    <t>; C:\Users\spenshi\Zotero\storage\ZG4CG7KP\Rosch et al. - 2022 - Comparing PlanetScope and Sentinel-2 Imagery for M.pdf</t>
  </si>
  <si>
    <t>https://www.mdpi.com/2072-4292/14/13/3190/pdf?version=1656762249</t>
  </si>
  <si>
    <t>'nother look = 1; ALPINE TREELINE ECOTONE; BIODIVERSITY; CLIMATE; Climatic changes; DISCRIMINATION; Earth (planet); Forestry; gray level co-occurrence matrix; Gray-level co-occurrence matrix; Grey-level co-occurrence matrixes; Image resolution; LAND-COVER CLASSIFICATION; Landforms; Mapping; Mountain pine; mountain pines; Pine stand; PINUS-MUGO; Planetscope; PlanetScope; Sentinel-2; SOUTH TYROL; Spatial resolution; Textural feature; Treeline; VEGETATION</t>
  </si>
  <si>
    <t>Elevation, Slope, Aspect, Canopy height</t>
  </si>
  <si>
    <t>S2 &gt; PS with just spectral/textural features, PS = S2 with topo/CHM</t>
  </si>
  <si>
    <t>RQ2GUSXA</t>
  </si>
  <si>
    <t>Roy, J., D.P.; Kashongwe, H.B.; Armston</t>
  </si>
  <si>
    <t>The impact of geolocation uncertainty on GEDI tropical forest canopy height estimation and change monitoring</t>
  </si>
  <si>
    <t>10.1016/j.srs.2021.100024</t>
  </si>
  <si>
    <t>https://www.scopus.com/inward/record.uri?eid=2-s2.0-85118483334&amp;doi=10.1016%2fj.srs.2021.100024&amp;partnerID=40&amp;md5=5215d83a48e80ba1b0cc8095f158fc39</t>
  </si>
  <si>
    <t>The Global Ecosystem Dynamics Investigation (GEDI) LiDAR provides new spaceborne vegetation canopy structural information including relative canopy height products defined with respect to 25 m diameter footprints. The GEDI geolocation requirement is that each 25 m footprint center is horizontally georeferenced to within 10 m (1 σ), assuming normally distributed geolocation errors with a 0 m mean and a 10 m standard deviation. The impact of this geolocation uncertainty on the reliability of forest canopy height estimation is examined considering Airborne Laser scanner (ALS) and GEDI data acquired in 2014 and 2019 respectively. A total of 445 GEDI footprints acquired over 2000 ha of unforested and tropical secondary forest in the western Democratic Republic of the Congo with vegetation heights ranging from 1 m to 42 m are considered. Airborne true color 10 cm imagery and an ALS derived canopy height model are examined to contextualize the results. GEDI waveforms are simulated from the ALS data at the reported locations of the GEDI footprints and used to derive ̂h95, ̂h85, ̂h75relative heights that define the canopy height relative to the ground below which 95%, 85% and 75% of the simulated cumulative waveform energy is returned. A Monte Carlo simulation is undertaken, moving the centers of each GEDI footprint with 300 randomly generated position errors modelled using the GEDI geolocation uncertainty (0 m mean, 10 m standard deviation), and each time simulating the GEDI waveform from the ALS data. Relative heights are extracted from the 300 simulated GEDI waveforms and their variation, defined by the 25th and 75th percentiles, and the interquartile range (IQR) (75th - 25th percentiles), are quantified to provide insights into the impact of the GEDI geolocation uncertainty on forest canopy height retrieval. The IQR accounts for 50% of the variation in the forest canopy height due to GEDI geolocation uncertainty. High IQR values, greater than or comparable to the relative height derived from the ALS data at the GEDI reported footprint location are shown to occur where the footprint covered or was adjacent to spatially heterogeneous canopies, including canopies with small forest stands, holes in the vegetation canopy, and forest edges. This is a concern for the use of GEDI data acquired over these conditions which are prevalent in many forest systems. The impact of GEDI geolocation uncertainty on tropical forest change monitoring is demonstrated by comparing the GEDI h95 product footprint values (sensed in 2019) with simulated ̂h95 values derived from the ALS data (sensed in 2014) at the GEDI product reported footprint location and at the 300 shifted footprint locations. GEDI footprints where five-year canopy height changes, and not changes due to artefacts associated with the GEDI geolocation uncertainty or the GEDI simulator, are attributed conservatively. Differences among the six algorithm setting group GEDI h95 product relative height values are evident and influential on the change attribution. PlanetScope 3 m imagery sensed in 2019 are examined to provide qualitative evidence that support the efficacy of the approach for forest height reduction monitoring. The simulation approach described in this study provides a route to determine if forest canopy height change found by comparing multi-temporal data (for example, GEDI with previously collected ALS data or GEDI data) is significant relative to errors imposed by the GEDI geolocation. The treatment of change is simple, and recommendations for improvements to detect more subtle change are made. The study was undertaken using the Release 1.0 GEDI data and suggests, pending planned geolocation improvement, the need to accommodate for GEDI geolocation uncertainty, particularly over canopies that are spatially fragmented or that have heterogeneous three dimensional structure at scales com parable to the 25 m GEDI footprint dimension.</t>
  </si>
  <si>
    <t>Democratic Republic of the Congo</t>
  </si>
  <si>
    <t>Central Congolian lowland forests (1)</t>
  </si>
  <si>
    <t>BG62DXXV</t>
  </si>
  <si>
    <t>Ruiz-Díaz, S; de Molas, LFP; Benítez-León, E; Zambrano, AMA; Johnson, DJ; Bohlman, S; Broadbent, EN</t>
  </si>
  <si>
    <t>Bioclimatic predictors of forest structure, composition and phenology in the Paraguayan Dry Chaco</t>
  </si>
  <si>
    <t>JOURNAL OF TROPICAL ECOLOGY</t>
  </si>
  <si>
    <t>02664674 (ISSN)</t>
  </si>
  <si>
    <t>10.1017/S0266467423000329</t>
  </si>
  <si>
    <t>https://www.scopus.com/inward/record.uri?eid=2-s2.0-85183309292&amp;doi=10.1017%2fS0266467423000329&amp;partnerID=40&amp;md5=c91e1641dc593c9099b1bc5c45605471</t>
  </si>
  <si>
    <t>One of the largest remnants of tropical dry forest is the South American Gran Chaco. A quarter of this biome is in Paraguay, but there have been few studies in the Paraguayan Chaco. The Gran Chaco flora is diverse in structure, function, composition and phenology. Fundamental ecological questions remain in this biome, such as what bioclimatic factors shape the Chaco's composition, structure and phenology. In this study, we integrated forest inventories from permanent plots with monthly high-resolution NDVI from PlanetScope and historical climate data from WorldClim to identify bioclimatic predictors of forest structure, composition and phenology. We found that bioclimatic variables related to precipitation were correlated with stem density and Pielou evenness index, while temperature-related variables correlated with basal area. The best predictor of forest phenology (NDVI variation) was precipitation lagged by 1 month followed by temperature lagged by 2 months. In the period with most water stress, the phenological response correlates with diversity, height and basal area, showing links with dominance and tree size. Our results indicate that even if the ecology and function of Dry Chaco Forest is characterised by water limitation, temperature has a moderating effect by limiting growth and influencing leaf flush and deciduousness. © The Author(s), 2024. Published by Cambridge University Press.</t>
  </si>
  <si>
    <t>J. Trop. Ecol.</t>
  </si>
  <si>
    <t>WOS:001137438700001</t>
  </si>
  <si>
    <t>Citation Key: ref_13 Assignee: NA Authority: NA Code: NA Committee: NA Country: NA Edition: NA History: NA Medium: NA Place: NA References: NA Reporter: NA Scale: NA Section: NA Session: NA System: NA Type: NA tex.abstract.note: One of the largest remnants of tropical dry forest is the South American Gran Chaco. A quarter of this biome is in Paraguay, but there have been few studies in the Paraguayan Chaco. The Gran Chaco flora is diverse in structure, function, composition and phenology. Fundamental ecological questions remain in this biome, such as what bioclimatic factors shape the Chaco's composition, structure and phenology. In this study, we integrated forest inventories from permanent plots with monthly high-resolution NDVI from PlanetScope and historical climate data from WorldClim to identify bioclimatic predictors of forest structure, composition and phenology. We found that bioclimatic variables related to precipitation were correlated with stem density and Pielou evenness index, while temperature-related variables correlated with basal area. The best predictor of forest phenology (NDVI variation) was precipitation lagged by 1 month followed by temperature lagged by 2 months. In the period with most water stress, the phenological response correlates with diversity, height and basal area, showing links with dominance and tree size. Our results indicate that even if the ecology and function of Dry Chaco Forest is characterised by water limitation, temperature has a moderating effect by limiting growth and influencing leaf flush and deciduousness. tex.access.date: NA tex.application.number: NA tex.archive.location: WOS:001137438700001 tex.artwork.size: NA tex.attorney.agent: NA tex.automatic.tags: NA tex.book.author: NA tex.call.number: NA tex.cast.member: NA tex.code.number: NA tex.commenter: NA tex.composer: NA tex.contributor: NA tex.cosponsor: NA tex.counsel: NA tex.date.added: 2024-05-22 18:07:24 tex.date.modified: 2024-05-22 18:07:24 tex.file.attachments: NA tex.filing.date: NA tex.guest: NA tex.hasforest: TRUE tex.interviewer: NA tex.issuing.authority: NA tex.item.type: journalArticle tex.key: BG62DXXV tex.legal.status: NA tex.legislative.body: NA tex.library.catalog: NA tex.link.attachments: NA tex.manual.tags: Basal area; biomass; CLIMATE-CHANGE; deciduousness; DIVERSITY; dry season; forest inventory; LIFE-FORMS; NDVI; permanent plots; PLANT PHENOLOGY; remote sensing; RESEARCH PRIORITIES; seasonality; SOIL; SPECIES RICHNESS; TREE PHENOLOGY; TROPICAL FORESTS; VEGETATION; water stress tex.meeting.name: NA tex.num.pages: NA tex.number.of.volumes: NA tex.priority.numbers: NA tex.producer: NA tex.programming.language: NA tex.publication.title: JOURNAL OF TROPICAL ECOLOGY tex.publication.year: 2024 tex.recipient: NA tex.reviewed.author: NA tex.running.time: NA tex.series.editor: NA tex.series.number: NA tex.series.text: NA tex.series.title: NA tex.version: NA tex.words.by: NA</t>
  </si>
  <si>
    <t>C:\Users\spenshi\Zotero\storage\BETIM6N5\Ruiz-Díaz_2024_Bioclimatic predictors of forest structure, composition and phenology in the.pdf</t>
  </si>
  <si>
    <t>remote sensing; VEGETATION; CLIMATE-CHANGE; dry season; SOIL; NDVI; TROPICAL FORESTS; PLANT PHENOLOGY; DIVERSITY; climate change; SPECIES RICHNESS; biomass; seasonality; forest inventory; water stress; Basal area; deciduousness; LIFE-FORMS; permanent plots; RESEARCH PRIORITIES; TREE PHENOLOGY; basal area; biome; Gran Chaco; Paraguay</t>
  </si>
  <si>
    <t>Precipitation, Temperature</t>
  </si>
  <si>
    <t>Paraguay</t>
  </si>
  <si>
    <t>Dry Chaco (7), Humid Chaco (7)</t>
  </si>
  <si>
    <t>r2 = 0.68</t>
  </si>
  <si>
    <t>KJZZZ5RH</t>
  </si>
  <si>
    <t>Sali, M; Piaser, E; Boschetti, M; Brivio, PA; Sona, G; Bordogna, G; Stroppiana, D</t>
  </si>
  <si>
    <t>A Burned Area Mapping Algorithm for Sentinel-2 Data Based on Approximate Reasoning and Region Growing</t>
  </si>
  <si>
    <t>10.3390/rs13112214</t>
  </si>
  <si>
    <t>Sentinel-2 (S2) multi-spectral instrument (MSI) images are used in an automated approach built on fuzzy set theory and a region growing (RG) algorithm to identify areas affected by fires in Mediterranean regions. S2 spectral bands and their post- and pre-fire date (Delta(post-pre)) difference are interpreted as evidence of burn through soft constraints of membership functions defined from statistics of burned/unburned training regions; evidence of burn brought by the S2 spectral bands (partial evidence) is integrated using ordered weighted averaging (OWA) operators that provide synthetic score layers of likelihood of burn (global evidence of burn) that are combined in an RG algorithm. The algorithm is defined over a training site located in Italy, Vesuvius National Park, where membership functions are defined and OWA and RG algorithms are first tested. Over this site, validation is carried out by comparison with reference fire perimeters derived from supervised classification of very high-resolution (VHR) PlanetScope images leading to more than satisfactory results with Dice coefficient &gt; 0.84, commission error &lt; 0.22 and omission error &lt; 0.15. The algorithm is tested for exportability over five sites in Portugal (1), Spain (2) and Greece (2) to evaluate the performance by comparison with fire reference perimeters derived from the Copernicus Emergency Management Service (EMS) database. In these sites, we estimate commission error &lt; 0.15, omission error &lt; 0.1 and Dice coefficient &gt; 0.9 with accuracy in some cases greater than values obtained in the training site. Regression analysis confirmed the satisfactory accuracy levels achieved over all sites. The algorithm proposed offers the advantages of being least dependent on a priori/supervised selection for input bands (by building on the integration of redundant partial burn evidence) and for criteria/threshold to obtain segmentation into burned/unburned areas.</t>
  </si>
  <si>
    <t>WOS:000660610500001</t>
  </si>
  <si>
    <t>; C:\Users\spenshi\Zotero\storage\9WQI7LHC\Sali et al. - 2021 - A Burned Area Mapping Algorithm for Sentinel-2 Dat.pdf</t>
  </si>
  <si>
    <t>https://www.mdpi.com/2072-4292/13/11/2214/pdf?version=1623199149</t>
  </si>
  <si>
    <t>'nother look = 1; accuracy assessment; AGGREGATION; CLIMATE; convergence of evidence; EARTH SYSTEM; FIRE; IMPACTS; Mediterranean ecosystems; MULTIPLE SPECTRAL INDEXES; PRODUCT; RANDOM FOREST; SAVANNA; TIME-SERIES</t>
  </si>
  <si>
    <t>Greece, Italy, Spain, Portugal</t>
  </si>
  <si>
    <t>Aegean and Western Turkey sclerophyllous and mixed forests (12), Tyrrhenian-Adriatic Sclerophyllous and mixed forests (12), Southwest Iberian Mediterranean sclerophyllous and mixed forests (12), Iberian conifer forests (12)</t>
  </si>
  <si>
    <t>63HFSFW7</t>
  </si>
  <si>
    <t>White, H., C.T.; Reckling, W.; Petrasova, A.; Meentemeyer, R.K.; Mitasova</t>
  </si>
  <si>
    <t>Rapid-DEM: Rapid Topographic Updates through Satellite Change Detection and UAS Data Fusion</t>
  </si>
  <si>
    <t>10.3390/rs14071718</t>
  </si>
  <si>
    <t>https://www.scopus.com/inward/record.uri?eid=2-s2.0-85128190498&amp;doi=10.3390%2frs14071718&amp;partnerID=40&amp;md5=050f0032a9e5b5dbccdaf367b7c0efff</t>
  </si>
  <si>
    <t>NI3RHXAG</t>
  </si>
  <si>
    <t>Sanchez, AC; Bandopadhyay, S; Briceno, NBR; Banerjee, P; Guzman, CT; Oliva, M</t>
  </si>
  <si>
    <t>Peruvian Amazon disappearing: Transformation of protected areas during the last two decades (2001-2019) and potential future deforestation modelling using cloud computing and MaxEnt approach</t>
  </si>
  <si>
    <t>JOURNAL FOR NATURE CONSERVATION</t>
  </si>
  <si>
    <t>1617-1381</t>
  </si>
  <si>
    <t>10.1016/j.jnc.2021.126081</t>
  </si>
  <si>
    <t>Despite several measures that have been taken to promote the conservation of the Peruvian Amazon, several reports exhibited that forest cover loss was still occurring. To combat against deforestation and landscape change, the Peru government has created Protected Areas (PAs) to maintain floral diversity, conserve forests and environmental services. Along with tremendous anthropogenic pressures, billions of dollars have been spent every year to promote and save the PAs, yet rigorous quantified evaluation and interpretation of such PAs are lacking. Considering such knowledge gap, we have quantified the forest loss under the PAs and their buffer areas over the last 20 years (2001-2019) have been performed using Google Earth Engine. Furthermore, the potential deforestation risk zones were identified using the Maximum Entropy based predictive modelling. Outcome showed that the forest cover losses within the PAs were 114,463 ha and 782,781 ha within the buffer zones in the last 20 years. Additionally, high deforestation risk zones were mainly found in the central and southwestern parts of the Peruvian Amazon and interestingly close to the navigable riverbanks. We have received high prediction accuracy (AUC 0.964) and further validated with high-resolution PlanetScope imageries. This study will be useful for policy interventions and conservation measures.</t>
  </si>
  <si>
    <t>WOS:000718033500004</t>
  </si>
  <si>
    <t>; C:\Users\spenshi\Zotero\storage\M62GTHQU\Sanchez et al. - 2021 - Peruvian Amazon disappearing Transformation of pr.pdf</t>
  </si>
  <si>
    <t>https://www.sciencedirect.com/science/article/pii/S161713812100128X/pdfft?md5=f5bffdb075a9149c22fc038640464d87&amp;pid=1-s2.0-S161713812100128X-main.pdf&amp;isDTMRedir=Y</t>
  </si>
  <si>
    <t>'nother look = 1; Amazon; Amazonia; BRAZILIAN AMAZON; buffer zone; CLIMATE-CHANGE; CONSERVATION; conservation management; CONSUMPTION; deforestation; Deforestation; FIRE; FOREST; forest cover; future prospect; IMPACT; LAND-USE CHANGE; Maximum Entropy; maximum entropy analysis; nature conservation; Peru; Peruvian Amazon; protected area; Protected Areas; rainforest; risk assessment; SPECIES DISTRIBUTIONS; VALIDATION</t>
  </si>
  <si>
    <t>BI6JSYA4</t>
  </si>
  <si>
    <t>Santiago, B.; Santiago, V.; de Abelleyra Diego; Antonella, F.; Tamara, P.; Cielo, G.T.M.; Hernán, D.; The Institute of Electrical and Electronics Engineers Geoscience and Remote Sensing Society (GRSS)</t>
  </si>
  <si>
    <t>WHICH PIXEL IS A FOREST? TREE CROWN DELINEATION USING VHR IMAGES TO ESTIMATE TREE COVER IN LANDSAT BASED CLASSIFICATION</t>
  </si>
  <si>
    <t>Dig Int Geosci Remote Sens Symp (IGARSS)</t>
  </si>
  <si>
    <t>9781665403696 (ISBN)</t>
  </si>
  <si>
    <t>10.1109/IGARSS47720.2021.9553173</t>
  </si>
  <si>
    <t>https://www.scopus.com/inward/record.uri?eid=2-s2.0-85126015790&amp;doi=10.1109%2fIGARSS47720.2021.9553173&amp;partnerID=40&amp;md5=2fad7202cbb7e09a92c9f3b632968b02</t>
  </si>
  <si>
    <t>Determining the percentage of tree crown cover is extremely important to establish in advance which forest types can be classified with high resolution sensors such as Landsat. This paper describes the determination of a tree crown coverage threshold to define whether a pixel is classified as a forest or not. The methodology consists in the comparison of forest/non-forest classifications generated from Landsat images with tree crown cover maps obtained from PlanetScope very high resolution images, considering those pixels that exceed a given canopy cover threshold (eg. 5-10-15-...90-95-100%) as forest. The canopy coverage threshold was the one that minimized the difference between the Landsat classification and the maps generated from Planet images. © 2021 IEEE.</t>
  </si>
  <si>
    <t>1600-1603</t>
  </si>
  <si>
    <t>2021-July</t>
  </si>
  <si>
    <t>C:\Users\spenshi\Zotero\storage\DIPZCKWK\Santiago et al. - 2021 - WHICH PIXEL IS A FOREST TREE CROWN DELINEATION US.pdf</t>
  </si>
  <si>
    <t>'nother look = 1; Image processing; PlanetScope; Unsupervised learning; Vegetation cover</t>
  </si>
  <si>
    <t>The Institute of Electrical and Electronics Engineers Geoscience and Remote Sensing Society (GRSS)</t>
  </si>
  <si>
    <t>2021 IEEE International Geoscience and Remote Sensing Symposium, IGARSS 2021</t>
  </si>
  <si>
    <t>Smoothing filter, Z-score</t>
  </si>
  <si>
    <t>Uruguay</t>
  </si>
  <si>
    <t>Uruguayan savanna (7)</t>
  </si>
  <si>
    <t>Unsupervised classification (Otsu, K-means)</t>
  </si>
  <si>
    <t>AUC = 0.69 to 0.78</t>
  </si>
  <si>
    <t>K7NZM3GN</t>
  </si>
  <si>
    <t>Ye, C., N.; Morgenroth, J.; Xu</t>
  </si>
  <si>
    <t>Improving Neural Network classification of native forest in New Zealand with phenological features</t>
  </si>
  <si>
    <t>10.1080/01431161.2023.2264496</t>
  </si>
  <si>
    <t>https://www.scopus.com/inward/record.uri?eid=2-s2.0-85174736558&amp;doi=10.1080%2f01431161.2023.2264496&amp;partnerID=40&amp;md5=9accac46182186bff9434df4ee59273c</t>
  </si>
  <si>
    <t>6147-6166</t>
  </si>
  <si>
    <t>BAHBFSCS</t>
  </si>
  <si>
    <t>Sedano, F; Lisboa, S; Duncanson, L; Ribeiro, N; Sitoe, A; Sahajpal, R; Hurtt, G; Tucker, C</t>
  </si>
  <si>
    <t>Monitoring intra and inter annual dynamics of forest degradation from charcoal production in Southern Africa with Sentinel-2 imagery</t>
  </si>
  <si>
    <t>10.1016/j.jag.2020.102184</t>
  </si>
  <si>
    <t>The contribution of forest degradation to changes in forest carbon stocks remains poorly quantified and constitutes a main source of uncertainty in the forest carbon budget. Charcoal production is a major source of forest degradation in sub-Saharan Africa. We used multitemporal Sentinel-2 imagery to monitor and quantify forest degradation extent in the main supplying area of a major urban center of southern Africa over a 4-year period. We implemented an indirect approach combining Sentinel-2 imagery to map kiln and field measurements to estimate AGB removals and carbon losses from charcoal production. This work generated 10m resolution maps of forest degradation extent from charcoal production in the study area at quarterly intervals from 2016-2019. These maps reveal an intense and rapid forest degradation process and expose the spatial and temporal patterns of forest degradation from charcoal production with high detail. The total area under charcoal production over the study period reached 26,647 ha (SD = 320.8) and the forest degradation front advanced 10.5 km in a 4-year period, with an average of 19.4 ha of woodlands degraded daily. By the end of 2019, charcoal production disturbed most mopane stands in the study area and woodland fragmentation increased in 70.4 % of the mopane woodlands. We estimated that charcoal production was responsible for 2,568,761 Mg (SD = 42,130) of aboveground biomass extracted from the forest and 1,284,381 Mg (SD = 21,075) of carbon loss. The magnitude of these figures underlines the relevance of charcoal production as a main cause of forest cover change and remarks the existing uncertainties in the quantification of forest degradation processes. These results illustrate the potential of multitemporal medium resolution imagery to quantify forest degradation in sub-Saharan Africa and improve REDD+ Monitoring, Reporting, and Verification systems in compliance with international reporting commitments.</t>
  </si>
  <si>
    <t>WOS:000550572100019</t>
  </si>
  <si>
    <t>; C:\Users\spenshi\Zotero\storage\H7ILF7DX\Sedano et al. - 2020 - Monitoring intra and inter annual dynamics of fore.pdf</t>
  </si>
  <si>
    <t>https://www.sciencedirect.com/science/article/pii/S0303243420303901/pdfft?md5=c771c6a09bc27544645ecffa91a0d14e&amp;pid=1-s2.0-S0303243420303901-main.pdf&amp;isDTMRedir=Y</t>
  </si>
  <si>
    <t>'nother look = 1; BIOMASS MAP; CARBON EMISSIONS; Charcoal production; Forest degradation; MANAGEMENT; REDD; Sentinel-2; Sub-Saharan Africa; TROPICAL DEFORESTATION; Tropical woodlands; WOODLANDS</t>
  </si>
  <si>
    <t>Mozambique</t>
  </si>
  <si>
    <t>Zambezian and Mopane woodlands (7)</t>
  </si>
  <si>
    <t>EW6QW83B</t>
  </si>
  <si>
    <t>Sedano, F; Lisboa, SN; Sahajpal, R; Duncanson, L; Ribeiro, N; Sitoe, A; Hurtt, G; Tucker, CJ</t>
  </si>
  <si>
    <t>The connection between forest degradation and urban energy demand in sub-Saharan Africa: a characterization based on high-resolution remote sensing data</t>
  </si>
  <si>
    <t>10.1088/1748-9326/abfc05</t>
  </si>
  <si>
    <t>Charcoal is a key energy source for urban households in sub-Saharan Africa and charcoal production is the main cause of forest degradation across the region. We used multitemporal high-resolution remote sensing optical imagery to quantify the extent and intensity of forest degradation associated with charcoal production and its impact on forest carbon stocks for the main supplying area of an African capital. This analysis documents the advance of forest degradation and quantifies its aboveground biomass removals over a seven-year period, registering that, between 2013 and 2016, the average annual area under charcoal production was 103 km(2) and the annual aboveground biomass removals reached 1081 000 (SD = 2461) Mg. Kiln densities in the study area rose to 2 kilns-ha, with an average of 90.7 Mg ha(-1) of extracted aboveground biomass. Charcoal production was responsible for the degradation of 55.5% of the mopane woodlands in the study area between 2013 and 2019. We estimated post-disturbance recovery times using an ecosystem model calibrated for the study area. The simulations showed that recovery times could require up to 150 years for current aboveground biomass extraction rates. The results of the remote sensing analysis and the simulations of the ecosystem model corroborate the unsustainability of the present patterns of charcoal production. The detailed characterization of the spatial and temporal patterns of charcoal production was combined with household survey information to quantify the impact of the urban energy demand of the Maputo urban area on forest carbon stocks. The analysis shows that Maputo charcoal demand was responsible for the annual degradation of up to 175.3 km(2) and that the contribution of the study area to this demand fluctuated between 75% and 33% over the study period. The extent, advance pace and distance from urban centers documented in this study support the idea that forest degradation from charcoal production cannot merely be considered a peri-urban process. The intensity of the aboveground biomass (AGB) removals and its contribution to forest carbon stocks changes is significant at the national and regional levels.</t>
  </si>
  <si>
    <t>WOS:000655414200001</t>
  </si>
  <si>
    <t>; C:\Users\spenshi\Zotero\storage\2DKSJBLP\Sedano et al. - 2021 - The connection between forest degradation and urba.pdf</t>
  </si>
  <si>
    <t>https://iopscience.iop.org/article/10.1088/1748-9326/abfc05/pdf</t>
  </si>
  <si>
    <t>'nother look = 1; charcoal production; CHARCOAL PRODUCTION; DEFORESTATION; DYNAMICS; FIRE; FOOD; forest degradation; FUTURE; high-resolution remote sensing; LIVELIHOODS; POLICY; sub-Saharan Africa; TANZANIA; urban energy demand; URBANIZATION</t>
  </si>
  <si>
    <t xml:space="preserve">- This work represents a proof of concept of the potential for operational monitoring of the main cause of forest degradation in the region.
- Our results expose with high spatial detail a fast-moving and intense forest degradation process and underscore its long-term impact on forest carbon stocks.
- The univocal link between the supplying area and the urban center in this study allowed a first quantification of the footprint of the urban energy demand on forest carbon stocks.
</t>
  </si>
  <si>
    <t>- This quantification [of how urban energy demand effects forest carbon] provides a valuable initial reference point to estimate and assess the importance of this forest degradation process at regional level.</t>
  </si>
  <si>
    <t>NIR, NDVI</t>
  </si>
  <si>
    <t>Unsupervised classification (Region growing segmentation), Regression (Monte Carlo simulation)</t>
  </si>
  <si>
    <t>OA = 0.9815 to 1</t>
  </si>
  <si>
    <t>3CGZSYXI</t>
  </si>
  <si>
    <t>Shimizu, K; Ota, T; Mizoue, N</t>
  </si>
  <si>
    <t>Detecting Forest Changes Using Dense Landsat 8 and Sentinel-1 Time Series Data in Tropical Seasonal Forests</t>
  </si>
  <si>
    <t>10.3390/rs11161899</t>
  </si>
  <si>
    <t>The accurate and timely detection of forest disturbances can provide valuable information for effective forest management. Combining dense time series observations from optical and synthetic aperture radar satellites has the potential to improve large-area forest monitoring. For various disturbances, machine learning algorithms might accurately characterize forest changes. However, there is limited knowledge especially on the use of machine learning algorithms to detect forest disturbances through hybrid approaches that combine different data sources. This study investigated the use of dense Landsat 8 and Sentinel-1 time series data for detecting disturbances in tropical seasonal forests based on a machine learning algorithm. The random forest algorithm was used to predict the disturbance probability of each Landsat 8 and Sentinel-1 observation using variables derived from a harmonic regression model, which characterized seasonality and disturbance-related changes. The time series disturbance probabilities of both sensors were then combined to detect forest disturbances in each pixel. The results showed that the combination of Landsat 8 and Sentinel-1 achieved an overall accuracy of 83.6% for disturbance detection, which was higher than the disturbance detection using only Landsat 8 (78.3%) or Sentinel-1 (75.5%). Additionally, more timely disturbance detection was achieved by combining Landsat 8 and Sentinel-1. Small-scale disturbances caused by logging led to large omissions of disturbances; however, other disturbances were detected with relatively high accuracy. Although disturbance detection using only Sentinel-1 data had low accuracy in this study, the combination with Landsat 8 data improved the accuracy of detection, indicating the value of dense Landsat 8 and Sentinel-1 time series data for timely and accurate disturbance detection.</t>
  </si>
  <si>
    <t>WOS:000484387600062</t>
  </si>
  <si>
    <t>; C:\Users\spenshi\Zotero\storage\WH7SHU2W\Shimizu et al. - 2019 - Detecting Forest Changes Using Dense Landsat 8 and.pdf</t>
  </si>
  <si>
    <t>https://www.mdpi.com/2072-4292/11/16/1899/pdf?version=1565776170</t>
  </si>
  <si>
    <t>'nother look = 1; ALGORITHMS; CCDC; CLASSIFICATION; COVER LOSS; Decision trees; DEFORESTATION; DISTURBANCE; Disturbance detection; Forest disturbances; Forestry; fusion; Fusion; Fusion reactions; Google Earth Engine; Google earths; Harmonic regression; Learning algorithms; Machine learning; PlanetScope; probability; Probability; Random forest algorithm; Regression analysis; SAR; SATELLITE DATA; SCIENCE; Small-scale disturbances; Space-based radar; Synthetic aperture radar; time series; Time series; TRENDS; Tropics</t>
  </si>
  <si>
    <t>Deforestation, Harvesting</t>
  </si>
  <si>
    <t>Myanmar coastal rain forests (1), Irrawaddy freshwater swamp forests (1), Irrawaddy moist deciduous forests (1), Myanmar Coast mangroves (14)</t>
  </si>
  <si>
    <t>ZFHDBPGE</t>
  </si>
  <si>
    <t>Shimizu, K; Ota, T; Mizoue, N; Saito, H</t>
  </si>
  <si>
    <t>Comparison of Multi-Temporal PlanetScope Data with Landsat 8 and Sentinel-2 Data for Estimating Airborne LiDAR Derived Canopy Height in Temperate Forests</t>
  </si>
  <si>
    <t>10.3390/rs12111876</t>
  </si>
  <si>
    <t>Developing accurate methods for estimating forest structures is essential for efficient forest management. The high spatial and temporal resolution data acquired by CubeSat satellites have desirable characteristics for mapping large-scale forest structural attributes. However, most studies have used a median composite or single image for analyses. The multi-temporal use of CubeSat data may improve prediction accuracy. This study evaluates the capabilities of PlanetScope CubeSat data to estimate canopy height derived from airborne Light Detection and Ranging (LiDAR) by comparing estimates using Sentinel-2 and Landsat 8 data. Random forest (RF) models using a single composite, multi-seasonal composites, and time-series data were investigated at different spatial resolutions of 3, 10, 20, and 30 m. The highest prediction accuracy was obtained by the PlanetScope multi-seasonal composites at 3 m (relative root mean squared error: 51.3%) and Sentinel-2 multi-seasonal composites at the other spatial resolutions (40.5%, 35.2%, and 34.2% for 10, 20, and 30 m, respectively). The results show that RF models using multi-seasonal composites are 1.4% more accurate than those using harmonic metrics from time-series data in the median. PlanetScope is recommended for canopy height mapping at finer spatial resolutions. However, the unique characteristics of PlanetScope data in a spatial and temporal context should be further investigated for operational forest monitoring.</t>
  </si>
  <si>
    <t>WOS:000543397000181</t>
  </si>
  <si>
    <t>; C:\Users\spenshi\Zotero\storage\KC3Q2BZK\Shimizu et al. - 2020 - Comparison of Multi-Temporal PlanetScope Data with.pdf</t>
  </si>
  <si>
    <t>https://www.mdpi.com/2072-4292/12/11/1876/pdf?version=1591873530</t>
  </si>
  <si>
    <t>'nother look = 1; ATTRIBUTES; CAPABILITIES; CARBON; CLOUD SHADOW; COVER; Decision trees; EVOLUTION; Forest structural attributes; Forestry; harmonic regression; Harmonic regression; IMAGERY; Light detection and ranging; Mapping; Mean square error; multi-sensor; Multi-sensor; Optical radar; Planet dove; Planet Dove; Prediction accuracy; Root mean squared errors; SATELLITE; Single composites; Spatial and temporal resolutions; Spatial resolution; Temperate forests; time series; Time series; TIME-SERIES; tree height; Tree height; VEGETATION</t>
  </si>
  <si>
    <t>none, but they checked</t>
  </si>
  <si>
    <t>Variable clustering</t>
  </si>
  <si>
    <t>EVI_winter, NDVI_winter, NDVI_summer, EVI_summer, NIR_spring</t>
  </si>
  <si>
    <t>3, 10, 20, 30</t>
  </si>
  <si>
    <t>Taiheiyo evergreen forests (4)</t>
  </si>
  <si>
    <t>K2E2I9QF</t>
  </si>
  <si>
    <t>Silveira, V.C., E.M.O.; Pidgeon, A.M.; Farwell, L.S.; Hobi, M.L.; Razenkova, E.; Zuckerberg, B.; Coops, N.C.; Radeloff</t>
  </si>
  <si>
    <t>Multi-grain habitat models that combine satellite sensors with different resolutions explain bird species richness patterns best</t>
  </si>
  <si>
    <t>10.1016/j.rse.2023.113661</t>
  </si>
  <si>
    <t>https://www.scopus.com/inward/record.uri?eid=2-s2.0-85161343760&amp;doi=10.1016%2fj.rse.2023.113661&amp;partnerID=40&amp;md5=4c34ad6eef40a33bc3b0674ddd960899</t>
  </si>
  <si>
    <t>Animals select habitat at multiple spatial scales, suggesting that biodiversity modeling, for example of species richness, should be based on environmental data gathered at multiple spatial scales, and especially multiple grain sizes. Different satellite sensors collect data at different spatial resolutions and therefore provide opportunities for multi-grain habitat measures. The dynamic habitat indices (DHIs), which are derived from satellite data, capture patterns of vegetative productivity and predict bird species richness well. However, the DHIs have only been analyzed at single resolutions (e.g., 1-km), and have not yet been derived from high-resolution satellite data (&lt; 10 -m). Our goal was to predict bird species richness based on measures of vegetation productivity (DHIs, NDVI median and NDVI percentile 90th) across a range of spatial resolutions both from different sensors, and from resampled high-resolution imagery. We analyzed bird species richness within 215 forest, grassland and shrubland plots (56.25 ha) located at 26 terrestrial field sites of the National Ecology Observatory Network (NEON), in the continental US. To obtain our multi-resolution measures of vegetation productivity, we acquired data from Planetscope (3-m), RapidEye (5-m), Sentinel-2 (10-m), Landsat-8 (30-m) and MODIS (250-m) from 2017 to 2020, generated time series of NDVI, calculated the three DHIs (cumulative, minimum and variation), NDVI median and the 90th percentile NDVI and calculated 1st and 2nd order texture measures. We evaluated the performance of the derived measures to predict bird species richness of habitat specialist guilds based on (i) univariate models (ii) multivariate models with single-resolution measures and (iii) multivariate models with multi-resolution measures. Single-spatial resolution measures predicted bird species richness moderately well (R2 up to 0.51) and the best performing spatial resolution and measure differed among bird species guilds. Highspatial resolution (3–5 m) measures outperformed medium-resolution measures (10–250 m). Models for all guilds performed best when incorporating multiple resolutions, including for all species richness (R2 = 0.63) and for forest (R2 = 0.72), grassland (R2 = 0.53) and shrubland specialists (R2 = 0.46). In addition, models based on multi-resolution data from different sensors performed better than models based on resampled high-resolution data for any of the guilds. Our results highlight, first, the value of the DHIs derived from high-resolution satellite data to predict bird species richness and, second, that remotely-sensed vegetation productivity measures from multiple spatial resolutions offer great promise for quantifying biodiversity.</t>
  </si>
  <si>
    <t>Wildlife diversity</t>
  </si>
  <si>
    <t>NDVI, DHI, GLCM, 1st order texture</t>
  </si>
  <si>
    <t>3, 5, 10, 30, 100, 250</t>
  </si>
  <si>
    <t>Sierra Nevada forests (5), Great Basin shrub steppe (13), Colorado Plateau shrublands (13), South Central Rockies forests (5), Sonoran desert (13), Chihuahuan desert (13), Colorado Rockies forests (5), Northern short grasslands (8), Western Great Lakes forests (4), Central forest-grasslands transition (8), Flint Hills tall grasslands (8), Central and Southern mixed grasslands (8), Central forest-grasslands transition (8), Southeastern mixed forests (4), Southeastern conifer forests (5), Appalachian-Blue Ridge forests (4), New England-Acadian forests (4)</t>
  </si>
  <si>
    <t>I6RNYMYA</t>
  </si>
  <si>
    <t>Siti-Nor-Maizah, S; Wan-Shafrina, WMJ; Khairul-Nizam, AM; Aisyah-Marliza, MK; Hamdan, O</t>
  </si>
  <si>
    <t>DETERMINATION OF EMISSION FACTOR FROM LOGGING OPERATIONS IN ULU JELAI FOREST RESERVE, PAHANG USING THE INTEGRATION OF UAV AND HIGH-RESOLUTION IMAGERIES</t>
  </si>
  <si>
    <t>JOURNAL OF TROPICAL FOREST SCIENCE</t>
  </si>
  <si>
    <t>0128-1283</t>
  </si>
  <si>
    <t>10.26525/jtfs2022.34.2.247</t>
  </si>
  <si>
    <t>Logging activity is one of the lead drivers of carbon emission from tropical forest, and this increases greenhouse gases which cause global warming. In this study, we assessed the emission factors that contributed to total carbon emission from selective logging activities, including the overall impact that was associated with selective logging in several compartments of Ulu Jelai Forest Reserve (UJFR), Lipis, Pahang, Malaysia. Data from different remote sensing platforms such as digital aerial photographs generated from unmanned aerial vehicle and satellite images (Planetscope and Worldview) were used to extract forest attributes associated with the logging process. Based on the findings, the major sources of emission were found to be from the construction of logging infrastructure, followed by timber extraction and incidental damage. The estimated emission factor was 1.305 Mg C m(-3) when the logging area was logged. The value of total carbon emission for the selected compartments when the selective logging was over was 7050.54 Mg C, with an average of 84.95 Mg C per ha(-1). This study explicates the relevant value of estimated carbon emission in the selectively logged tropical forest and we expect our approach to be utilised in determining the emission factor of other tropical forest units.</t>
  </si>
  <si>
    <t>247-257</t>
  </si>
  <si>
    <t>WOS:000791363300012</t>
  </si>
  <si>
    <t>; C:\Users\spenshi\Zotero\storage\NC77NBSB\Siti-Nor-Maizah et al. - 2022 - DETERMINATION OF EMISSION FACTOR FROM LOGGING OPER.pdf</t>
  </si>
  <si>
    <t>https://info.frim.gov.my/infocenter_applications/jtfsonline/jtfs/v34n2/247-257.pdf</t>
  </si>
  <si>
    <t>'nother look = 1; ABOVEGROUND BIOMASS; Antennas; Carbon; carbon emission; carbon emission factor; Carbon emission factors; Carbon emissions; CARBON EMISSIONS; Emission factors; Extraction; Geo-spatial; geospatial; Global warming; GPS; Greenhouse gases; Greenhouse Gases; Image processing; IMPACTS; incidental damage; Incidental damage; logging infrastructure; Logging infrastructure; Malaysia; Pahang; remote sensing; Remote sensing; Remote Sensing; Remote-sensing; satellite imagery; Selective Cutting; selective logging; Selective logging; spatiotemporal analysis; Timber; timber extraction; Timber extraction; tropical forest; Tropical forest; Tropics; Ulu Jelai Forest Reserve; Unmanned aerial vehicles (UAV); unmanned vehicle; West Malaysia</t>
  </si>
  <si>
    <t>Carbon flux, Harvesting</t>
  </si>
  <si>
    <t>Peninsular Malaysian rain forests (1), Peninsular Malaysian montane rain forests (1)</t>
  </si>
  <si>
    <t>OA = 0.80, k = 0.74</t>
  </si>
  <si>
    <t>pansharpening (to 0.5m with Worldview-1)</t>
  </si>
  <si>
    <t>66WJZY8K</t>
  </si>
  <si>
    <t>ISPRS Annals of the Photogrammetry, Remote Sensing and Spatial Information Sciences</t>
  </si>
  <si>
    <t>https://www.scopus.com/inward/record.uri?eid=2-s2.0-85060425183&amp;partnerID=40&amp;md5=966d39f5994ea77e65a5436ba5c5da57</t>
  </si>
  <si>
    <t>Assignee: NA Edition: NA ISBN: 21949042 (ISSN) Publisher: Copernicus GmbH Type: NA Version Number: NA</t>
  </si>
  <si>
    <t>R, Honkavaara E. ; Komp K. ; Stilla U. ; Jiang J. ; Zhang H. ; Peled A. ; Soergel U. ; Scaioni M. ; Zhang J. ; Di K. ; Tanzi J. J. ; Abdulmuttalib H. M. ; Yoshimura M. ; Faruque F. S. ; Liang X. ; Shaker A. ; Osmanoglu B. ; Wu L. ; Li</t>
  </si>
  <si>
    <t>WA6MF3AF</t>
  </si>
  <si>
    <t>Song, GQ; Wang, J; Zhao, YY; Yang, D; Lee, CKF; Guo, ZF; Detto, M; Alberton, B; Morellato, P; Nelson, B; Wu, J</t>
  </si>
  <si>
    <t>Scale matters: Spatial resolution impacts tropical leaf phenology characterized by multi-source satellite remote sensing with an ecological-constrained deep learning model</t>
  </si>
  <si>
    <t>10.1016/j.rse.2024.114027</t>
  </si>
  <si>
    <t>https://www.scopus.com/inward/record.uri?eid=2-s2.0-85184149192&amp;doi=10.1016%2fj.rse.2024.114027&amp;partnerID=40&amp;md5=0b0433e2ad13cfccc2a501f751a3d153</t>
  </si>
  <si>
    <t>Accurate monitoring of tropical leaf phenology, such as the leaf-on/off status, at both individual and ecosystem scales is essential for understanding and modelling tropical forest carbon and water cycles, and their sensitivity to climate change. The discrepancy between tree-crown size and pixel size (i.e., spatial resolution) across orbital sensors can affect the capability of cross-scale phenology monitoring, an aspect that remains understudied. To examine the impact of spatial resolution on tropical leaf phenology monitoring, we applied a spectral index-guided, ecologically constrained autoencoder (IG-ECAE) to automatically generate a deciduousness metric (i.e., percentage of upper canopy area that is leaf-off status within an image pixel) from simulated VIS-NIR PlanetScope data at a range of resolutions from 3 m to 30 m, as well as from VIS-NIR data of three satellite platforms with the same range of spatial resolutions (3 m PlanetScope, 10 m Sentinel-2, and 30 m Landsat-8). We compared the deciduousness metrics derived from the simulated and satellite data to corresponding measurements derived from WorldView-2 (three sites) and local phenocams (four sites) at five tropical forest sites. Our results revealed that: (1) the IG-ECAE model captured the amount of deciduousness across spatial scales, with the highest accuracy obtained from PlanetScope, followed by Sentinel-2 and Landsat-8; (2) coarser spatial resolutions led to lower accuracies in tropical deciduousness monitoring, as demonstrated by both simulated PlanetScope data across various spatial resolutions and real satellite data; and (3) while not as accurate in capturing fine-scale tropical phenological diversity as PlanetScope, Sentinel-2 provided satisfactory monitoring of deciduousness seasonality at the ecosystem level consistently across all phenocam sites, whereas Landsat-8 failed to do so. Collectively, this study provides a robust assessment for advancing cross-scale tropical leaf phenology monitoring with potential for extension to pan-tropical regions and highlights the impact of spatial resolution on such monitoring efforts. © 2024 Elsevier Inc.</t>
  </si>
  <si>
    <t>Remote Sensing of Environment</t>
  </si>
  <si>
    <t>WOS:001181758900001</t>
  </si>
  <si>
    <t>Citation Key: ref_10 Assignee: NA Authority: NA Code: NA Committee: NA Country: NA Edition: NA History: NA Medium: NA Place: NA References: NA Reporter: NA Scale: NA Section: NA Session: NA System: NA Type: NA tex.abstract.note: Accurate monitoring of tropical leaf phenology, such as the leaf-on/off status, at both individual and ecosystem scales is essential for understanding and modelling tropical forest carbon and water cycles, and their sensitivity to climate change. The discrepancy between tree-crown size and pixel size (i.e., spatial resolution) across orbital sensors can affect the capability of cross-scale phenology monitoring, an aspect that remains understudied. To examine the impact of spatial resolution on tropical leaf phenology monitoring, we applied a spectral indexguided, ecologically constrained autoencoder (IG-ECAE) to automatically generate a deciduousness metric (i. e., percentage of upper canopy area that is leaf-off status within an image pixel) from simulated VIS-NIR PlanetScope data at a range of resolutions from 3 m to 30 m, as well as from VIS-NIR data of three satellite platforms with the same range of spatial resolutions (3 m PlanetScope, 10 m Sentinel-2, and 30 m Landsat-8). We compared the deciduousness metrics derived from the simulated and satellite data to corresponding measurements derived from WorldView-2 (three sites) and local phenocams (four sites) at five tropical forest sites. Our results revealed that: (1) the IG-ECAE model captured the amount of deciduousness across spatial scales, with the highest accuracy obtained from PlanetScope, followed by Sentinel-2 and Landsat-8; (2) coarser spatial resolutions led to lower accuracies in tropical deciduousness monitoring, as demonstrated by both simulated PlanetScope data across various spatial resolutions and real satellite data; and (3) while not as accurate in capturing fine-scale tropical phenological diversity as PlanetScope, Sentinel-2 provided satisfactory monitoring of deciduousness seasonality at the ecosystem level consistently across all phenocam sites, whereas Landsat-8 failed to do so. Collectively, this study provides a robust assessment for advancing cross-scale tropical leaf phenology monitoring with potential for extension to pan-tropical regions and highlights the impact of spatial resolution on such monitoring efforts. tex.access.date: NA tex.application.number: NA tex.archive.location: WOS:001181758900001 tex.artwork.size: NA tex.attorney.agent: NA tex.automatic.tags: NA tex.book.author: NA tex.call.number: NA tex.cast.member: NA tex.code.number: NA tex.commenter: NA tex.composer: NA tex.contributor: NA tex.cosponsor: NA tex.counsel: NA tex.date.added: 2024-05-22 18:07:21 tex.date.modified: 2024-05-22 18:07:21 tex.file.attachments: NA tex.filing.date: NA tex.guest: NA tex.hasforest: TRUE tex.interviewer: NA tex.issuing.authority: NA tex.item.type: journalArticle tex.key: WA6MF3AF tex.legal.status: NA tex.legislative.body: NA tex.library.catalog: NA tex.link.attachments: NA tex.manual.tags: CLIMATE-CHANGE; Deep learning; Ecosystem deciduousness; FORESTS; Leaf phenology; MODIS; PATTERNS; Phenological diversity; PHOTOSYNTHETIC SEASONALITY; PLANT PHENOLOGY; Satellite remote sensing; Spatial resolution; SPECTRAL MIXTURE ANALYSIS; Spectral unmixing; SURFACE; Tropical forest; URBAN AREAS; VEGETATION PHENOLOGY tex.meeting.name: NA tex.num.pages: NA tex.number.of.volumes: NA tex.priority.numbers: NA tex.producer: NA tex.programming.language: NA tex.publication.title: REMOTE SENSING OF ENVIRONMENT tex.publication.year: 2024 tex.recipient: NA tex.reviewed.author: NA tex.running.time: NA tex.series.editor: NA tex.series.number: NA tex.series.text: NA tex.series.title: NA tex.version: NA tex.words.by: NA</t>
  </si>
  <si>
    <t>PATTERNS; remote sensing; Remote sensing; CLIMATE-CHANGE; Landsat; Deep learning; LANDSAT; FORESTS; machine learning; accuracy assessment; Ecosystems; SURFACE; Leaf phenology; PLANT PHENOLOGY; VEGETATION PHENOLOGY; phenology; MODIS; PHOTOSYNTHETIC SEASONALITY; SPECTRAL MIXTURE ANALYSIS; Climate change; Forestry; Spatial resolution; URBAN AREAS; Sentinel; tropical forest; Tropical forest; Satellite remote sensing; Tropics; spatial resolution; satellite data; Auto encoders; Pixels; WorldView; Image resolution; Infrared devices; spectral analysis; Orbits; leaf; numerical model; Ecosystem deciduousness; Phenological diversity; Spectral unmixing; tropical environment</t>
  </si>
  <si>
    <t>Higher spatial resultion data better for phenology monitoring.</t>
  </si>
  <si>
    <t>Leaf phenology</t>
  </si>
  <si>
    <t>RRC - non-PS reference (MODIS)</t>
  </si>
  <si>
    <t>Linear fit to Modis (Wang et al. 2020)</t>
  </si>
  <si>
    <t>NDVI, EVI, GRDI, GLI, SI</t>
  </si>
  <si>
    <t>Costa Rica, Panama, Brazil</t>
  </si>
  <si>
    <t>3, 6, 9, 12, 15, 18, 21, 24, 27, 30</t>
  </si>
  <si>
    <t>Central American dry forests (2), Isthmian-Atlantic moist forests (1), Uatuma-Trombetas moist forests (1), Monte Alegre varzeá (1), Madeira-Tapajós moist forests (1), Cerrado (7), Alto Paraná Atlantic forests (1)</t>
  </si>
  <si>
    <t>PS: r2 = 0.77; S2 = 0.70; L8 = 0.39</t>
  </si>
  <si>
    <t>5EKACZLU</t>
  </si>
  <si>
    <t>Soshenskyi, A., O.; Myroniuk, V.; Zibtsev, S.; Gumeniuk, V.; Lashchenko</t>
  </si>
  <si>
    <t>Evaluation of Field-Based Burn Indices for Assessing Forest Fire Severity in Luhansk Region, Ukraine</t>
  </si>
  <si>
    <t>10.31548/forest.13(1).2022.48-57</t>
  </si>
  <si>
    <t>https://www.scopus.com/inward/record.uri?eid=2-s2.0-85159325165&amp;doi=10.31548%2fforest.13%281%29.2022.48-57&amp;partnerID=40&amp;md5=ad9b5a8c82f952353e89ae75f4db9a0d</t>
  </si>
  <si>
    <t>Evaluation of forest fire severity is a basis of post-fire forest management. Remote sensing-based methods enable reliable delineation of fire perimeters, however, assessments of the degree of forest damage need to be verified and adjusted through field sampling. The forest damage assessment conducted in this study is useful for practitioners to understand and justify the design of clear cuts for restoration purposes. Thus, the aim of the study is to verify the different approaches to field assessment of forest fire severity. In this paper, the authors present a site-specific assessment of large wildfires in Luhansk oblast, Ukraine occurred in 2020 using field-based burn severity indices. The Composite Burn Index (CBI) and the Geometrically Structured Composite Burn Index (GeoCBI) were used to estimate the extent of forest damage. The Burned Area Emergency Response (BAER) methodology was also tested to assess the extent of soil damage. The authors used PlanetScope images to delineate perimeters of burned areas. These perimeters were overlaid over a forest inventory database to extract forest attributes and site characteristics for all forested and unforested areas affected by fires. Within the fire perimeters, the burned area was stratified into six strata to independently account for forest damage in diverse types of land cover. In total 73 test plots were proportionally distributed among different classes of land cover to assess fire severity using CBI, GeoCBI, and BAER approaches. It was found that the fire’s footprints covered 39,782 hectares. Among that area, 21.2% were forested lands. About 78% of burned forests were pine plantations. The highest fire intensity levels were estimated within pure pine plantations that were grown in very dry sites, while the lowest ones were associated with hardwoods forests in moisture site conditions. The average estimates of fire severity using the field-based indices varied within strata (CBI&gt;GeoCBI) which could be an issue for assessing burn severity using remote sensing-based approaches. The authors also concluded that the BAER methodology contributed less to assessing the fire intensity because soil burn severity is not directly related to vegetation damage. This work creates a foundation for further assessment of fire severity using satellite imagery. As a result of this study, a spatial data set of sample plots was proposed that can facilitate calibrating approaches used to map fire severity in the region</t>
  </si>
  <si>
    <t>48-57</t>
  </si>
  <si>
    <t>RG-NIR (no B)</t>
  </si>
  <si>
    <t>Ukraine</t>
  </si>
  <si>
    <t>Pontic steppe (8)</t>
  </si>
  <si>
    <t>E63S98X8</t>
  </si>
  <si>
    <t>Stoll, T.T., E.; Roopsind, A.; Maharaj, G.; Velazco, S.; Caughlin</t>
  </si>
  <si>
    <t>Detecting gold mining impacts on insect biodiversity in a tropical mining frontier with SmallSat imagery</t>
  </si>
  <si>
    <t>20563485 (ISSN)</t>
  </si>
  <si>
    <t>10.1002/rse2.250</t>
  </si>
  <si>
    <t>https://www.scopus.com/inward/record.uri?eid=2-s2.0-85123233855&amp;doi=10.1002%2frse2.250&amp;partnerID=40&amp;md5=dfc36c3205852b490a956b9c25a6c358</t>
  </si>
  <si>
    <t>Gold mining is a major driver of Amazonian forest loss and degradation. As mining activity encroaches on primary forest in remote and inaccessible areas, satellite imagery provides crucial data for monitoring mining-related deforestation. Highresolution imagery, in particular, has shown promise for detecting artisanal gold mining at the forest frontier. An important next step will be to establish relationships between satellite-derived land cover change and biodiversity impacts of gold mining. In this study, we set out to detect artisanal gold mining using highresolution imagery and relate mining land cover to insects, a taxonomic group that accounts for the majority of faunal biodiversity in tropical forests. We applied an object-based image analysis (OBIA) to classify mined areas in an Indigenous territory in Guyana, using PlanetScope imagery with ~3.7 m resolution. We complemented our OBIA with field surveys of insect family presence or absence in field plots (n = 105) that captured a wide range of mining disturbances. Our OBIA was able to identify mined objects with high accuracy (&gt;90% balanced accuracy). Field plots with a higher proportion of OBIA-derived mine cover had significantly lower insect family richness. The effects of mine cover on individual insect taxa were highly variable. Insect groups that respond strongly to mining disturbance could potentially serve as bioindicators for monitoring ecosystem health during and after gold mining. With the advent of global partnerships that provide universal access to PlanetScope imagery for tropical forest monitoring, our approach represents a low-cost and rapid way to assess the biodiversity impacts of gold mining in remote landscapes.</t>
  </si>
  <si>
    <t>379-390</t>
  </si>
  <si>
    <t>Guyana</t>
  </si>
  <si>
    <t>Guianan moist forests (1)</t>
  </si>
  <si>
    <t>Classification (SVM), Regression (GLM)</t>
  </si>
  <si>
    <t xml:space="preserve">OA = 0.894 (land cover class.), </t>
  </si>
  <si>
    <t>KFM9YR8C</t>
  </si>
  <si>
    <t>Stroppiana, D; Sali, M; Busetto, L; Boschetti, M; Ranghetti, L; Franquesa, M; Pettinari, ML; Chuvieco, E</t>
  </si>
  <si>
    <t>Sentinel-2 sampling design and reference fire perimeters to assess accuracy of Burned Area products over Sub-Saharan Africa for the year 2019</t>
  </si>
  <si>
    <t>ISPRS JOURNAL OF PHOTOGRAMMETRY AND REMOTE SENSING</t>
  </si>
  <si>
    <t>0924-2716</t>
  </si>
  <si>
    <t>10.1016/j.isprsjprs.2022.07.015</t>
  </si>
  <si>
    <t>The availability of high-resolution reference datasets representing in space and time and with high accuracy areas affected by fires is strategic for the validation of remotely-sensed Burned Area (BA) products. This paper proposes a methodology designed to build a burned area reference dataset from Sentinel-2 (S2) images at continental scale by implementing a stratified random sampling scheme. Representative sample units are selected across biomes and regions with high/low fire activity; each unit covers the extent of a S2 tile (similar to 10 000 km(2)) where image time series are classified with a supervised Random Forest algorithm to extract fire perimeters by exploiting visible to near and short-wave infrared S2 wavebands at 10 to 20 m spatial resolution. Time series have to satisfy requirements on maximum cloud cover, maximum time interval between consecutive images and minimum length to be suitable for being selected and processed. The proposed methodology was applied to Sub-Saharan Africa for the year 2019 to select 50 S2 sample units where time series were processed to deliver fire reference perimeters for accuracy assessment of regional BA products. Average series length is 140 days with the longest series in the savanna biome (maximum length is 355 days, 29 consecutive S2 images) and a total of 695 S2 images were processed to build the 2019 reference dataset. This dataset was compared to burned areas derived from very-high resolution Planetscope images over five S2 tiles obtaining 15.5% omission and 11.6% commission errors. To exemplify the use of this reference dataset, S2 perimeters were used to validate the NASA MCD64A1 Collection 6 and the ESA FireCCI51 BA products. The reference dataset has been added to the Burned Area Reference Database (BARD) (Franquesa et al., 2020) and is publicly available at https://doi.org/10.21950/VKFLCH.</t>
  </si>
  <si>
    <t>223-234</t>
  </si>
  <si>
    <t>WOS:000879531000001</t>
  </si>
  <si>
    <t>; C:\Users\spenshi\Zotero\storage\2RJGE2NV\Stroppiana et al. - 2022 - Sentinel-2 sampling design and reference fire peri.pdf</t>
  </si>
  <si>
    <t>https://www.sciencedirect.com/science/article/pii/S0924271622001939/pdfft?md5=99132f0a58eb8771a6cde3f73d35f24f&amp;pid=1-s2.0-S0924271622001939-main.pdf&amp;isDTMRedir=Y</t>
  </si>
  <si>
    <t>'nother look = 2, 1; Accuracy assessment; Burned area; Burned areas; Decision trees; detection method; Fires; Infrared radiation; MAP; NASA; Pixels; Product design; Reference dataset; Regional and continental product; Regional and continental products; Sample units; Sampling approach; Sampling design; Sub-saharan africa; Sub-Saharan Africa; Time series; Times series; Validation methodologies; Validation methodology</t>
  </si>
  <si>
    <t>53 to 88 (average 67)</t>
  </si>
  <si>
    <t>Senegal, Democratic Republic of the Congo, Mozambique</t>
  </si>
  <si>
    <t>West Sudanian savanna (7), Guinean forest-savanna mosaic (7), Western Congolian forest-savanna mosaic (7), Zambezian coastal flooded savanna (9), Southern Miombo woodlands (7)</t>
  </si>
  <si>
    <t>C34VTBS5</t>
  </si>
  <si>
    <t>Szostak, M</t>
  </si>
  <si>
    <t>Forest succession mapping for post-agricultural areas using Sentinel-2, PlanetScope imageries and LiDAR data</t>
  </si>
  <si>
    <t>ADVANCES IN GEODESY AND GEOINFORMATION</t>
  </si>
  <si>
    <t>2720-7242</t>
  </si>
  <si>
    <t>10.24425/agg.2022.141917</t>
  </si>
  <si>
    <t>The research investigates the possibility of applying Sentinel-2, PlanetScope satellite imageries, and LiDAR data for automation of land cover mapping and 3D vegetation characteristics in post-agricultural areas, mainly in the aspect of detection and monitoring of the secondary forest succession. The study was performed for the tested area in the Biskupice district (South of Poland), as an example of an uncontrolled forest succession process occurring on post-agricultural lands. The areas of interest were parcels where agricultural use has been abandoned and forest succession has progressed. This paper indicates the possibility of automating the process of monitoring wooded and shrubby areas developing in post-agricultural areas with the help of modern geodata and geoinformation methods. It was verified whether the processing of Sentinel-2, PlanetScope imageries allows for reliable land cover classification as an identification forest succession area. The airborne laser scanning (ALS) data were used for deriving detailed information about the forest succession process. Using the ALS point clouds vegetation parameters i.e., height and canopy cover were determined and presented as raster maps, histograms, or profiles. In the presented study Sentinel-2, PlanetScope imageries, and ALS data processing showed a significant differentiation of the spatial structure of vegetation. These differences are visible in the surface size (2D) and the vertical vegetation structure (3D).</t>
  </si>
  <si>
    <t>WOS:000904437600001</t>
  </si>
  <si>
    <t>; C:\Users\spenshi\Zotero\storage\6UAX3WUT\Szostak - 2022 - Forest succession mapping for post-agricultural ar.pdf</t>
  </si>
  <si>
    <t>http://journals.pan.pl/Content/124845/PDF/e30_int.pdf</t>
  </si>
  <si>
    <t>'nother look = 1; ABANDONED AGRICULTURAL LAND; airborne laser scanning; AIRBORNE SCANNING LASER; DEGRADATION; image processing; secondary forest succession; spatial analysis; TREE HEIGHT; UAV</t>
  </si>
  <si>
    <t>Central European mixed forests (4)</t>
  </si>
  <si>
    <t>Z5YDALLB</t>
  </si>
  <si>
    <t>Usage PlanetScope Images and LiDAR Point Clouds for Characterizing the Forest Succession Process in Post-Agricultural Areas</t>
  </si>
  <si>
    <t>SUSTAINABILITY</t>
  </si>
  <si>
    <t>2071-1050</t>
  </si>
  <si>
    <t>10.3390/su142114110</t>
  </si>
  <si>
    <t>The paper investigates using PlanetScope satellite images together with LiDAR data for automation of land use/cover (LULC) mapping and 3D vegetation characteristics in the aspect of mapping and monitoring of the secondary forest succession areas. The study was performed for the tested area in the Biskupice district (South of Poland), where a forest succession occurs on post-agricultural lands. The research area was parcels where the forest overgrowing process was identified. It was verified whether the image processing allows for reliable LULC classification as an identification forest succession area. The PlanetScope classification showed forested areas as 62.77 ha (44.91% of the analyzed area). The overall accuracy of the image classification was 96.40% The airborne laser scanning (ALS) point clouds were used for deriving detailed information about the forest succession process. The precise vegetation parameters i.e., height and canopy cover were determined and presented as raster maps, histograms, or profiles.</t>
  </si>
  <si>
    <t>WOS:000881403800001</t>
  </si>
  <si>
    <t>; C:\Users\spenshi\Zotero\storage\L7QCU2EY\Szostak - 2022 - Usage PlanetScope Images and LiDAR Point Clouds fo.pdf</t>
  </si>
  <si>
    <t>https://www.mdpi.com/2071-1050/14/21/14110/pdf?version=1667802811</t>
  </si>
  <si>
    <t>'nother look = 1; ABANDONED AGRICULTURAL LAND; airborne laser scanning; AIRBORNE SCANNING LASER; airborne survey; image classification; image processing; IMPACTS; INVENTORY; land management; lidar; Poland [Central Europe]; POST-MINING SITE; satellite imagery; secondary forest; spatial analyses; spatial analysis; succession; TERRAIN; TREE HEIGHT; UAV; VEGETATION</t>
  </si>
  <si>
    <t>92LAYCX8</t>
  </si>
  <si>
    <t>Szostak, M; Likus-Cieslik, J; Pietrzykowski, M</t>
  </si>
  <si>
    <t>PlanetScope Imageries and LiDAR Point Clouds Processing for Automation Land Cover Mapping and Vegetation Assessment of a Reclaimed Sulfur Mine</t>
  </si>
  <si>
    <t>10.3390/rs13142717</t>
  </si>
  <si>
    <t>The present research investigated the possibility of using PlanetScope imageries and LiDAR point clouds for land cover assessment, especially vegetation mapping, in degraded and reclaimed areas. Studies were carried out on the former sulfur mine of Jeziorko located in Southeast Poland. In total, more than ca. 2000 ha of this mine area were reclaimed after borehole exploitation and afforestation. We investigated a total area of 216.72 ha. Integration of PlanetScope imageries and LiDAR point clouds processing offers the ability to derive information about the LULC classes and vegetation growth in the analyzed area and indicate the forest succession progress as an effect of the reclamation treatments. In the Jeziorko area, we identified coniferous forest (90.84 ha, 41.91% of the research area), broad-leaved forest (44.02 ha, 20.31%), and transitional woodland shrub areas with herbaceous communities (77.96 ha, 35.97%). The analyses focused on the detection and monitoring of the forest succession processes and obtaining the tree canopy profiles and characteristics of vegetation, i.e., the height and cover density.</t>
  </si>
  <si>
    <t>WOS:000676902700001</t>
  </si>
  <si>
    <t>; C:\Users\spenshi\Zotero\storage\4BD2V7WJ\Szostak et al. - 2021 - PlanetScope Imageries and LiDAR Point Clouds Proce.pdf</t>
  </si>
  <si>
    <t>https://www.mdpi.com/2072-4292/13/14/2717/pdf?version=1625905342</t>
  </si>
  <si>
    <t>'nother look = 1; AIRBORNE SCANNING LASER; ALS; AREA; Broad-leaved forests; CHARACTERIZING FOREST SUCCESSION; Coniferous forests; forest succession; Forest succession; image classification; Image classification; INVENTORY; Land cover mapping; Lidar point clouds; LULC classes; Mapping; Optical radar; POLAND; POST-MINING SITE; Reclamation; RECLAMATION; Reforestation; RESTORATION; spatial characteristic; Spatial characteristic; Sulfur; sulfur mine; Sulfur mine; TERRAIN; Tree canopy; TREE HEIGHT; Vegetation; Vegetation growth; Vegetation mapping</t>
  </si>
  <si>
    <t>OA = 0.9281, k = 0.9011</t>
  </si>
  <si>
    <t>RF better than SVM or MLC</t>
  </si>
  <si>
    <t>8YHDHTB4</t>
  </si>
  <si>
    <t>Taddese, H; Asrat, Z; Burud, I; Gobakken, T; Orka, HO; Dick, OB; Naesset, E</t>
  </si>
  <si>
    <t>Use of Remotely Sensed Data to Enhance Estimation of Aboveground Biomass for the Dry Afromontane Forest in South-Central Ethiopia</t>
  </si>
  <si>
    <t>10.3390/rs12203335</t>
  </si>
  <si>
    <t>Periodic assessment of forest aboveground biomass (AGB) is essential to regulate the impacts of the changing climate. However, AGB estimation using field-based sample survey (FBSS) has limited precision due to cost and accessibility constraints. Fortunately, remote sensing technologies assist to improve AGB estimation precisions. Thus, this study assessed the role of remotely sensed (RS) data in improving the precision of AGB estimation in an Afromontane forest in south-central Ethiopia. The research objectives were to identify RS variables that are useful for estimating AGB and evaluate the extent of improvement in the precision of the remote sensing-assisted AGB estimates beyond the precision of a pure FBSS. Reference AGB data for model calibration and estimation were collected from 111 systematically distributed circular sample plots (SPs) of 1000 m(2) area. Independent variables were derived from Landsat-8, Sentinel-2 and PlanetScope images acquired in January 2019. The area-weighted mean and standard deviation of the spectral reflectance, spectral index and texture (only for PlanetScope) variables were extracted for each SP. A maximum of two independent variables from each image type was fitted to a generalized linear model for AGB estimation using model-assisted estimators. The results of this study revealed that the Landsat-8 model with the predictor variable of shortwave infrared band reflectance and the PlanetScope model with the predictor variable of green band reflectance had estimation efficiency of 1.40 and 1.37, respectively. Similarly, the Sentinel-2 model, which had predictor variables of shortwave infrared reflectance and standard deviation of green leaf index, improved AGB estimation with the relative efficiency of 1.68. Utilizing freely available Sentinel-2 data seems to enhance the AGB estimation efficiency and reduce cost and extensive fieldwork in inaccessible areas.</t>
  </si>
  <si>
    <t>WOS:000583011200001</t>
  </si>
  <si>
    <t>; C:\Users\spenshi\Zotero\storage\BVLWKIVC\Taddese et al. - 2020 - Use of Remotely Sensed Data to Enhance Estimation .pdf</t>
  </si>
  <si>
    <t>https://www.mdpi.com/2072-4292/12/20/3335/pdf?version=1602744139</t>
  </si>
  <si>
    <t>'nother look = 1; Above ground biomass; aboveground biomass; Aboveground biomass; Cost estimating; Dry afromontane forests; Efficiency; Forestry; generalized linear model; Generalized linear model; GREEN; IMAGERY; Independent variables; LEAF-AREA INDEX; MODEL; model-assisted estimation; Model-assisted estimation; RED; Reflection; relative efficiency; Relative efficiency; Remote sensing; Remote sensing technology; Remotely sensed data; Sentinel-2; Shortwave Infrared Reflectance; SPECTRAL REFLECTANCE; Spectral reflectances; Statistics; Textures; VEGETATION INDEXES</t>
  </si>
  <si>
    <t>NDVI, SR-NIRR, SR-GR, DVI, ExGI, GLI, EVI, SAVI, MSAVI, SR-NIRG, ARVI, GLCM, raw bands (Dove)</t>
  </si>
  <si>
    <t>Correlation analysis, Limit to maximum 2 variables</t>
  </si>
  <si>
    <t xml:space="preserve">G </t>
  </si>
  <si>
    <t>Ethiopian montane grasslands and woodlands (10), Ethiopian montane forests (1)</t>
  </si>
  <si>
    <t>Plot</t>
  </si>
  <si>
    <t>Regression (GLM)</t>
  </si>
  <si>
    <t>S2 &gt; L8 &gt; PS</t>
  </si>
  <si>
    <t>UWEZMDZQ</t>
  </si>
  <si>
    <t>Takasaki, Y; Coomes, OT; Abizaid, C; Kalacska, M</t>
  </si>
  <si>
    <t>Landscape-scale concordance between local ecological knowledge for tropical wild species and remote sensing of land cover</t>
  </si>
  <si>
    <t>PROCEEDINGS OF THE NATIONAL ACADEMY OF SCIENCES OF THE UNITED STATES OF AMERICA</t>
  </si>
  <si>
    <t>0027-8424</t>
  </si>
  <si>
    <t>10.1073/pnas.2116446119</t>
  </si>
  <si>
    <t>Monitoring the status of species is crucial for biodiversity conservation and sustainable resource management in tropical forests, but conventional in situ monitoring methods are impractical over large scales. Scientists have resorted to two potentially complementary approaches: local ecological knowledge (LEK) and remote sensing. To gauge the potential of combining LEK and remote sensing for assessing species status at landscape scales, a large-scale assessment of the reliability of both measures is critical but hampered by the lack of ground-level data. We conducted a landscape-scale assessment of LEK and remote sensing, using a survey of over 900 communities (a near census in our study area) and nearly 4,000 households in 235 randomly selected communities in the Peruvian Amazon-the largest LEK survey as yet undertaken in tropical forests. The survey collected LEK data on the presence of 20 indicator species from both community leaders/elders and randomly sampled households. We assessed LEK and remotely sensed land cover-forest cover and nonmain channel open water-as proxies for species habitat, across species (game, fish, and timber), over time (current and historical), and by indigeneity (Indigenous peoples and mestizos). Overall, LEK and remotely sensed land cover corroborate each other well. Concordance is highest for the current status of game species reported by sampled households, as is the concordance of historical LEK from Indigenous community leaders/elders. The results point to the promise of combining LEK and remote sensing in monitoring the status of species in data-poor tropical forests.</t>
  </si>
  <si>
    <t>WOS:000898598800001</t>
  </si>
  <si>
    <t xml:space="preserve">C:\Users\spenshi\Zotero\storage\LWLAF92S\Takasaki et al. - 2022 - Landscape-scale concordance between local ecologic.pdf; </t>
  </si>
  <si>
    <t>https://www.ncbi.nlm.nih.gov/pmc/articles/PMC9546624/pdf/pnas.202116446.pdf</t>
  </si>
  <si>
    <t>'nother look = 2, 1; AMAZON; Amazonia; BIODIVERSITY; CLASSIFICATION; concordance; DEFORESTATION; DISTURBANCE; FISH; local ecological knowledge; PATTERNS; remote sensing; SCIENCE; VEGETATION</t>
  </si>
  <si>
    <t>Basemap (quartlerly)</t>
  </si>
  <si>
    <t>Iquitos varzeá (1), Ucayali moist forests (1), Eastern Cordillera real montane forests (1), Southwest Amazon moist forests (1), Purus varzeá (1),  Napo moist forests (1), Solimões-Japurá moist forests (1)</t>
  </si>
  <si>
    <t>Z88YKP7I</t>
  </si>
  <si>
    <t>Tandoc, F.A.M.; Sarmiento, C.J.S.; Paringit, E.C.; Tamondong, A.M.; Pamittan, F.J.O.; Faelga, R.A.G.; Maralit, A.A.C.; Lopez, R.A.; Arellano, C.M.M.; Vidad, C.Z.</t>
  </si>
  <si>
    <t>CANOPY COVER ESTIMATION from SATELLITE DATA for ACACIA MANGIUM PLANTATION BASAY, NEGROS ORIENTAL</t>
  </si>
  <si>
    <t>Int. Arch. Photogramm., Remote Sens. Spat. Inf. Sci. - ISPRS Arch.</t>
  </si>
  <si>
    <t>16821750 (ISSN)</t>
  </si>
  <si>
    <t>10.5194/isprs-archives-XLII-4-W19-421-2019</t>
  </si>
  <si>
    <t>https://www.scopus.com/inward/record.uri?eid=2-s2.0-85081621885&amp;doi=10.5194%2fisprs-archives-XLII-4-W19-421-2019&amp;partnerID=40&amp;md5=6cc92f6e5e5a83843aa30535087e62bd</t>
  </si>
  <si>
    <t>Forest assessment and measurement can be costly, laborious and time-consuming when done manually. Remote Sensing aids by providing data of sufficient accuracy for large tracts of forest lands in the form of maps. These data can then assist in decision-making for better forest management. This study estimated canopy cover, a primary forest measurement parameter, using remotely-sensed data. Satellite images such as Planetscope and WorldView were used to estimate canopy cover. The results were then compared to measurements obtained from a manual inventory-in this case, of an Acacia mangium plantation. The manual inventory was conducted in a National Greening Program (NGP) site in Basay, Negros Oriental. Field inventory involved a Static Global Navigation Satellite System (GNSS) survey and a Total Station survey to get the accurate location of trees present in the plot. Diameter-at-breast was measured for all trees. Tree height and crown diameter were measured for at least 10 percent of all trees in the plot. © 2020 Authors.</t>
  </si>
  <si>
    <t>421-423</t>
  </si>
  <si>
    <t>International Society for Photogrammetry and Remote Sensing</t>
  </si>
  <si>
    <t xml:space="preserve">C:\Users\spenshi\Zotero\storage\WAMKERNQ\Tandoc et al. - 2019 - CANOPY COVER ESTIMATION from SATELLITE DATA for AC.pdf; </t>
  </si>
  <si>
    <t>https://isprs-archives.copernicus.org/articles/XLII-4-W19/421/2019/isprs-archives-XLII-4-W19-421-2019.pdf</t>
  </si>
  <si>
    <t>'nother look = 1; Accurate location; canopy cover; Canopy cover; Decision making; Field inventories; forest inventory; Forest inventory; forest monitoring; Forest monitoring; Forestry; Global Navigation Satellite Systems; Global positioning system; Remote sensing; Remotely sensed data; Satellite images; Satellites; Surveys</t>
  </si>
  <si>
    <t>Blanco A.C.; Sarmiento C.J.S.; Tupas M.E.A.; Rahman A.A.</t>
  </si>
  <si>
    <t>2019 Geomatics and Data Science: Towards Adaptive Management in a Changing World, PhilGEOS x GeoAdvances 2019</t>
  </si>
  <si>
    <t>RRC - non-PS reference</t>
  </si>
  <si>
    <t>QUAC (Bernstein 2012)</t>
  </si>
  <si>
    <t>NDVI, SAVI, MSAVI</t>
  </si>
  <si>
    <t>SAVI (10m), MSAVI (20m)</t>
  </si>
  <si>
    <t>10, 20</t>
  </si>
  <si>
    <t>Greater Negros-Panay rain forests (1)</t>
  </si>
  <si>
    <t>Neither PS or WV good</t>
  </si>
  <si>
    <t>EY5QAT74</t>
  </si>
  <si>
    <t>Trubin, A; Kozhoridze, G; Zabihi, K; Modlinger, R; Singh, VV; Surovy, P; Jakus, R</t>
  </si>
  <si>
    <t>Detection of green attack and bark beetle susceptibility in Norway Spruce: Utilizing PlanetScope Multispectral Imagery for Tri-Stage spectral separability analysis</t>
  </si>
  <si>
    <t>FOREST ECOLOGY AND MANAGEMENT</t>
  </si>
  <si>
    <t>03781127 (ISSN)</t>
  </si>
  <si>
    <t>10.1016/j.foreco.2024.121838</t>
  </si>
  <si>
    <t>https://www.scopus.com/inward/record.uri?eid=2-s2.0-85187959383&amp;doi=10.1016%2fj.foreco.2024.121838&amp;partnerID=40&amp;md5=de17b7f556628fc65826e21d8fd39b5f</t>
  </si>
  <si>
    <t>The detection of susceptible and attacked trees is a key factor in the management of bark beetle infestations. The challenge of early detection of infestations, due to invisible changes in the canopy color, consequently hinders the control of outbreaks in a timely manner. While many studies have examined the spectral characteristics during the green-attack stage, with no discernible needle discoloration, few have focused on the temporal-scale spectral characteristics from pre-infestation to the infestation stages, accurately detected in the field. We investigated the spectral differences among three classes of forest areas: healthy, susceptible to bark beetle attacks, and green-attacked trees using individual wavebands and spectral vegetation indices (SVIs). We assumed that the spectral characteristics of these forests vary significantly due to different temporal-scale susceptibility to the bark beetle attacks. We used 16 imageries, between 2 April and 5 September 2020, acquired from PlanetScope satellite. The spatial position of attacked trees during the growing season was recorded in the field using the ArcGIS Collector App. Ancillary datasets of forest management units were used to randomly select non-attacked trees from areas with properties similar to the attacked areas. The statistical analyses were performed on the final cleaned datasets to assess the separability among the tree classes. Our findings indicate that the Green and Red wavelengths are promising bands to distinguish healthy, susceptible, and green-attacked trees. We also found the existing spectral differences between healthy and susceptible trees before bark beetle attacks, suggesting the presence of abiotic stress to facilitate the infestation. Among different SVIs, the Enhanced Vegetation Index (EVI) and Visible Atmospherically Resistant Index (VARI) were found to be capable of specifically detecting susceptible trees to the infestation. However, it is important to note that the scope of our study is limited to a one-year period and does not focus on individual trees but rather on groups of trees, indicating that future research could benefit from a multi-year analysis at the tree level to enhance the understanding and management of bark beetle dynamics. © 2024 Elsevier B.V.</t>
  </si>
  <si>
    <t>Forest Ecology and Management</t>
  </si>
  <si>
    <t>WOS:001219197700001</t>
  </si>
  <si>
    <t>Citation Key: ref_08 Assignee: NA Authority: NA Code: NA Committee: NA Country: NA Edition: NA History: NA Medium: NA Place: NA References: NA Reporter: NA Scale: NA Section: NA Session: NA System: NA Type: NA tex.abstract.note: The detection of susceptible and attacked trees is a key factor in the management of bark beetle infestations. The challenge of early detection of infestations, due to invisible changes in the canopy color, consequently hinders the control of outbreaks in a timely manner. While many studies have examined the spectral characteristics during the green-attack stage, with no discernible needle discoloration, few have focused on the temporal-scale spectral characteristics from pre-infestation to the infestation stages, accurately detected in the field. We investigated the spectral differences among three classes of forest areas: healthy, susceptible to bark beetle attacks, and green-attacked trees using individual wavebands and spectral vegetation indices (SVIs). We assumed that the spectral characteristics of these forests vary significantly due to different temporal-scale susceptibility to the bark beetle attacks. We used 16 imageries, between 2 April and 5 September 2020, acquired from PlanetScope satellite. The spatial position of attacked trees during the growing season was recorded in the field using the ArcGIS Collector App. Ancillary datasets of forest management units were used to randomly select nonattacked trees from areas with properties similar to the attacked areas. The statistical analyses were performed on the final cleaned datasets to assess the separability among the tree classes. Our findings indicate that the Green and Red wavelengths are promising bands to distinguish healthy, susceptible, and green-attacked trees. We also found the existing spectral differences between healthy and susceptible trees before bark beetle attacks, suggesting the presence of abiotic stress to facilitate the infestation. Among different SVIs, the Enhanced Vegetation Index (EVI) and Visible Atmospherically Resistant Index (VARI) were found to be capable of specifically detecting susceptible trees to the infestation. However, it is important to note that the scope of our study is limited to a one-year period and does not focus on individual trees but rather on groups of trees, indicating that future research could benefit from a multi-year analysis at the tree level to enhance the understanding and management of bark beetle dynamics. tex.access.date: NA tex.application.number: NA tex.archive.location: WOS:001219197700001 tex.artwork.size: NA tex.attorney.agent: NA tex.automatic.tags: NA tex.book.author: NA tex.call.number: NA tex.cast.member: NA tex.code.number: NA tex.commenter: NA tex.composer: NA tex.contributor: NA tex.cosponsor: NA tex.counsel: NA tex.date.added: 2024-05-22 18:07:16 tex.date.modified: 2024-05-22 18:07:16 tex.file.attachments: NA tex.filing.date: NA tex.guest: NA tex.hasforest: TRUE tex.interviewer: NA tex.issuing.authority: NA tex.item.type: journalArticle tex.key: EY5QAT74 tex.legal.status: NA tex.legislative.body: NA tex.library.catalog: NA tex.link.attachments: NA tex.manual.tags: Bark beetle infestations; DROUGHT; Enhanced vegetation index; Green attack; Ips typographus; IPS-TYPOGRAPHUS; L.; MOUNTAIN PINE-BEETLE; OUTBREAKS; Picea abies; PLANTS; Spectral vegetation indices; TEMPORAL PATTERNS; TREE MORTALITY; UAV; Visible atmospherically resistant index tex.meeting.name: NA tex.num.pages: NA tex.number.of.volumes: NA tex.priority.numbers: NA tex.producer: NA tex.programming.language: NA tex.publication.title: FOREST ECOLOGY AND MANAGEMENT tex.publication.year: 2024 tex.recipient: NA tex.reviewed.author: NA tex.running.time: NA tex.series.editor: NA tex.series.number: NA tex.series.text: NA tex.series.title: NA tex.version: NA tex.words.by: NA</t>
  </si>
  <si>
    <t>UAV; PLANTS; Forestry; forest management; DROUGHT; Plants; vegetation type; ArcGIS; Vegetation; Enhanced vegetation index; Spectral characteristics; growing season; TREE MORTALITY; Ips typographus; IPS-TYPOGRAPHUS; MOUNTAIN PINE-BEETLE; Picea abies; TEMPORAL PATTERNS; Trees; Bark beetle infestations; Green attack; L.; OUTBREAKS; Spectral vegetation indices; Visible atmospherically resistant index; Bark beetle; Bark; Bark beetle infestation; beetle; Beetle infestation; Characteristics; Forest Management; Infestation; Norway; Picea Abies; Visible atmospherically resistant indices</t>
  </si>
  <si>
    <t>DVI, EVI, GCI, GDVI, GEMI, GNDVI, GOSAVI, SR-NIRG, GSAVI, IPVI, MSAVI, MSR, NDVI, NDWI, NLI, OSAVI, PVI, RDVI, SAVI, SR-NIRR, TSAVI, VARI, WDRVI</t>
  </si>
  <si>
    <t>Czech Republic</t>
  </si>
  <si>
    <t>B, G, R, VARI, EVI, IPVI, SAVI</t>
  </si>
  <si>
    <t>Significance testing (ANOVA, Kruskal-Wallis)</t>
  </si>
  <si>
    <t>ZPSXAWEB</t>
  </si>
  <si>
    <t>Trubin, R., A.; Kozhoridze, G.; Zabihi, K.; Modlinger, R.; Singh, V.V.; Surový, P.; Jakuš</t>
  </si>
  <si>
    <t>Detection of susceptible Norway spruce to bark beetle attack using PlanetScope multispectral imagery</t>
  </si>
  <si>
    <t>2624893X (ISSN)</t>
  </si>
  <si>
    <t>10.3389/ffgc.2023.1130721</t>
  </si>
  <si>
    <t>https://www.scopus.com/inward/record.uri?eid=2-s2.0-85162060434&amp;doi=10.3389%2fffgc.2023.1130721&amp;partnerID=40&amp;md5=bc12c3be423782ae118a51d25b64f176</t>
  </si>
  <si>
    <t>Climate change-related acute or long-term drought stress can weaken forest ecosystems and result in widespread bark beetle infestations. Eurasian spruce bark beetle (Ips typographus L.) infestations have been occurring in Norway spruce [Picea abies (L.) Karst.]-dominated forests in central Europe including the Czechia. These infestations appear regularly, especially in homogeneous spruce stands, and the impact varies with the climate-induced water stress conditions. The removal of infected trees before the beetles leave the bark is an important step in forest pest management. Early identification of susceptible trees to infestations is also very important but quite challenging since stressed tree-tops show no sign of discolouration in the visible spectrum. We investigated if individual spectral bandwidths or developed spectral vegetation indices (SVIs), can be used to differentiate non-attacked trees, assumed to be healthy, from trees susceptible to attacks in the later stages of a growing season. And, how the temporal-scale patterns of individual bands and developed SVIs of susceptible trees to attacks, driven by changes in spectral characteristics of trees, behave differently than those patterns observed for healthy trees. The multispectral imagery from the PlanetScope satellite coupled with field data were used to statistically test the competency of the individual band and/or developed SVIs to differentiate two designated classes of healthy and susceptible trees. We found significant differences between SVIs of the susceptible and healthy spruce forests using the Enhanced Vegetation Index (EVI) and Visible Atmospherically Resistant Index (VARI). The accuracy for both indices ranged from 0.7 to 0.78; the highest among all examined indices. The results indicated that the spectral differences between the healthy and susceptible trees were present at the beginning of the growing season before the attacks. The existing spectral differences, likely caused by water-stress stimuli such as droughts, may be a key to detecting forests susceptible to early infestations. Our introduced methodology can also be applied in future research, using new generations of the PlanetScope imagery, to assess forests susceptibility to bark beetle infestations early in the growing season.</t>
  </si>
  <si>
    <t>DVI, EVI, GCVI, GDVI, GEMI, GNDVI, GOSAVI, SR-NIRG, GSAVI, IPVI, MSAVI2, MSR, NDVI, NDWI, NLI, OSAVI, PVI, RDVI, SAVI, SR-NIRR, TSAVI, VARI, WDRVI, RGB-NIR</t>
  </si>
  <si>
    <t>EVI, VARI</t>
  </si>
  <si>
    <t>Significance testing (Welch's t), Classification (Linear discriminant analysis)</t>
  </si>
  <si>
    <t>OA = 0.7 to 0.83</t>
  </si>
  <si>
    <t>DUIXGWCZ</t>
  </si>
  <si>
    <t>Veettil, BK</t>
  </si>
  <si>
    <t>Current status of mangrove vegetation in Batticaloa Lagoon, Sri Lanka, using high-resolution satellite imagery</t>
  </si>
  <si>
    <t>JOURNAL OF COASTAL CONSERVATION</t>
  </si>
  <si>
    <t>1400-0350</t>
  </si>
  <si>
    <t>10.1007/s11852-022-00923-x</t>
  </si>
  <si>
    <t>Sporadic patches of mangrove vegetation are unevenly distributed along the coast, particularly in the lagoons, of Sri Lanka. Sri Lanka has become the first nation in the world who decided to protect its all its mangroves in 2015. Mangrove vegetation is considered as a cost-effective ecosystem-based tool for protecting the country from coastal disasters, such as erosion and tsunamis. Batticaloa Lagoon is one of the major mangrove areas in Sri Lanka. This region underwent degradation of mangroves due to a number of natural and anthropogenic factors, including the 2004 Indian Ocean tsunami. Mangrove reforestation was conducted after the 2004 tsunami event in this area. The present study investigated the outcome of such activities in this lagoon in eastern Sri Lanka. Spatiotemporal changes in mangroves in Batticaloa Lagoon was estimated using multi-temporal satellite (Landsat, Sentinel-2, RapidEye and PlanetScope) data. The latest mangrove vegetation coverage in Batticaloa Lagoon is estimated as 1567 ha (2022) which is 26% less than the estimated area in 1995. It is estimated that nearly 20% of the total mangrove loss occurred during the 2004 Indian Ocean tsunami and, despite the reforestation initiatives undertaken by various agencies in Batticaloa, the depletion in mangrove coverage and urbanization continued in this region.</t>
  </si>
  <si>
    <t>WOS:000901719900001</t>
  </si>
  <si>
    <t>'nother look = 1; Batticaloa Lagoon; Biodiversity; Coastal area protection; DECADE; DYNAMICS; FORESTS; MANAGEMENT; Mangrove rehabilitation; South Asian mangroves; Sri Lankan coast</t>
  </si>
  <si>
    <t>NDVI, NDWI</t>
  </si>
  <si>
    <t>Sri Lanka</t>
  </si>
  <si>
    <t>Sri Lanka dry-zone dry evergreen forests (14)</t>
  </si>
  <si>
    <t>93XKHWB9</t>
  </si>
  <si>
    <t>Wang, J; Song, GQ; Liddell, M; Morellato, P; Lee, CKF; Yang, DD; Alberton, B; Detto, M; Ma, XL; Zhao, YY; Yeung, HCH; Zhang, HS; Ng, M; Nelson, BW; Huete, A; Wu, J</t>
  </si>
  <si>
    <t>An ecologically-constrained deep learning model for tropical leaf phenology monitoring using PlanetScope satellites</t>
  </si>
  <si>
    <t>10.1016/j.rse.2022.113429</t>
  </si>
  <si>
    <t>In tropical forests, leaf phenology signals leaf-on/off status and exhibits considerable variability across scales from a single tree-crown to the entire forest ecosystem. Such phenology signals importantly regulate large-scale biogeochemical cycles and regional climate. PlanetScope CubeSats data with a 3-m resolution and near-daily global coverage provide an unprecedented opportunity to monitor both fine-and ecosystem-scale phenology variability along large environmental gradients. However, a scalable method that accurately characterizes leaf phenology from PlanetScope with biophysically meaningful metrics remains lacking. We developed an index -guided, ecologically constrained autoencoder (IG-ECAE) method to automatically derive a deciduousness metric (percentage of upper tree canopies with leaf-off status within an image pixel) from PlanetScope. The IG-ECAE first estimated the reflectance spectra of leafy/leafless canopies based on their spectral indices charac-teristics, then used the derived reflectance spectra to guide an autoencoder deep learning method with additional ecological constraints to refine the reflectance spectra, and finally used linear spectral unmixing to estimate the relative abundance of leafless canopies (or deciduousness) per PlanetScope image pixel. We tested the IG-ECAE method at 16 tropical forest sites spanning multiple continents and a large precipitation gradient (1470-2819 mm year -1). Among these sites, we evaluated the PlanetScope-derived deciduousness against corresponding measures derived from WorldView-2 (n = 9 sites) and local phenocams (n = 9 sites). Our results show that PlanetScope-derived deciduousness agrees: 1) with that derived from WorldView-2 at the patch level (90 m x 90 m) with r2 = 0.89 across all sites; and 2) with that derived from phenocams to quantify ecosystem-scale sea-sonality with r2 ranging from 0.62 to 0.96. These results demonstrate the effectiveness and scalability of IG-ECAE in characterizing the wide variability in deciduousness across scales from pixels to forest ecosystems, and from a single date to the full annual cycle, indicating the potential for using high-resolution satellites to track the large-scale phenological patterns and response of tropical forests to climate change.</t>
  </si>
  <si>
    <t>WOS:000921504200001</t>
  </si>
  <si>
    <t>; C:\Users\spenshi\Zotero\storage\WKYWDD8Y\Wang et al. - 2023 - An ecologically-constrained deep learning model fo.pdf</t>
  </si>
  <si>
    <t>https://www.sciencedirect.com/science/article/pii/S0034425722005351/pdfft?md5=7d5d4d55e36dc9ef0e1babf468475d14&amp;pid=1-s2.0-S0034425722005351-main.pdf&amp;isDTMRedir=Y</t>
  </si>
  <si>
    <t>'nother look = 1; AMAZON; Auto encoders; Biogeochemistry; Carbon; Carbon cycles; CLASSIFICATION; Climate change; Deciduousness; Deep learning; Ecosystems; ENDMEMBER VARIABILITY; environmental gradient; Environmental gradient; Forestry; GREENNESS; LAND-SURFACE PHENOLOGY; Leaf phenology; Learning algorithms; Learning systems; Machine learning; Machine-learning; Multi -scale remote sensing; Multi-scale remote sensing; Multi-scales; phenology; PHOTOSYNTHETIC SEASONALITY; Pixels; PLANT PHENOLOGY; RAIN-FOREST; Reflection; relative abundance; remote sensing; Remote sensing; Remote-sensing; satellite data; Satellites; Scalability; SPECTRAL MIXTURE ANALYSIS; tropical forest; Tropical forest; Tropical forests; Tropics; VEGETATION PHENOLOGY; WorldView</t>
  </si>
  <si>
    <t>NDVI, EVI, GLI, GRDI, SI</t>
  </si>
  <si>
    <t>Costa Rica, Panama, Brazil, Democratic Republic of the Congo, Malaysia, Thailand, Vietnam, Australia</t>
  </si>
  <si>
    <t>Africa, North America, South America, Asia, Oceania</t>
  </si>
  <si>
    <t>Central American dry forests (2), Isthmian-Atlantic moist forests (2), Guianan Highlands moist forests (1), Madeira-Tapajós moist forests (1), Uatuma-Trombetas moist forests (1), Tapajós-Xingu moist forests (1), Cerrado (7), Central Congolian lowland forests (1), Northeastern Congolian lowland forests (1), Peninsular Malaysian rain forests (1), Southeastern Indochina dry evergreen forests (2), Queensland tropical rain forests (1)</t>
  </si>
  <si>
    <t>r2 = 0.62 to 0.96</t>
  </si>
  <si>
    <t>YT4Q37Z7</t>
  </si>
  <si>
    <t>Wang, J; Yang, DD; Detto, M; Nelson, BW; Chen, M; Guan, KY; Wu, SB; Yan, ZB; Wu, J</t>
  </si>
  <si>
    <t>Multi-scale integration of satellite remote sensing improves characterization of dry-season green-up in an Amazon tropical evergreen forest</t>
  </si>
  <si>
    <t>10.1016/j.rse.2020.111865</t>
  </si>
  <si>
    <t>In tropical forests, leaf phenology-particularly the pronounced dry-season green-up-strongly regulates biogeochemical cycles of carbon and water fluxes. However, uncertainties remain in the understanding of tropical forest leaf phenology at different spatial scales. Phenocams accurately characterize leaf phenology at the crown and ecosystem scales but are limited to a few sites and time spans of a few years. Time-series satellite observations might fill this gap, but the commonly used satellites (e.g. MODIS, Landsat and Sentinel-2) have resolutions too coarse to characterize single crowns. To resolve this observational challenge, we used the PlanetScope constellation with a 3 m resolution and near daily nadir-view coverage. We first developed a rigorous method to cross-calibrate PlanetScope surface reflectance using daily BRDF-adjusted MODIS as the reference. We then used linear spectral unmixing of calibrated PlanetScope to obtain dry-season change in the fractional cover of green vegetation (GV) and non-photosynthetic vegetation (NPV) at the PlanetScope pixel level. We used the Central Amazon Tapajos National Forest k67 site, as all necessary data (from field to phenocam and satellite observations) was available. For this proof of concept, we chose a set of 22 dates of PlanetScope measurements in 2018 and 16 in 2019, all from the six drier months of the year to provide the highest possible cloud-free temporal resolution. Our results show that MODIS-calibrated dry-season PlanetScope data (1) accurately assessed seasonal changes in ecosystem-scale and crown-scale spectral reflectance; (2) detected an increase in ecosystem-scale GV fraction (and a decrease in NPV fraction) from June to November of both years, consistent with local phenocam observations with R-2 around 0.8; and (3) monitored large seasonal trend variability in crown-scale NPV fraction. Our results highlight the potential of integrating multi-scale satellite observations to extend fine-scale leaf phenology monitoring beyond the spatial limits of phenocams.</t>
  </si>
  <si>
    <t>WOS:000537691800023</t>
  </si>
  <si>
    <t>; C:\Users\spenshi\Zotero\storage\KIQBWAQ8\Wang et al. - 2020 - Multi-scale integration of satellite remote sensin.pdf</t>
  </si>
  <si>
    <t>https://www.sciencedirect.com/science/article/am/pii/S0034425720302352</t>
  </si>
  <si>
    <t>'nother look = 1; Biogeochemical cycle; Biogeochemistry; Brazil; BRDF correction; calibration; CLIMATE; Drought; dry season; Ecosystems; evergreen forest; Forestry; Individual tree crowns; Landsat; LANDSAT; Leaf phenology; Linear spectral unmixing; MODIS; MODIS DATA; Multi-scale satellite observations; Non-photosynthetic vegetation; Nucleopolyhedrovirus; Para [Brazil]; phenology; PHOTOSYNTHETIC SEASONALITY; pixel; PlanetScope; Radiometers; REFLECTANCE; Reflectance cross-calibration; Reflection; remote sensing; Remote sensing; satellite data; Satellite observations; Satellite remote sensing; Satellites; Spectral reflectances; SPRING PHENOLOGY; SURFACE; surface reflectance; Tapajos National Forest; Temporal resolution; Tropical evergreen forests; tropical forest; Tropics; UNMANNED AERIAL VEHICLE; VARIABILITY; Vegetation; vegetation cover; VEGETATION PHENOLOGY</t>
  </si>
  <si>
    <t>Tapajós-Xingu moist forests (1)</t>
  </si>
  <si>
    <t>r2 = 0.72 to 0.96</t>
  </si>
  <si>
    <t>5TYHWAQ8</t>
  </si>
  <si>
    <t>Teixeira, M; Berra, EF; Mallmann, AA; Kruchelski, S</t>
  </si>
  <si>
    <t>Análise temporal de índices de vegetação como subsídio à estimativa de biomassa acima do solo em iLPF</t>
  </si>
  <si>
    <t>ENTORNO GEOGRAFICO</t>
  </si>
  <si>
    <t>1692-0074</t>
  </si>
  <si>
    <t>10.25100/eg.v0i27.13100</t>
  </si>
  <si>
    <t>Climate change, its consequences and alternatives to minimize its effects are among the most debated topics today. The Crop -Livestock -Forest integration systems (CLFi) appear as an alternative in the conception of Sustainable Agriculture. For the management of CLFi, remote sensing has been shown to be an option. In this study, conducted in an experimental area of iLPF, in Pinhais, PR, analyzing the variability of vegetation indices (NDVI, sPRI and CO2flux) between February and September 2021, using PlanetScope images, at two levels of analysis: pixel and treatment. At the pixel level, the results indicated a slight downward trend in the NDVI; stabilization of CO2flux values; and slight increase in sPRI. While, for the treatment level, the NDVI and sPRI trends were maintained; for CO2flux, a drop in values was observed. Using the ANOVA test, it was shown that there was no variation between the indices for the different treatments. A climatic variable - precipitation - was also analyzed in its performance on the indices. By multiple linear regression, the pixel level values related to the forest inventory biomass values, as a subsidy for the aboveground biomass estimation, showed null to weak relationships.</t>
  </si>
  <si>
    <t>e23013100</t>
  </si>
  <si>
    <t>EG</t>
  </si>
  <si>
    <t>WOS:001173624100001</t>
  </si>
  <si>
    <t>Citation Key: ref_16 Assignee: NA Authority: NA Code: NA Committee: NA Country: NA Edition: NA History: NA Medium: NA Place: NA References: NA Reporter: NA Scale: NA Section: NA Session: NA System: NA Type: NA tex.abstract.note: Climate change, its consequences and alternatives to minimize its effects are among the most debated topics today. The Crop -Livestock -Forest integration systems (CLFi) appear as an alternative in the conception of Sustainable Agriculture. For the management of CLFi, remote sensing has been shown to be an option. In this study, conducted in an experimental area of iLPF, in Pinhais, PR, analyzing the variability of vegetation indices (NDVI, sPRI and CO2flux) between February and September 2021, using PlanetScope images, at two levels of analysis: pixel and treatment. At the pixel level, the results indicated a slight downward trend in the NDVI; stabilization of CO2flux values; and slight increase in sPRI. While, for the treatment level, the NDVI and sPRI trends were maintained; for CO2flux, a drop in values was observed. Using the ANOVA test, it was shown that there was no variation between the indices for the different treatments. A climatic variable - precipitation - was also analyzed in its performance on the indices. By multiple linear regression, the pixel level values related to the forest inventory biomass values, as a subsidy for the aboveground biomass estimation, showed null to weak relationships. tex.access.date: NA tex.application.number: NA tex.archive.location: WOS:001173624100001 tex.artwork.size: NA tex.attorney.agent: NA tex.automatic.tags: NA tex.book.author: NA tex.call.number: NA tex.cast.member: NA tex.code.number: NA tex.commenter: NA tex.composer: NA tex.contributor: NA tex.cosponsor: NA tex.counsel: NA tex.date.added: 2024-05-22 18:07:28 tex.date.modified: 2024-05-22 18:07:28 tex.file.attachments: NA tex.filing.date: NA tex.guest: NA tex.hasforest: TRUE tex.interviewer: NA tex.issuing.authority: NA tex.item.type: journalArticle tex.key: 5TYHWAQ8 tex.legal.status: NA tex.legislative.body: NA tex.library.catalog: NA tex.link.attachments: NA tex.manual.tags: Index; LANDSAT; Mathematical models; Regression analysis; Satellites; Statistical analysis tex.meeting.name: NA tex.num.pages: NA tex.number.of.volumes: NA tex.priority.numbers: NA tex.producer: NA tex.programming.language: NA tex.publication.title: ENTORNO GEOGRAFICO tex.publication.year: 2024 tex.recipient: NA tex.reviewed.author: NA tex.running.time: NA tex.series.editor: NA tex.series.number: NA tex.series.text: NA tex.series.title: NA tex.version: NA tex.words.by: NA</t>
  </si>
  <si>
    <t>C:\Users\spenshi\Zotero\storage\QIDLPQST\Teixeira_2024_Temporal analysis of vegetation indices as subsidy for estimating above-ground.pdf</t>
  </si>
  <si>
    <t>LANDSAT; Satellites; Regression analysis; Index; Mathematical models; Statistical analysis</t>
  </si>
  <si>
    <t>EJLNS29X</t>
  </si>
  <si>
    <t>Wang, YH; Wang, XF; Khan, S; Zhou, DM; Ke, YH</t>
  </si>
  <si>
    <t>Evaluation of mangrove restoration effectiveness using remote sensing indices - a case study in Guangxi Shankou Mangrove National Natural Reserve, China</t>
  </si>
  <si>
    <t>10.3389/fmars.2023.1280373</t>
  </si>
  <si>
    <t>As one of the most productive marine ecosystems in the coastal wetlands, mangrove forests have been severely threatened by intensive human activities. Many countries and regions have carried out mangrove restoration projects. The evaluation of mangrove restoration effectiveness is of great significance for scientific decision-making for restoration engineering and wetland management. In this study, we presented a remote-sensing-based Mangrove Restoration Effectiveness Index (MREI) to evaluate mangrove restoration effectiveness. We took the Guangxi Shankou Mangrove National Natural Reserve (GSMNNR) in China, a UNESCO Biosphere Reserve, as our study area, where four phases of afforestation were implemented during 1990-2022. The MREI was developed based on Landsat-series images by considering the change in mangrove area and the Normalized Difference Vegetation Index (NDVI) from the start year to the end year of each afforestation phase (evaluation period). We further evaluated the Persistence of Restoration Effectiveness (PRE) based on the MREI change trajectory during the whole evaluation period, and the Process-based Restoration Effectiveness Index (PREI) was developed to evaluate the restoration effectiveness at village scale. The results showed that MREI can effectively represent the trajectory of mangrove restoration and showed consistent pattern with high-spatial-resolution imagery. From 1990 to 2022, the mangrove forest area increased from 235.26 ha in 1990 to 873.27 ha in 2022, and 84.59% of the mangrove forest was converted from tidal flats in the reserve. The average value of MREI in the five evaluation phases were 0.48, 0.24, 0.29, 0.17, and 0.72, respectively. The dynamic change of MREI showed that 5.24% of the zones had poor PRE, 44.17% of the zones had excellent PRE. From the perspective of spatial distribution, the Zones with PREI values ranging from high to low were follows: Zone A, E, J, G, C, H, I (D), F, B. Overall, the high value zones of PREI were mainly distributed in the central of the Dandou Sea and the northern part of the Yingluo Bay. The low value zones were distributed in the northwest of the Dandou Sea. We expect the MREI and PREI have great potential to be applied to other regions to evaluate mangrove restoration effectiveness.</t>
  </si>
  <si>
    <t>WOS:001124189500001</t>
  </si>
  <si>
    <t>C:\Users\spenshi\Zotero\storage\U6JDUGA5\Wang_2023_Evaluation of mangrove restoration effectiveness using remote sensing indices -.pdf</t>
  </si>
  <si>
    <t>COVER; FORESTS; CONSERVATION; AREA; afforestation; growth; mangrove cover; MREI (Mangrove Restoration Effectiveness Index); NCSSCP (National Coastal Shelterbelt System Construction Project); PREI (Process-based Restoration Effectiveness Index); REHABILITATION; WORLD</t>
  </si>
  <si>
    <t>Indochina mangroves (14), South China-Vietnam subtropical evergreen forests (1)</t>
  </si>
  <si>
    <t>SYTL7VVJ</t>
  </si>
  <si>
    <t>Wegmueller, SA; Townsend, PA</t>
  </si>
  <si>
    <t>Astrape: A System for Mapping Severe Abiotic Forest Disturbances Using High Spatial Resolution Satellite Imagery and Unsupervised Classification</t>
  </si>
  <si>
    <t>10.3390/rs13091634</t>
  </si>
  <si>
    <t>Severe forest disturbance events are becoming more common due to climate change and many forest managers rely heavily upon airborne surveys to map damage. However, when the damage is extensive, airborne assets are in high demand and it can take managers several weeks to account for the damage, delaying important management actions. While some satellite-based systems exist to help with this process, their spatial resolution or latency can be too large for the needs of managers, as evidenced by the continued use of airborne imaging. Here, we present a new, operational-focused system capable of leveraging high spatial and temporal resolution Sentinel-2 and Planet Dove imagery to support the mapping process. This system, which we have named Astrape ("ah-STRAH-pee"), uses recently developed techniques in image segmentation and machine learning to produce maps of damage in different forest types and regions without requiring ground data, greatly reducing the need for potentially dangerous airborne surveys and ground sampling needed to accurately quantify severe damage. Although some limited field work is required to verify results, similar to current operational systems, Astrape-produced maps achieved 78-86% accuracy with respect to damage severity when evaluated against reference data. We present the Astrape framework and demonstrate its flexibility and potential with four case studies depicting four different disturbance types-fire, hurricane, derecho and tornado-in three disparate regions of the United States. Astrape is capable of leveraging various sources of satellite imagery and offers an efficient, flexible and economical option for mapping severe damage in forests.</t>
  </si>
  <si>
    <t>WOS:000650752000001</t>
  </si>
  <si>
    <t>C:\Users\spenshi\Zotero\storage\WB4NJSIM\Wegmueller and Townsend - 2021 - Astrape A System for Mapping Severe Abiotic Fores.pdf</t>
  </si>
  <si>
    <t>PERFORMANCE; LANDSAT; TIME-SERIES; Sentinel-2; HEALTH; IMPACT; SEGMENTATION; forest disturbance; planet; image segmentation; astrape; CANOPY COVER; dove; jenks; RSGISLib; XGBoost</t>
  </si>
  <si>
    <t>- This system, which we have named Astrape (“ah-STRAH-pee”), uses recently developed techniques in image segmentation and machine learning to produce maps of damage in different forest types and regions without requiring ground data
- Although some limited field work is required to verify results, similar to current operational systems, Astrape-produced maps achieved 78–86% accuracy with respect to damage severity when evaluated against reference data.</t>
  </si>
  <si>
    <t>- future work will be focused on continuing to improve Astrape while simultaneously making it available for sustained operational use</t>
  </si>
  <si>
    <t>LOESS regression (Wegmueller et al., 2021)</t>
  </si>
  <si>
    <t>raw bands (Dove), SR-NIRR, GNDVI, SAVI</t>
  </si>
  <si>
    <t>Western Great Lakes forests (4), Piney Woods forests (5)</t>
  </si>
  <si>
    <t>PS maps more accurate than S2 maps when both data available</t>
  </si>
  <si>
    <t>Q65S7BFV</t>
  </si>
  <si>
    <t>Welsink, A.-J.; Reiche, J.; de Sy, V.; Carter, S.; Slagter, B.; Suarez, D.R.; Batros, B.; Peña-Claros, M.; Herold, M.</t>
  </si>
  <si>
    <t>Towards the use of satellite-based tropical forest disturbance alerts to assess selective logging intensities</t>
  </si>
  <si>
    <t>Environmental Research Letters</t>
  </si>
  <si>
    <t>17489318 (ISSN)</t>
  </si>
  <si>
    <t>10.1088/1748-9326/acd018</t>
  </si>
  <si>
    <t>https://www.scopus.com/inward/record.uri?eid=2-s2.0-85158814831&amp;doi=10.1088%2f1748-9326%2facd018&amp;partnerID=40&amp;md5=21e180fa98a7202ae9b2f6e4cb3c8ec1</t>
  </si>
  <si>
    <t>Illegal logging is an important driver of tropical forest loss. A wide range of organizations and interested parties wish to track selective logging activities and verify logging intensities as reported by timber companies. Recently, free availability of 10 m scale optical and radar Sentinel data has resulted in several satellite-based alert systems that can detect increasingly small-scale forest disturbances in near-real time. This paper provides insight in the usability of satellite-based forest disturbance alerts to track selective logging in tropical forests. We derive the area of tree cover loss from expert interpretations of monthly PlanetScope mosaics and assess the relationship with the RAdar for Detecting Deforestation (RADD) alerts across 50 logging sites in the Congo Basin. We do this separately for various aggregation levels, and for tree cover loss from felling and skidding, and logging roads. A strong linear relationship between the alerts and visually identified tree cover loss indicates that with dense time series satellite data at 10 m scale, the area of tree cover loss in logging concessions can be accurately estimated. We demonstrate how the observed relationship can be used to improve near-real time tree cover loss estimates based on the RADD alerts. However, users should be aware that the reliability of estimations is relatively low in areas with few disturbances. In addition, a trade-off between aggregation level and accuracy requires careful consideration. An important challenge regarding remote verification of logging activities remains: as opposed to tree cover loss area, logging volumes cannot yet be directly observed by satellites. We discuss ways forward towards satellite-based assessment of logging volumes at high spatial and temporal detail, which would allow for better remote sensing based verification of reported logging intensities and tracking of illegal activities. © 2023 The Author(s). Published by IOP Publishing Ltd</t>
  </si>
  <si>
    <t>Environ.Res.Lett.</t>
  </si>
  <si>
    <t>'nother look = 1; Concession; concessions; Data visualization; Deforestation; Economic and social effects; Forest disturbance alert; forest disturbance alerts; Forest disturbances; illegality; Illegality; logging intensities; Logging intensities; M-scale; Optical remote sensing; Real time systems; satellite remote sensing; Satellite remote sensing; Satellites; selective logging; Selective logging; Space-based radar; Tree cover; Tropical forest; Tropics</t>
  </si>
  <si>
    <t>- A strong linear relationship between the alerts and visually identified tree cover loss indicates that with dense time series satellite data at 10 m scale, the area of tree cover loss in logging concessions can be accurately estimated.
- We demonstrate how the observed relationship can be used to improve near-real time tree cover loss estimates based on the RADD alerts.</t>
  </si>
  <si>
    <t>- An urgent need remains to move from area based estimates of disturbance to other metrics which can be linked better to the data from forest concessions. 
- To narrow the gap between ground-based and satellite-based measurements, forest disturbance alerts should be combined with additional data sources that provide information on volume-related metrics.</t>
  </si>
  <si>
    <t>Cameroon, Central African Republic, Gabon, Republic of the Congo, Democratic Republic of the Congo</t>
  </si>
  <si>
    <t>XP5M3ZMQ</t>
  </si>
  <si>
    <t>Weygint, WA; Eitel, JUH; Maguire, AJ; Vierling, LA; Griffin, KL; Boelman, NT; Jensen, JE</t>
  </si>
  <si>
    <t>Comparison of snow disappearance date estimates and tree stem radial growth onset at the forest-tundra ecotone</t>
  </si>
  <si>
    <t>AGRICULTURAL AND FOREST METEOROLOGY</t>
  </si>
  <si>
    <t>0168-1923</t>
  </si>
  <si>
    <t>10.1016/j.agrformet.2023.109388</t>
  </si>
  <si>
    <t>Tree wood growth is a key physiological process governing the seasonal duration of carbon sequestration, but few methods exist for remotely monitoring the phenology of wood growth. Hence, scalable methods for detecting and monitoring tree growth onset are needed, particularly in climate-sensitive regions like the forest-tundra ecotone (FTE). Because snow disappearance date (SDD) is observable across large spatial scales using satellite remote sensing and may coincide with tree growth onset at high latitudes, we tested the reliability of remotely sensed SDD as a proxy for tree growth onset at the FTE. We hypothesize that: (1) satellite based SDD estimates from the Moderate Resolution Imaging Spectroradiometer (SDDMODIS) and PlanetScope imagery (SDDPlanet) are not statistically different (p &gt; 0.05) from in situ estimates of SDD from soil temperature probes (SDDST), and; (2) estimates of SDDMODIS or SDDPlanet are not significantly different from tree growth onset, thus providing novel monitoring methods for tree wood growth onset at the FTE. We used data across two growing seasons from two field sites -one in Alaska, USA (AK) and one in Northwest Territories, Canada (NWT). Results differed between sites, with remote and in situ SDD estimates in AK occurring simultaneously, while remotely estimated SDD preceded in situ SDD in NWT. All SDD estimates were statistically different from tree growth onset in AK in both years. While comparisons showed possible synchrony between SDD estimates and tree growth onset at NWT, these results were limited and suggested the influence of other biophysical drivers in tree growth onset. These results highlight the phenological heterogeneity of the FTE and the key knowledge gaps remaining in our un-derstanding of processes driving tree growth onset at this ecotone. Thus, there is a clear need for more research into the relationships between tree growth onset and remote sensing information at the FTE.</t>
  </si>
  <si>
    <t>WOS:000972550100001</t>
  </si>
  <si>
    <t>; C:\Users\spenshi\Zotero\storage\DII9WSS9\Weygint et al. - 2023 - Comparison of snow disappearance date estimates an.pdf</t>
  </si>
  <si>
    <t>https://www.sciencedirect.com/science/article/pii/S0168192323000813/pdfft?md5=f2c170ea33180bf95917875250e32556&amp;pid=1-s2.0-S0168192323000813-main.pdf&amp;isDTMRedir=Y</t>
  </si>
  <si>
    <t>'nother look = 1; ACCURACY ASSESSMENT; AIR-TEMPERATURE; Alaska; boreal forest; Boreal forest; Canada; CLIMATE-CHANGE; CLOUD MASK; comparative study; COVER; ecotone; estimation method; GROWING-SEASON; growth rate; instrumentation; MODIS; Northwest Territories; phenology; Phenology; PHENOLOGY; PlanetScope; Point dendrometers; remote sensing; Remote sensing; RIVER-BASIN; soil temperature; tundra; United States; VEGETATION</t>
  </si>
  <si>
    <t>Canada, United States of America</t>
  </si>
  <si>
    <t>Northwest Territories taiga (6), Brooks-British Range tundra (11), Arctic foothills tundra (11)</t>
  </si>
  <si>
    <t>Similar to MODIS</t>
  </si>
  <si>
    <t>PFVLE42K</t>
  </si>
  <si>
    <t>Wężyk, K., P.; Hawryło, P.; Zięba-Kulawik</t>
  </si>
  <si>
    <t>POST-HURRICANE FOREST MAPPING IN BORY TUCHOLSKIE (NORTHERN POLAND) USING RANDOM FOREST-BASED UP-SCALING APPROACH OF ALS AND PHOTOGRAMMETRY-BASED CHM TO KOMPSAT-3 AND PLANETSCOPE IMAGERY</t>
  </si>
  <si>
    <t>26127148 (ISSN)</t>
  </si>
  <si>
    <t>https://www.scopus.com/inward/record.uri?eid=2-s2.0-85160707721&amp;partnerID=40&amp;md5=7d71bf5a8e08aede16667f7d6e77ded5</t>
  </si>
  <si>
    <t>Assessing the extent of hurricane damage in forest areas is a difficult task in case of field-based inventory. In this context, remote sensing technologies are an attractive alternative to fast, inexpensive, and objective mapping of forest damage. The huge hurricane took place in Bory Tucholskie (Poland) on the night of 11/12 August 2017, at the belt with a length of approx. 300 km. The main goal of the study was to determine the suitability of PlanetScope (Dove) and KOMPSAT-3 satellite imageries for post-hurricane inventory of forest damage. The differences in Canopy Height Models (CHM; 1.0 m GSD) generated from the pre-hurricane ALS-based point clouds (density 4 pts/m2) and post-hurricane aerial photos-derived point clouds (RGB; 0.15 m GSD) have been used as reference data for forest damage degree assessment. That has been determined using continuous scale ranging from 0.0 (no damages) to 100.0 (complete damage; 100%). Predictive models of forest damage degree were built at image segment and forest stand levels using the Random Forests method. The mean values of KOMPSAT-3 as well as PlanetScope spectral bands (NIR, Red, Green and Blue) and NDVI were used as predictor variables. RMSE for predicted damage degree values calculated at stand level based on KOMPSAT-3 and PlanetScope imagery amounted to 8.0% (R2 = 0.81) and 7.1% (R2 = 0.82) accordingly. The obtained results indicate that posthurricane forest damage can be reliably and efficiently up-scaled from limited local area where precise reference data (like aerial photos) is available to wider areas using high resolution satellite images and Random Forest regression.</t>
  </si>
  <si>
    <t>45-48</t>
  </si>
  <si>
    <t>NDVI, RGB-NIR</t>
  </si>
  <si>
    <t>Baltic mixed forests (4)</t>
  </si>
  <si>
    <t>PS slightly better than K3</t>
  </si>
  <si>
    <t>CX36HJB2</t>
  </si>
  <si>
    <t>Widya, LK; Lee, CW</t>
  </si>
  <si>
    <t>Geospatial technologies for estimating post-wildfire severity through satellite imagery and vegetation types: a case study of the Gangneung Wildfire, South Korea</t>
  </si>
  <si>
    <t>GEOSCIENCES JOURNAL</t>
  </si>
  <si>
    <t>1226-4806</t>
  </si>
  <si>
    <t>10.1007/s12303-023-0045-2</t>
  </si>
  <si>
    <t>Wildfires have caused natural environmental damage that has contributed to deforestation, consequently demonstrating a significant influence on atmospheric emissions. Wildfires occur frequently in South Korea, especially during the spring season. This study assessed post-wildfires areas in Gangneung, South Korea, on April 11, 2023, which were generated by implementing remote sensing technology and statistical analysis. Remote sensing and classification techniques, including PlanetScope, have been developed for identifying wildfire-damaged areas. The method for classifying post-wildfire mapping estimation includes the utilization of deep learning approaches, especially using the U-Net architecture. Therefore, the assessment of wildfire severity can be conducted using Sentinel-2 and Sentinel-5P imagery in addition to an analysis of the vegetation type and air pollutant within the affected region. In the present study, Sentinel-2 imagery was to generate spectral indices, including the differenced normalized burn ratio (dNBR), differenced normalized difference moisture index (dNDMI), differenced soil adjusted vegetation index (dSAVI), and differenced normalized vegetation index (dNDVI). Sentinel-5P imagery was utilized to produce carbon monoxide (CO) column number densities. The estimation of wildfire areas was conducted using a PlanetScope classified image with the U-Net classifier, which was evaluated based on the overall accuracy value of 95% and kappa accuracy of 0.901. The wildfire severity level was shown by dNBR, which was correlated with the parameters, including RBR, dNDMI, dSAVI, dNDVI, and CO. The statistical analysis demonstrated a significant and positive correlation between the wildfire severity and the parameters. Moreover, the average of vegetation indices (NDMI, SAVI, and NDVI) before and after a wildfire were found to decrease by vegetation type, including 17.55% in mixed barren land areas, 17.49% in other grasses, 24.71% in mixed forest land, 22.48% in coniferous land, 13.48% in fields, and 4.29% in paddy fields. On the basis of the results, these estimates can be employed to identify the level of damage caused by wildfires to vegetation and air quality.</t>
  </si>
  <si>
    <t>247-260</t>
  </si>
  <si>
    <t>WOS:001175681100001</t>
  </si>
  <si>
    <t>remote sensing; PERFORMANCE; FIRE; vegetation indices; U-Net; NORMALIZED BURN RATIO; SPECTRAL INDEXES; wildfire; carbon monoxide; CARBON-MONOXIDE</t>
  </si>
  <si>
    <t>raw bands (Dove, minus B)</t>
  </si>
  <si>
    <t>R, G, NIR</t>
  </si>
  <si>
    <t>OA: 0.95, k = 0.901</t>
  </si>
  <si>
    <t>CP3CZT24</t>
  </si>
  <si>
    <t>Wu, SB; Wang, J; Yan, ZB; Song, GQ; Chen, Y; Ma, Q; Deng, MF; Wu, YT; Zhao, YY; Guo, ZF; Yuan, ZQ; Dai, GH; Xu, XT; Yang, X; Su, YJ; Liu, LL; Wu, J</t>
  </si>
  <si>
    <t>Monitoring tree-crown scale autumn leaf phenology in a temperate forest with an integration of PlanetScope and drone remote sensing observations</t>
  </si>
  <si>
    <t>10.1016/j.isprsjprs.2020.10.017</t>
  </si>
  <si>
    <t>In temperate forests, autumn leaf phenology signals the end of leaf growing season and shows large variability across tree-crowns, which importantly mediates photosynthetic seasonality, hydrological regulation, and nutrient cycling of forest ecosystems. However, critical challenges remain with the monitoring of autumn leaf phenology at the tree-crown scale due to the lack of spatially explicit information for individual tree-crowns and high (spatial and temporal) resolution observations with nadir view. Recent availability of the PlanetScope constellation with a 3 m spatial resolution and near-daily nadir view coverage might help address these observational challenges, but remains underexplored. Here we developed an integration of PlanetScope with drone observations for improved monitoring of crown-scale autumn leaf phenology in a temperate forest in Northeast China. This integration includes: 1) visual identification of individual tree-crowns (and species) from drone observations; 2) extraction of time series of PlanetScope vegetation indices (VIs) for each identified tree-crown; 3) derivation of three metrics of autumn leaf phenology from the extracted VI time series, including the start of fall (SOF), middle of fall (MOF), and end of fall (EOF); and 4) accuracy assessments of the PlanetScope-derived phenology metrics with reference from local phenocams. Our results show that (1) the PlanetScopedrone integration captures large inter-crown phenological variations, with a range of 28 days, 25 days, and 30 days for SOF, MOF, and EOF, respectively, (2) the extracted crown-level phenology metrics strongly agree with those derived from local phenocams, with a root-mean-square-error (RMSE) of 4.1 days, 3.0 days and 5.4 days for SOF, MOF, and EOF, respectively, and (3) PlanetScope maps large variations in autumn leaf phenology over the entire forest landscape with spatially explicit information. These results demonstrate the ability of our proposed method in monitoring the large spatial heterogeneity of crown-scale autumn leaf phenology in the temperate forest, suggesting the potential of using high-resolution satellites to advance crown-scale phenology studies over large geographical areas.</t>
  </si>
  <si>
    <t>36-48</t>
  </si>
  <si>
    <t>WOS:000604406500003</t>
  </si>
  <si>
    <t>; C:\Users\spenshi\Zotero\storage\E43PVNFH\Wu et al. - 2021 - Monitoring tree-crown scale autumn leaf phenology .pdf</t>
  </si>
  <si>
    <t>https://www.sciencedirect.com/science/article/am/pii/S0924271620302975</t>
  </si>
  <si>
    <t>'nother look = 1; accuracy assessment; Accuracy assessment; autumn; Biology; biomonitoring; CANOPY; China; CLIMATE-CHANGE; Critical challenges; Drones; Ecosystems; forest ecosystem; Forestry; growing season; heterogeneity; High resolution satellites; High-resolution satellite; Individual tree crown; Individual tree-crown; Integration; LAND-SURFACE PHENOLOGY; leaf; Leaf phenology; Mean square error; MODIS; Multi-scale remote sensing; nadir; nutrient cycling; observational method; Phenocam; phenology; PLANT PHENOLOGY; Remote sensing; RESOLUTION; RESPONSES; Root mean square errors; satellite altimetry; SATELLITE DATA; Satellites; scale effect; seasonality; Spatial heterogeneity; spatial resolution; Spatial resolution; SPRING PHENOLOGY; temperate forest; Time series; TIME-SERIES; UNMANNED AERIAL VEHICLE; Visual identification</t>
  </si>
  <si>
    <t>Linear fit to Modis (Wang et al., 2020)</t>
  </si>
  <si>
    <t>Changbai Mountains mixed forests (4)</t>
  </si>
  <si>
    <t>r2 = 0.35 to 0.82</t>
  </si>
  <si>
    <t>33HHCVDZ</t>
  </si>
  <si>
    <t>Price, B; Huber, N; Nussbaumer, A; Ginzler, C</t>
  </si>
  <si>
    <t>The Habitat Map of Switzerland: A Remote Sensing, Composite Approach for a High Spatial and Thematic Resolution Product</t>
  </si>
  <si>
    <t>10.3390/rs15030643</t>
  </si>
  <si>
    <t>Habitat maps at high thematic and spatial resolution and broad extents are fundamental tools for biodiversity conservation, the planning of ecological networks and the management of ecosystem services. To derive a habitat map for Switzerland, we used a composite methodology bringing together the best available spatial data and distribution models. The approach relies on the segmentation and classification of high spatial resolution (1 m) aerial imagery. Land cover data, as well as habitat and species distribution models built on Earth observation data from Sentinel 1 and 2, Landsat, Planetscope and LiDAR, inform the rule-based classification to habitats defined by the hierarchical Swiss Habitat Typology (TypoCH). A total of 84 habitats in 32 groups and 9 overarching classes are mapped in a spatially explicit manner across Switzerland. Validation and plausibility analysis with four independent datasets show that the mapping is broadly plausible, with good accuracy for most habitats, although with lower performance for fine-scale and linear habitats, habitats with restricted geographical distributions and those predominantly characterised by understorey species, especially forest habitats. The resulting map is a vector dataset available for interactive viewing and download from open EnviDat data sharing platform. The methodology is semi-automated to allow for updates over time.</t>
  </si>
  <si>
    <t>WOS:000929620300001</t>
  </si>
  <si>
    <t>; C:\Users\spenshi\Zotero\storage\YXMWMC5R\Price et al. - 2023 - The Habitat Map of Switzerland A Remote Sensing, .pdf</t>
  </si>
  <si>
    <t>https://www.mdpi.com/2072-4292/15/3/643/pdf?version=1674547122</t>
  </si>
  <si>
    <t>'nother look = 2, 1; Aerial photography; Antennas; Biodiversity; classification; Conservation; cropland; Cropland; DIGITAL SURFACE MODELS; ECOSYSTEM SERVICES; Ecosystems; Forest; Forestry; forests; Geographical distribution; Grassland; grasslands; Habitat; habitats; IMAGE; Image resolution; Modeling; modelling; national; National; Population distribution; Remote sensing; Remote-sensing; segmentation; Segmentation; SENTINEL-2; Switzerland; vegetation communities; Vegetation community; wetlands</t>
  </si>
  <si>
    <t>PS used to study snow, not forests or trees</t>
  </si>
  <si>
    <t>Western European broadleaf forests (4), Alps conifer and mixed forests (5)</t>
  </si>
  <si>
    <t>V54I6J2N</t>
  </si>
  <si>
    <t>Ye, N; Morgenroth, J; Xu, C; Cai, ZZ</t>
  </si>
  <si>
    <t>Improving neural network classification of indigenous forest in New Zealand with phenological features</t>
  </si>
  <si>
    <t>10.1016/j.jenvman.2022.115134</t>
  </si>
  <si>
    <t>Accurate and up-to-date land cover maps inform and support effective management and policy decisions. Describing phenological changes in spectral response using time-series data may help to distinguish vegetation types, thereby allowing for more specificity within vegetation classification. In this research, we test this by classifying indigenous forest vegetation in New Zealand, using PlanetScope (PS) and Sentinel-2 (S-2) satellite time-series data. The study was undertaken in a podocarp forest in New Zealand's central north island, which was classified into nine land cover classes. Phenological features, based on S-2 imagery, were extracted, including the enhanced vegetation index (EVI), enhanced vegetation index 2 (EVI2) and normalised difference vegetation index (NDVI). Google Earth Engine (GEE) harmonic analysis and TIMESAT double logistic fitting function were used to extract phenological features. Pixel-based classifications were performed using a Neural Network on six different scenarios. The accuracy of the classification scenarios was determined and the importance score for each feature was evaluated. Using only the fused PS and S-2 bands, the land cover in the study area was classified with 90.1% accuracy. Adding phenological features increased the classification accuracy to 93.1%. When combined with VIs, texture features, and a digital terrain model, the addition of phenological features increased the classification accuracy to 96.6%. Including GEE-generated phenological features resulted in better classification accuracies than TIMESAT features. In terms of feature importance evaluation, EVI2- and NDVI-generated phenological features all had high scores; the effectiveness of EVI features could potentially have been limited by the quality of the blue band. The results demonstrate that it is possible to produce a more accurate classification of New Zealand's native vegetation by using phenological features. This method offers important cost-savings as the platforms for phenological analysis are free to use.</t>
  </si>
  <si>
    <t>WOS:000797925800003</t>
  </si>
  <si>
    <t>; C:\Users\spenshi\Zotero\storage\T3EFF59W\Ye et al. - 2022 - Improving neural network classification of indigen.pdf</t>
  </si>
  <si>
    <t>https://www.sciencedirect.com/science/article/pii/S0301479722007071/pdfft?md5=aeed6800e3fe8c93d091dcd23815d539&amp;pid=1-s2.0-S0301479722007071-main.pdf&amp;isDTMRedir=Y</t>
  </si>
  <si>
    <t>'nother look = 1; article; artificial neural network; cost control; forest; Forests; Google earth engine; human; human experiment; imagery; land cover; land use; machine learning; Machine learning; MODIS NDVI; NDVI; Neural Networks, Computer; New Zealand; phenology; Phenology; SURFACE; Time -series data; time series analysis; TIME-SERIES; Time-series data; vegetation; Vegetation classification</t>
  </si>
  <si>
    <t>Fused S2 bands, Elevation, Phenological features</t>
  </si>
  <si>
    <t>raw bands (S2), BAI, CGI, GEMI, GI, GNDVI, LAnthoC, LCaroC, LChloC, NDVI, RENDVI, NDWI2, Norm-G, Norm-NIR, Norm-R, REPA, RTVIcore, SAVI, SR-BRE, SR-BRE2, SR-BRE3, SR-NIRB, SR-NIRG, SR-NIRR, SR-NIRRE, SR-NIRRE2, SR-NIRRE3, WBI</t>
  </si>
  <si>
    <t>New Zealand</t>
  </si>
  <si>
    <t>B_fused, G_fused, R_fused, RE1_fused, RE2_fused, RE3_fused, NIR_fused, NIRnarrow_fused, BAI, CGI, GEMI, GI, GNDVI, LAnthoC, LCaroC, LChloC, NDVI, RENDVI, NDWI2, Norm-G, Norm-NIR, Norm-R, REPA, RTVIcore, SAVI, SR-BRE, SR-BRE2, SR-BRE3, SR-NIRB, SR-NIRG, SR-NIRR, SR-NIRRE, SR-NIRRE2, SR-NIRRE3, WBI, GLCM_pc1_mean, GLCM_pc1_var, GLCM_pc1_hom, GLCM_pc1_con, GLCM_pc1_dis, GLCM_pc1_dent, GLCM_pc1_sm, Phen_amplitude, Phen_phase</t>
  </si>
  <si>
    <t>North Island temperate forests (4)</t>
  </si>
  <si>
    <t>OA = 0.901 to 0.966, k = 0.883 to 0.959</t>
  </si>
  <si>
    <t>pansharpening (S2; per Gasparovic and Jogun, 2018)</t>
  </si>
  <si>
    <t>Ye, N; Morgenroth, J; Xu, C; Chen, N</t>
  </si>
  <si>
    <t>Indigenous forest classification in New Zealand-A comparison of classifiers and sensors</t>
  </si>
  <si>
    <t>10.1016/j.jag.2021.102395</t>
  </si>
  <si>
    <t>Understanding the composition and the changes of New Zealand's woody vegetation communities is important for effective management. However, past national-scale mapped classifications emphasised mature rather than seral vegetation communities and forests were mapped in relative coarse spatial resolution. The integration of Sentinel-2 and PlanetScope imagery provides an opportunity for forest mapping with low cost and high accuracy. This study aims to investigate the feasibility of the integrated image for detailed forest mapping. Free satellite data (Sentinel-2, PlanetScope, fused data) were compared with commercial data (WorldView-2, and WorldView-2 resampled to Sentinel-2 and PlanetScope spatial resolutions) by conducting pixel-based classification with three machine learning classifiers (Support Vector Machine radial basis function kernel, Random Forest, Artificial Neural Network). The combinations of imagery type and classifier were assessed on their potential for mapping nine land cover classes in podocarp forest in New Zealand's central north island, including: conifer, low layer vegetation, broadleaf evergreen, highland softwood, wetland vegetation, water, dead tree, lowland softwood, and low-density vegetation and bare soil. Spectral features (single bands and indices), textural features, and an 8 m resolution digital terrain model (DTM) were used in classifications; the relative importance of these input features was also assessed. In this study, it was found that the overall classification accuracy was dependent on the combination of classifier and imagery, with different combinations resulting in a range of accuracies between 0.669 and 0.956. The best overall accuracy was achieved by integrating Sentinel-2 and PlanetScope imagery (0.956) which was even greater than that of WorldView-2 (0.951). The digital terrain model was the most important feature for all scenarios; Gray-Level Co-Occurrence Matrix-Mean was the most important texture variable for WorldView-2 and integrated images. Original bands, as well as GI, Norm-G, and SR-NIRR, were also crucial for vegetation classification.</t>
  </si>
  <si>
    <t>WOS:000700853200003</t>
  </si>
  <si>
    <t>; C:\Users\spenshi\Zotero\storage\BZ6Z3XBP\Ye et al. - 2021 - Indigenous forest classification in New Zealand-A .pdf</t>
  </si>
  <si>
    <t>https://www.sciencedirect.com/science/article/pii/S0303243421001021/pdfft?md5=f3981657c1edd040ac3838079bda01cc&amp;pid=1-s2.0-S0303243421001021-main.pdf&amp;isDTMRedir=Y</t>
  </si>
  <si>
    <t>'nother look = 1; ACCURACY; ALGORITHMS; AREA; artificial neural network; Artificial neural network; CHLOROPHYLL CONTENT; Coniferophyta; GLOBAL VEGETATION; image analysis; image classification; Image fusion; IMAGES; INDEX; land cover; Land cover; Land use; land use change; New Zealand; pixel; Pixel-based classification; RED EDGE POSITION; Sentinel; SPATIAL-RESOLUTION; TREE SPECIES CLASSIFICATION; Vegetation classification; vegetation dynamics</t>
  </si>
  <si>
    <t>Elevation, Fused S2 bands</t>
  </si>
  <si>
    <t>BAI, GEMI, GI, GNDVI, NDVI, NDWI2, Norm-G, Norm-NIR, Norm-R, SAVI, SR-NIRB, SR-NIRG, SR-NIRR, WBI</t>
  </si>
  <si>
    <t>Classification (NN, SVM, RF)</t>
  </si>
  <si>
    <t>NN best for fused dataset, SVM best for PS</t>
  </si>
  <si>
    <t>PS/S2 fused data better than S2 or PS alone</t>
  </si>
  <si>
    <t>QI2P995M</t>
  </si>
  <si>
    <t>Ygorra, B.; Frappart, F.; Wigneron, J.-P.; Moisy, C.; Catry, T.; Baup, F.; Hamunyela, E.; Riazanoff, S.; The Institute of Electrical and Electronics Engineers Geoscience and Remote Sensing Society (GRSS)</t>
  </si>
  <si>
    <t>DEFORESTATION MONITORING USING SENTINEL-1 SAR IMAGES IN HUMID TROPICAL AREAS</t>
  </si>
  <si>
    <t>10.1109/IGARSS47720.2021.9554698</t>
  </si>
  <si>
    <t>https://www.scopus.com/inward/record.uri?eid=2-s2.0-85129856096&amp;doi=10.1109%2fIGARSS47720.2021.9554698&amp;partnerID=40&amp;md5=beba8bac163c7f2a85bdf334b1e756af</t>
  </si>
  <si>
    <t>Tropical forests are vulnerable to deforestation and various monitoring techniques have been developed based on remotely sensed data to map deforestation, but are facing multiple problems in the tropical areas. For instance, the techniques based optical data, which are widely used to monitor deforestation, face severe limitations in the humid tropical forest due to high cloud cover. Sentinel-1 C-SAR dense time series can be used for a temporally more accurate monitoring. In this study, a change detection algorithm commonly used in the financial domain, the Cumulative Sum (CuSum) algorithm, was modified to be applied on time-series of Sentinel-1 images in a forest concession of Democratic Republic of Congo (DRC) near Kisangani. The validation was made through the visual interpretation of PlanetScope OrthoScene images as in-situ data were missing. The results show a precision up to 0.75, an accuracy up to 0.95 and a kappa coefficient up to 0.40 for clear cut detection. The algorithm is able to detect forest degradation activities before the clear cuts. © 2021 IEEE.</t>
  </si>
  <si>
    <t>5957-5960</t>
  </si>
  <si>
    <t>; C:\Users\spenshi\Zotero\storage\Q4BVX6Y5\Ygorra et al. - 2021 - DEFORESTATION MONITORING USING SENTINEL-1 SAR IMAG.pdf</t>
  </si>
  <si>
    <t>https://ieeexplore.ieee.org/stampPDF/getPDF.jsp?tp=&amp;arnumber=9554698&amp;ref=</t>
  </si>
  <si>
    <t>'nother look = 1; C-SAR; Clear cuts; Cumulative sums; CuSum; deforestation; Deforestation; degradation; Monitoring techniques; Radar imaging; Remote sensing; SAR Images; Sentinel-1; Synthetic aperture radar; Time series; Times series; tropical forest; Tropical forest; Tropics; Vegetation cover; vegetation cover change; Vegetation cover change</t>
  </si>
  <si>
    <t>Northeastern Congolian lowland forests (1)</t>
  </si>
  <si>
    <t>PNN9DVGU</t>
  </si>
  <si>
    <t>Ygorra, B; Frappart, F; Wigneron, JP; Moisy, C; Catry, T; Baup, F; Hamunyela, E; Riazanoff, S</t>
  </si>
  <si>
    <t>Monitoring loss of tropical forest cover from Sentinel-1 time-series: A CuSum-based approach</t>
  </si>
  <si>
    <t>10.1016/j.jag.2021.102532</t>
  </si>
  <si>
    <t>The forest decline in tropical areas is one of the largest global environmental threats as the growth of both global population and its needs have put an increasing pressure on these ecosystems. Efforts are ongoing to reduce tropical deforestation rates. Earth observations are increasingly used to monitor deforestation over the whole equatorial area. Change detection methods are mainly applied to satellite optical images which face limitations in humid tropical areas. For instance, due to frequent cloud cover in the tropics, there are often long delays in the detection of deforestation events. Recently, detection methods applied to Synthetic Aperture Radar (SAR) have been developed to address the limitations related to cloud cover. In this study, we present an application of a recently developed change detection method for monitoring forest cover loss from SAR time-series data in tropical zone. The method is based on the Cumulative Sum algorithm (CuSum) combined with a bootstrap analysis. The method was applied to time-series of Sentinel-1 ground range detected (GRD) dual polarization (VV, VH) images forming a dataset of 60 images to monitor forest cover loss in a legal forest concession of the Democratic Republic of Congo during the 2018-2020 period. A cross-threshold recombination was then conducted on the computed maps. Evaluated against reference forest cut maps, an overall accuracy up to 91% and a precision up to 75% in forest clear cut detection was obtained. Our results show that more than 60% of forest disturbances were detected before the PlanetScope-based estimated date of cut, which may suggest the capacity of our method to detect forest degradation.</t>
  </si>
  <si>
    <t>WOS:000696913100002</t>
  </si>
  <si>
    <t>; C:\Users\spenshi\Zotero\storage\UE2Y6CLE\Ygorra et al. - 2021 - Monitoring loss of tropical forest cover from Sent.pdf</t>
  </si>
  <si>
    <t>https://www.sciencedirect.com/science/article/pii/S0303243421002397/pdfft?md5=9245cd76ee88ee2821d2f2a32e322bd9&amp;pid=1-s2.0-S0303243421002397-main.pdf&amp;isDTMRedir=Y</t>
  </si>
  <si>
    <t>'nother look = 1; algorithm; Change detection; Cumulative sum algorithm; deforestation; Deforestation; DEFORESTATION; forest cover; LANDSAT; monitoring; remote sensing; Remote sensing; SAR; Sentinel; Sentinel-1; time series analysis; tropical forest; Tropical forest</t>
  </si>
  <si>
    <t>F4BCCGWG</t>
  </si>
  <si>
    <t>Zhao, YY; Lee, CKF; Wang, ZH; Wang, J; Gu, YT; Xie, J; Law, YK; Song, GQ; Bonebrake, TC; Yang, X; Nelson, BW; Wu, J</t>
  </si>
  <si>
    <t>Evaluating fine-scale phenology from PlanetScope satellites with ground observations across temperate forests in eastern North America</t>
  </si>
  <si>
    <t>10.1016/j.rse.2022.113310</t>
  </si>
  <si>
    <t>In temperate forests, leaf phenology is a sensitive indicator of climate change and a major regulator of seasonal carbon and water cycling. Many studies have documented large intra-site leaf phenology variability across in-dividual trees but conventional approaches for monitoring individual tree-scale leaf phenology are often limited to a small spatial extent and sample size. Recent availability of PlanetScope satellite data with a 3 m spatial resolution, near-daily revisiting frequency, and global coverage provides opportunities to overcome this limi-tation. It also has the advantage of providing spatially explicit information across large spatial coverages compared with ground methods. However, comprehensive assessments of PlanetScope's capacity and scalability for individual tree-scale leaf phenology monitoring remain lacking. To address this knowledge gap, we propose an approach that integrates 0.1 m resolution airborne imagery and ground phenology records of individual trees with PlanetScope image time series, testing it at six NEON forest sites in eastern North America. We first extracted key phenological metrics at the individual tree scale from PlanetScope satellites and then evaluated the metrics with corresponding phenological metrics derived from ground observations over 2018 and 2019. Our results show that PlanetScope-derived fine-scale land surface phenology is able to 1) characterize significant leaf phenology variability at the individual tree scale across all forest sites and years, with r ranging from 0.21 to 0.42 when comparing PlanetScope-derived individual tree-scale phenological metrics with their ground correspon-dences. The accuracy is improved at the species level (r = 0.57-0.82) when more PlanetScope pixels are included; and 2) capture relatively more variations in fall phenology but also with larger uncertainties (e.g., r = 0.82 and RMSE = 2.14; species level) relative to spring phenology (r = 0.76 and RMSE = 0.72). Collectively, this study presents a comprehensive evaluation of PlanetScope's capacity for individual tree/species-scale leaf phenology monitoring and highlights the potential of PlanetScope to provide rich fine-scale phenology infor-mation to significantly advance the field of plant phenology research.</t>
  </si>
  <si>
    <t>WOS:000878672400001</t>
  </si>
  <si>
    <t>; C:\Users\spenshi\Zotero\storage\QZH5LG9P\Zhao et al. - 2022 - Evaluating fine-scale phenology from PlanetScope s.pdf</t>
  </si>
  <si>
    <t>https://www.sciencedirect.com/science/article/pii/S0034425722004163/pdfft?md5=3d9060d592376f66c60622c248b6fbb4&amp;pid=1-s2.0-S0034425722004163-main.pdf&amp;isDTMRedir=Y</t>
  </si>
  <si>
    <t>'nother look = 1; airborne sensing; AUTUMN PHENOLOGY; Biology; climate change; Climate change; DECIDUOUS TREES; DYNAMICS; Fine-scale; Forestry; Ground observations; GROWING-SEASON; Individual tree; Individual tree -scale; Individual tree-scale; land surface; Land surface phenology; LAND-SURFACE PHENOLOGY; Leaf phenology; LEAF PHENOLOGY; Multi -scale observations; Multi-scale observation; Multi-scale observations; Multi-scales; Neon; NEON; North America; phenology; Planetscope satellite; PlanetScope satellites; PLANT PHENOLOGY; satellite data; Satellites; Species -scale; Species-scale; SPRING PHENOLOGY; Surface measurement; temperate forest; UNMANNED AERIAL VEHICLE; VEGETATION PHENOLOGY</t>
  </si>
  <si>
    <t>EVI</t>
  </si>
  <si>
    <t>Appalachian-Blue Ridge forests (4), Southeastern mixed forests (4), New England-Acadian forests (4), Western Great Lakes forests (4)</t>
  </si>
  <si>
    <t>Crown</t>
  </si>
  <si>
    <t>r = 0.21 to 0.42 (individual tree), r = 0.57 to 0.82 (tree species), r = 0.76 to 0.82 (fall vs spring)</t>
  </si>
  <si>
    <t>G4RLHCMA</t>
  </si>
  <si>
    <t>Zhao, Z., Y.; Diao, C.; Augspurger, C.K.; Yang</t>
  </si>
  <si>
    <t>Monitoring spring leaf phenology of individual trees in a temperate forest fragment with multi-scale satellite time series</t>
  </si>
  <si>
    <t>10.1016/j.rse.2023.113790</t>
  </si>
  <si>
    <t>https://www.scopus.com/inward/record.uri?eid=2-s2.0-85169603700&amp;doi=10.1016%2fj.rse.2023.113790&amp;partnerID=40&amp;md5=09cc5a8e2d25b96ab6b88aa4aed8c13c</t>
  </si>
  <si>
    <t>Forest fragmentation has been increasingly exacerbated by deforestation, urbanization, and agricultural expansion. Monitoring the forest fragments via the lens of tree-crown scale leaf phenology is critical to understand tree species phenological responses to climate change and identify the fragment species vulnerable to environmental disturbance. Despite advances in remote sensing for phenology monitoring, detecting tree-crown scale leaf phenology in fragmented forests remains challenging. Simultaneous tracking of key spring phenological events that are crucial to ecosystem functions and climate change responses is also neglected. To address these challenges, we develop a novel tree-crown scale remote sensing phenological monitoring framework to characterize all the critical spring phenological events of individual trees of deciduous forest fragments, with Trelease Woods in Champaign, Illinois as a case study. The novel framework comprises four components: 1) generate high spatiotemporal resolution fusion imagery from multi-scale satellite time series with a hybrid deep learning fusion model; 2) calibrate PlanetScope imagery time series with fusion data using histogram matching; 3) model tree-crown scale phenology trajectory with a Beck logistic-based method; 4) detect a diversity of treecrown scale phenological events using several phenological metric extraction methods (i.e., threshold- and curve feature-based methods). Combined with weekly in-situ phenological observations of 123 individual trees across 12 broadleaf species from 2017 to 2020, the framework effectively bridges the satellite- and field-based phenological measures for the key spring phenological events (i.e., budswell, budburst, leaf expansion, and leaf maturity events) at the tree-crown scale, particularly for large individuals (RMSE &lt;1 week for most events). Calibration of PlanetScope imagery using multi-scale satellite fusion data in consideration of landscape fragmentation is critical for monitoring tree phenology of forest fragments. Compared to curve feature-based methods, threshold-based phenometric extraction methods demonstrate enhanced capability in detecting spring leaf phenological dynamics of individual trees. Among the phenological events, full leaf out and early leaf expansion events are retrieved with high accuracy using calibrated PlanetScope time series (RMSE from 3 to 5 days and R-squared higher than 0.8). With both intensive satellite and field phenological efforts, this novel framework is at the forefrontof interpreting tree-crown scale remotely sensed phenological metrics in the context of biologically meaningful field phenological events in fragmented forest setting.</t>
  </si>
  <si>
    <t>RRC - non-PS reference (Landsat, MODIS)</t>
  </si>
  <si>
    <t>Histogram matching with fused Modis-HLS, Histogram matching with MODIS</t>
  </si>
  <si>
    <t>EVI2 (to mitigate blue band noise)</t>
  </si>
  <si>
    <t>Central forest-grasslands transition (8)</t>
  </si>
  <si>
    <t>PS (normalized, threshold): r2 = 0.391 to 0.901; PS (non-normalized, threshold): r2 = 0.055 to 0.831; PS (normalized, curve): r2 = 0.379 to 0.591</t>
  </si>
  <si>
    <t>64694CJY</t>
  </si>
  <si>
    <t>Yang, N., K.; John, A.; Shean, D.; Lundquist, J.D.; Sun, Z.; Yao, F.; Todoran, S.; Cristea</t>
  </si>
  <si>
    <t>High-resolution mapping of snow cover in montane meadows and forests using Planet imagery and machine learning</t>
  </si>
  <si>
    <t>26249375 (ISSN)</t>
  </si>
  <si>
    <t>10.3389/frwa.2023.1128758</t>
  </si>
  <si>
    <t>https://www.scopus.com/inward/record.uri?eid=2-s2.0-85162024923&amp;doi=10.3389%2ffrwa.2023.1128758&amp;partnerID=40&amp;md5=5123c29c837680f95a49f76378c37da4</t>
  </si>
  <si>
    <t>Mountain snowpack provides critical water resources for forest and meadow ecosystems that are experiencing rapid change due to global warming. An accurate characterization of snowpack heterogeneity in these ecosystems requires snow cover observations at high spatial resolutions, yet most existing snow cover datasets have a coarse resolution. To advance our observation capabilities of snow cover in meadows and forests, we developed a machine learning model to generate snow-covered area (SCA) maps from PlanetScope imagery at about 3-m spatial resolution. The model achieves a median F1 score of 0.75 for 103 cloud-free images across four different sites in the Western United States and Switzerland. It is more accurate (F1 score = 0.82) when forest areas are excluded from the evaluation. We further tested the model performance across 7,741 mountain meadows at the two study sites in the Sierra Nevada, California. It achieved a median F1 score of 0.83, with higher accuracy for larger and simpler geometry meadows than for smaller and more complexly shaped meadows. While mapping SCA in regions close to or under forest canopy is still challenging, the model can accurately identify SCA for relatively large forest gaps (i.e., 15 m &lt; DCE &lt; 27 m), with a median F1 score of 0.87 across the four study sites, and shows promising accuracy for areas very close (&gt;10 m) to forest edges. Our study highlights the potential of high-resolution satellite imagery for mapping mountain snow cover in forested areas and meadows, with implications for advancing ecohydrological research in a world expecting significant changes in snow.</t>
  </si>
  <si>
    <t>Sierra Nevada forests (5), Great Basin shrub steppe (13), Alps conifer and mixed forests (5)</t>
  </si>
  <si>
    <t>QVMT7UHM</t>
  </si>
  <si>
    <t>Crous, P.W.; Osieck, E.R.; Shivas, R.G.; Tan, Y.P.; Bishop-Hurley, S.L.; Esteve-Raventós, F.; Larsson, E.; Luangsa-Ard, J.J.; Pancorbo, F.; Balashov, S.; Baseia, I.G.; Boekhout, T.; Chandranayaka, S.; Cowan, D.A.; Cruz, R.H.S.F.; Czachura, P.; De la Peña-Lastra, S.; Dovana, F.; Drury, B.; Fell, J.; Flakus, A.; Fotedar, R.; Jurjević, Ž.; Kolecka, A.; Mack, J.; Maggs-Kölling, G.; Mahadevakumar, S.; Mateos, A.; Mongkolsamrit, S.; Noisripoom, W.; Plaza, M.; Overy, D.P.; Piątek, M.; Sandoval-Denis, M.; Vauras, J.; Wingfield, M.J.; Abell, S.E.; Ahmadpour, A.; Akulov, A.; Alavi, F.; Alavi, Z.; Altés, A.; Alvarado, P.; Anand, G.; Ashtekar, N.; Assyov, B.; Banc-Prandi, G.; Barbosa, K.D.; Barreto, G.G.; Bellanger, J.-M.; Bezerra, J.L.; Bhat, D.J.; Bilański, P.; Bose, T.; Bozok, F.; Chaves, J.; Costa-Rezende, D.H.; Danteswari, C.; Darmostuk, V.; Delgado, G.; Denman, S.; Eichmeier, A.; Etayo, J.; Eyssartier, G.; Faulwetter, S.; Ganga, K.G.G.; Ghosta, Y.; Goh, J.; Góis, J.S.; Gramaje, D.; Granit, L.; Groenewald, M.; Gulden, G.; Gusmão, L.F.P.; Hammerbacher, A.; Heidarian, Z.; Hywel-Jones, N.; Jankowiak, R.; Kaliyaperumal, M.; Kaygusuz, O.; Kezo, K.; Khonsanit, A.; Kumar, S.; Kuo, C.H.; Læssøe, T.; Latha, K.P.D.; Loizides, M.; Luo, S.M.; Maciá-Vicente, J.G.; Manimohan, P.; Marbach, P.A.S.; Marinho, P.; Marney, T.S.; Marques, G.; Martín, M.P.; Miller, A.N.; Mondello, F.; Moreno, G.; Mufeeda, K.T.; Mun, H.Y.; Nau, T.; Nkomo, T.; Okrasińska, A.; Oliveira, J.P.A.F.; Oliveira, R.L.; Ortiz, D.A.; Pawłowska, J.; Pérez-De-gregorio, M.À.; Podile, A.R.; Portugal, A.; Privitera, N.; Rajeshkumar, K.C.; Rauf, I.; Rian, B.; Rigueiro-Rodríguez, A.; Rivas-Torres, G.F.; Rodriguez-Flakus, P.; Romero-Gordillo, M.; Saar, I.; Saba, M.; Santos, C.D.; Sarma, P.V.S.R.N.; Siquier, J.L.; Sleiman, S.; Spetik, M.; Sridhar, K.R.; Stryjak-Bogacka, M.; Szczepańska, K.; Taşkın, H.; Tennakoon, D.S.; Thanakitpipattana, D.; Trovão, J.; Türkekul, İ.; van Iperen, A.L.; van 't Hof, P.; Vasquez, G.; Visagie, C.M.; Wingfield, B.D.; Wong, P.T.W.; Yang, W.X.; Yarar, M.; Yarden, O.; Yilmaz, N.; Zhang, N.; Zhu, Y.N.; Groenewald, J.Z.</t>
  </si>
  <si>
    <t>Fungal Planet description sheets: 1478–1549</t>
  </si>
  <si>
    <t>Persoonia - Molecular Phylogeny and Evolution of Fungi</t>
  </si>
  <si>
    <t>10.3767/persoonia.2023.50.05</t>
  </si>
  <si>
    <t>https://www.scopus.com/inward/record.uri?eid=2-s2.0-85174715752&amp;doi=10.3767%2fpersoonia.2023.50.05&amp;partnerID=40&amp;md5=dc539b3ec8b26c12613ec805d9ebdd94</t>
  </si>
  <si>
    <t>Novel species of fungi described in this study include those from various countries as follows: Australia, Aschersonia mackerrasiae on whitefly, Cladosporium corticola on bark of Melaleuca quinquenervia, Penicillium nudgee from soil under Melaleuca quinquenervia, Pseudocercospora blackwoodiae on leaf spot of Persoonia falcata, and Pseudocercospora dalyelliae on leaf spot of Senna alata. Bolivia, Aspicilia lutzoniana on fully submersed siliceous schist in high-mountain streams, and Niesslia parviseta on the lower part and apothecial discs of Erioderma barbellatum onatwig. Brazil, Cyathus bonsai on decaying wood, Geastrum albofibrosum from moist soil with leaf litter, Laetiporus pratigiensis on a trunk of a living unknown hardwood tree species, and Scytalidium synnematicum on dead twigs of unidentified plant. Bulgaria, Amanita abscondita on sandy soil in a plantation of Quercus suber. Canada, Penicillium acericola on dead bark of Acer saccharum, and Penicillium corticola on dead bark of Acer saccharum. China, Colletotrichum qingyuanense on fruit lesion of Capsicum annuum. Denmark, Helminthosphaeria leptospora on corticioid Neohypochnicium cremicolor. Ecuador (Galapagos), Phaeosphaeria scalesiae on Scalesia sp. Finland, Inocybe jacobssonii on calcareouss oils in dry forests and park habitats. France, Cortinarius rufomyrrheus on sandy soil under Pinus pinaster, and Periconia neominutissima on leaves of Poaceae. India, Coprinopsis fragilis on decaying bark of logs, Filoboletus keralensis on unidentified woody substrate, Penicillium sankaranii from soil, Physisporinus tamilnaduensis on the trunk of Azadirachta indica, and Poronia nagaraholensis on elephant dung. Iran, Neosetophoma fic on infected leaves of Ficus elastica. Israel, Cnidariophoma eilatica (incl. Cnidariophoma gen. nov.) from Stylophora pistillata. Italy, Lyophyllum obscurum on acidic soil. Namibia, Aureobasidium faidherbiae on dead leaf of Faidherbia albida, and Aureobasidium welwitschiae on dead leaves of Welwitschia mirabilis. Netherlands, Gaeumannomycella caricigena on dead culms of Carex elongata, Houtenomyces caricicola (incl. Houtenomyces gen. nov.) on culms of Carex disticha, Neodacampia ulmea (incl. Neodacampia gen. nov.) on branch of Ulmus laevis, Niesslia phragmiticola on dead standing culms of Phragmites australis, Pseudopyricularia caricicola on culms of Carex disticha, and Rhodoveronaea nieuwwulvenica on dead bamboo sticks. Norway, Arrhenia similis half-buried and moss-covered pieces of rotting wood in grass-grownpath. Pakistan, Mallocybe ahmadii on soil. Poland, Beskidomyces laricis (incl. Beskidomyces gen. nov.) from resin of Larix decidua ssp. polonica, Lapidomyces epipinicola from sooty mould community on Pinus nigra, and Leptographium granulatum from a gallery of Dendroctonus micans on Picea abies. Portugal, Geoglossum azoricum on mossy areas of laurel forest areas planted with Cryptomeria japonica, and Lunasporangiospora lusitanica from a biofilm covering a bio deteriorated limestone wall. Qatar, Alternaria halotolerans from hypersaline sea water, and Alternaria qatarensis from water sample collected from hypersaline lagoon. South Africa, Alfaria thamnochorti on culm of Thamnochortus fraternus, Knufia aloeicola on Aloe gariepensis, Muriseptatomyces restionacearum (incl.Muriseptatomyces gen. nov.) on culms of Restionaceae, Neocladosporium arctotis on nest of cases of bagworm moths(Lepidoptera, Psychidae) on Arctotis auriculata, Neodevriesia scadoxi on leaves of Scadoxus puniceus, Paraloratospora schoenoplecti on stems of Schoenoplectus lacustris, Tulasnella epidendrea from the roots of Epidendrum × obrienianum, and Xenoidriella cinnamomi (incl. Xenoidriella gen. nov.) on leaf of Cinnamomum camphora. South Korea, Lemonniera fraxinea on decaying leaves of Fraxinus sp. frompond. Spain, Atheniella lauri on the bark of fallen trees of Laurus nobilis, Halocryptovalsa endophytica from surface-sterilised, asymptomatic roots of Salicornia patula, Inocybe amygdaliolens on soil in mixed forest, Inocybe pityusarum on calcareous soil in mixed forest, Inocybe roseobulbipes on acidic soils, Neonectria borealis from roots of Vitis berlandieri × Vitis rupestris, Sympoventuria eucalyptorum on leaves of Eucalyptus sp., and Tuber conchae fromsoil. Sweden, Inocybe bidumensis on calcareous soil. Thailand, Cordyceps sandindaengensis on Lepidoptera pupa, buried in soil, Ophiocordyceps kuchinaraiensis on Coleoptera larva, buried in soil, and Samsoniella winandae on Lepidoptera pupa, buriedinsoil. Taiwan region (China), Neophaeosphaeria livistonae on dead leaf of Livistona rotundifolia. Türkiye, Melanogaster anatolicus on clay loamy soils. UK, Basingstokeomyces allii (incl. Basingstokeomyces gen. nov.) on leaves of Allium schoenoprasum. Ukraine, Xenosphaeropsis corni on recently dead stem of Cornus alba. USA, Nothotrichosporon aquaticum (incl. Nothotrichosporon gen. nov.) from water, and Periconia philadelphiana from swab of coil surface. Morphological and culture characteristics for these new taxa are supported by DNA barcodes. © 2023, Nationaal Herbarium Nederland. All rights reserved.</t>
  </si>
  <si>
    <t>158-310</t>
  </si>
  <si>
    <t>Persoonia: Mol. Phylogeny Evol. Fungi</t>
  </si>
  <si>
    <t>Citation Key: ref_33 Assignee: NA Authority: NA Code: NA Committee: NA Country: NA Edition: NA History: NA Medium: NA Place: NA References: NA Reporter: NA Scale: NA Section: NA Session: NA System: NA Type: NA tex.abstract.note: Novel species of fungi described in this study include those from various countries as follows: Australia, Aschersonia mackerrasiae on whitefly, Cladosporium corticola on bark of Melaleuca quinquenervia, Penicillium nudgee from soil under Melaleuca quinquenervia, Pseudocercospora blackwoodiae on leaf spot of Persoonia falcata, and Pseudocercospora dalyelliae on leaf spot of Senna alata. Bolivia, Aspicilia lutzoniana on fully submersed siliceous schist in high-mountain streams, and Niesslia parviseta on the lower part and apothecial discs of Erioderma barbellatum onatwig. Brazil, Cyathus bonsai on decaying wood, Geastrum albofibrosum from moist soil with leaf litter, Laetiporus pratigiensis on a trunk of a living unknown hardwood tree species, and Scytalidium synnematicum on dead twigs of unidentified plant. Bulgaria, Amanita abscondita on sandy soil in a plantation of Quercus suber. Canada, Penicillium acericola on dead bark of Acer saccharum, and Penicillium corticola on dead bark of Acer saccharum. China, Colletotrichum qingyuanense on fruit lesion of Capsicum annuum. Denmark, Helminthosphaeria leptospora on corticioid Neohypochnicium cremicolor. Ecuador (Galapagos), Phaeosphaeria scalesiae on Scalesia sp. Finland, Inocybe jacobssonii on calcareouss oils in dry forests and park habitats. France, Cortinarius rufomyrrheus on sandy soil under Pinus pinaster, and Periconia neominutissima on leaves of Poaceae. India, Coprinopsis fragilis on decaying bark of logs, Filoboletus keralensis on unidentified woody substrate, Penicillium sankaranii from soil, Physisporinus tamilnaduensis on the trunk of Azadirachta indica, and Poronia nagaraholensis on elephant dung. Iran, Neosetophoma fic on infected leaves of Ficus elastica. Israel, Cnidariophoma eilatica (incl. Cnidariophoma gen. nov.) from Stylophora pistillata. Italy, Lyophyllum obscurum on acidic soil. Namibia, Aureobasidium faidherbiae on dead leaf of Faidherbia albida, and Aureobasidium welwitschiae on dead leaves of Welwitschia mirabilis. Netherlands, Gaeumannomycella caricigena on dead culms of Carex elongata, Houtenomyces caricicola (incl. Houtenomyces gen. nov.) on culms of Carex disticha, Neodacampia ulmea (incl. Neodacampia gen. nov.) on branch of Ulmus laevis, Niesslia phragmiticola on dead standing culms of Phragmites australis, Pseudopyricularia caricicola on culms of Carex disticha, and Rhodoveronaea nieuwwulvenica on dead bamboo sticks. Norway, Arrhenia similis half-buried and moss-covered pieces of rotting wood in grass-grownpath. Pakistan, Mallocybe ahmadii on soil. Poland, Beskidomyces laricis (incl. Beskidomyces gen. nov.) from resin of Larix decidua ssp. polonica, Lapidomyces epipinicola from sooty mould community on Pinus nigra, and Leptographium granulatum from a gallery of Dendroctonus micans on Picea abies. Portugal, Geoglossum azoricum on mossy areas of laurel forest areas planted with Cryptomeria japonica, and Lunasporangiospora lusitanica from a biofilm covering a bio deteriorated limestone wall. Qatar, Alternaria halotolerans from hypersaline sea water, and Alternaria qatarensis from water sample collected from hypersaline lagoon. South Africa, Alfaria thamnochorti on culm of Thamnochortus fraternus, Knufia aloeicola on Aloe gariepensis, Muriseptatomyces restionacearum (incl.Muriseptatomyces gen. nov.) on culms of Restionaceae, Neocladosporium arctotis on nest of cases of bagworm moths(Lepidoptera, Psychidae) on Arctotis auriculata, Neodevriesia scadoxi on leaves of Scadoxus puniceus, Paraloratospora schoenoplecti on stems of Schoenoplectus lacustris, Tulasnella epidendrea from the roots of Epidendrum × obrienianum, and Xenoidriella cinnamomi (incl. Xenoidriella gen. nov.) on leaf of Cinnamomum camphora. South Korea, Lemonniera fraxinea on decaying leaves of Fraxinus sp. frompond. Spain, Atheniella lauri on the bark of fallen trees of Laurus nobilis, Halocryptovalsa endophytica from surface-sterilised, asymptomatic roots of Salicornia patula, Inocybe amygdaliolens on soil in mixed forest, Inocybe pityusarum on calcareous soil in mixed forest, Inocybe roseobulbipes on acidic soils, Neonectria borealis from roots of Vitis berlandieri × Vitis rupestris, Sympoventuria eucalyptorum on leaves of Eucalyptus sp., and Tuber conchae fromsoil. Sweden, Inocybe bidumensis on calcareous soil. Thailand, Cordyceps sandindaengensis on Lepidoptera pupa, buried in soil, Ophiocordyceps kuchinaraiensis on Coleoptera larva, buried in soil, and Samsoniella winandae on Lepidoptera pupa, buriedinsoil. Taiwan region (China), Neophaeosphaeria livistonae on dead leaf of Livistona rotundifolia. Türkiye, Melanogaster anatolicus on clay loamy soils. UK, Basingstokeomyces allii (incl. Basingstokeomyces gen. nov.) on leaves of Allium schoenoprasum. Ukraine, Xenosphaeropsis corni on recently dead stem of Cornus alba. USA, Nothotrichosporon aquaticum (incl. Nothotrichosporon gen. nov.) from water, and Periconia philadelphiana from swab of coil surface. Morphological and culture characteristics for these new taxa are supported by DNA barcodes. © 2023, Nationaal Herbarium Nederland. All rights reserved. tex.access.date: NA tex.application.number: NA tex.artwork.size: NA tex.attorney.agent: NA tex.automatic.tags: NA tex.book.author: NA tex.call.number: NA tex.cast.member: NA tex.code.number: NA tex.commenter: NA tex.composer: NA tex.contributor: NA tex.cosponsor: NA tex.counsel: NA tex.date.added: 2024-05-22 18:12:30 tex.date.modified: 2024-05-22 18:12:30 tex.file.attachments: NA tex.filing.date: NA tex.guest: NA tex.hasforest: TRUE tex.interviewer: NA tex.issuing.authority: NA tex.item.type: journalArticle tex.journal.abbreviation: Persoonia: Mol. Phylogeny Evol. Fungi tex.key: QVMT7UHM tex.legal.status: NA tex.legislative.body: NA tex.library.catalog: NA tex.link.attachments: NA tex.manual.tags: ITS nrDNA BARCODES; LSU; NEW TAXA; SYSTEMATICS tex.meeting.name: NA tex.num.pages: NA tex.number.of.volumes: NA tex.priority.numbers: NA tex.producer: NA tex.programming.language: NA tex.publication.title: Persoonia: Molecular Phylogeny and Evolution of Fungi tex.publication.year: 2023 tex.recipient: NA tex.reviewed.author: NA tex.running.time: NA tex.series.editor: NA tex.series.number: NA tex.series.text: NA tex.series.title: NA tex.version: NA tex.words.by: NA Publisher: Nationaal Herbarium Nederland</t>
  </si>
  <si>
    <t>C:\Users\spenshi\Zotero\storage\SBJUEJ4A\Crous_2023_Fungal Planet description sheets.pdf</t>
  </si>
  <si>
    <t>LSU; ITS nrDNA BARCODES; NEW TAXA; SYSTEMATICS</t>
  </si>
  <si>
    <t>4C6DWH8Z</t>
  </si>
  <si>
    <t>Zikiou, N; Rushmeier, H; Capel, MI; Kandakji, T; Rios, N; Lahdir, M</t>
  </si>
  <si>
    <t>Remote Sensing and Machine Learning for Accurate Fire Severity Mapping in Northern Algeria</t>
  </si>
  <si>
    <t>10.3390/rs16091517</t>
  </si>
  <si>
    <t>https://www.scopus.com/inward/record.uri?eid=2-s2.0-85192703052&amp;doi=10.3390%2frs16091517&amp;partnerID=40&amp;md5=f82253cec43a317f8b1cc1b1ee0954e2</t>
  </si>
  <si>
    <t>Forest fires pose a significant threat worldwide, with Algeria being no exception. In 2020 alone, Algeria witnessed devastating forest fires, affecting over 16,000 hectares of land, a phenomenon largely attributed to the impacts of climate change. Understanding the severity of these fires is crucial for effective management and mitigation efforts. This study focuses on the Akfadou forest and its surrounding areas in Algeria, aiming to develop a robust method for mapping fire severity. We employed a comprehensive approach that integrates satellite imagery analysis, machine learning techniques, and geographic information systems (GIS) to assess fire severity. By evaluating various remote sensing attributes from the Sentinel-2 and Planetscope satellites, we compared different methodologies for fire severity classification. Specifically, we examined the effectiveness of reflectance indices-based metrics such as Relative Burn Ratio (RBR) and Difference Burned Area Index for Sentinel-2 (dBIAS2), alongside machine learning algorithms including Support Vector Machines (SVM) and Convolutional Neural Networks (CNN), implemented in ArcGIS Pro 3.1.0. Our analysis revealed promising results, particularly in identifying high-severity fire areas. By comparing the output of our methods with ground truth data, we demonstrated the robust performance of our approach, with both SVM and CNN achieving accuracy scores exceeding 0.84. An innovative aspect of our study involved semi-automating the process of training sample labeling using spectral indices rasters and masks. This approach optimizes raster selection for distinct fire severity classes, ensuring accuracy and efficiency in classification. This research contributes to the broader understanding of forest fire dynamics and provides valuable insights for fire management and environmental monitoring efforts in Algeria and similar regions. By accurately mapping fire severity, we can better assess the impacts of climate change and land use changes, facilitating proactive measures to mitigate future fire incidents. © 2024 by the authors.</t>
  </si>
  <si>
    <t>WOS:001220111200001</t>
  </si>
  <si>
    <t>Citation Key: ref_09 Assignee: NA Authority: NA Code: NA Committee: NA Country: NA Edition: NA History: NA Medium: NA Place: NA References: NA Reporter: NA Scale: NA Section: NA Session: NA System: NA Type: NA tex.abstract.note: Forest fires pose a significant threat worldwide, with Algeria being no exception. In 2020 alone, Algeria witnessed devastating forest fires, affecting over 16,000 hectares of land, a phenomenon largely attributed to the impacts of climate change. Understanding the severity of these fires is crucial for effective management and mitigation efforts. This study focuses on the Akfadou forest and its surrounding areas in Algeria, aiming to develop a robust method for mapping fire severity. We employed a comprehensive approach that integrates satellite imagery analysis, machine learning techniques, and geographic information systems (GIS) to assess fire severity. By evaluating various remote sensing attributes from the Sentinel-2 and Planetscope satellites, we compared different methodologies for fire severity classification. Specifically, we examined the effectiveness of reflectance indices-based metrics such as Relative Burn Ratio (RBR) and Difference Burned Area Index for Sentinel-2 (dBIAS2), alongside machine learning algorithms including Support Vector Machines (SVM) and Convolutional Neural Networks (CNN), implemented in ArcGIS Pro 3.1.0. Our analysis revealed promising results, particularly in identifying high-severity fire areas. By comparing the output of our methods with ground truth data, we demonstrated the robust performance of our approach, with both SVM and CNN achieving accuracy scores exceeding 0.84. An innovative aspect of our study involved semi-automating the process of training sample labeling using spectral indices rasters and masks. This approach optimizes raster selection for distinct fire severity classes, ensuring accuracy and efficiency in classification. This research contributes to the broader understanding of forest fire dynamics and provides valuable insights for fire management and environmental monitoring efforts in Algeria and similar regions. By accurately mapping fire severity, we can better assess the impacts of climate change and land use changes, facilitating proactive measures to mitigate future fire incidents. tex.access.date: NA tex.application.number: NA tex.archive.location: WOS:001220111200001 tex.artwork.size: NA tex.attorney.agent: NA tex.automatic.tags: NA tex.book.author: NA tex.call.number: NA tex.cast.member: NA tex.code.number: NA tex.commenter: NA tex.composer: NA tex.contributor: NA tex.cosponsor: NA tex.counsel: NA tex.date.added: 2024-05-22 18:07:21 tex.date.modified: 2024-05-22 18:07:21 tex.file.attachments: NA tex.filing.date: NA tex.guest: NA tex.hasforest: TRUE tex.interviewer: NA tex.issuing.authority: NA tex.item.type: journalArticle tex.key: 4C6DWH8Z tex.legal.status: NA tex.legislative.body: NA tex.library.catalog: NA tex.link.attachments: NA tex.manual.tags: CNN; fire severity classification; FOREST-FIRES; machine learning; Planetscope; QUANTIFYING BURN SEVERITY; RISK; semi-supervised learning; Sentinel-2; SPECTRAL INDEXES; spectral indices; SVM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</si>
  <si>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C:\Users\spenshi\Zotero\storage\BKQBXUMK\Zikiou_2024_Remote Sensing and Machine Learning for Accurate Fire Severity Mapping in.pdf</t>
  </si>
  <si>
    <t>Remote sensing; CNN; Convolutional neural network; Satellite imagery; Sentinel-2; machine learning; spectral indices; FOREST-FIRES; Climate change; Land use; Planetscope; SVM; Spectral indices; Deforestation; SPECTRAL INDEXES; Machine-learning; Learning algorithms; Learning systems; Support vector machines; Fire hazards; Fires; Convolutional neural networks; Support vectors machine; Environmental management; Fire severity; QUANTIFYING BURN SEVERITY; RISK; fire severity classification; semi-supervised learning; Algeria; Fire severity classification; Semi-supervised learning</t>
  </si>
  <si>
    <t>Algeria</t>
  </si>
  <si>
    <t>Classification (NN [Unet], SVM)</t>
  </si>
  <si>
    <t>PS: OA = 0.782 to 0.96; S2: OA = 0.831 to 0.95</t>
  </si>
  <si>
    <t>SVM &gt; CNN</t>
  </si>
  <si>
    <t>code</t>
  </si>
  <si>
    <t>name</t>
  </si>
  <si>
    <t>equation</t>
  </si>
  <si>
    <t>reference</t>
  </si>
  <si>
    <t>1st order texture</t>
  </si>
  <si>
    <t>ARVI</t>
  </si>
  <si>
    <t>Atmospherically resistant vegetation index</t>
  </si>
  <si>
    <t>B</t>
  </si>
  <si>
    <t>BAI</t>
  </si>
  <si>
    <t>Built-up area index</t>
  </si>
  <si>
    <t>Shahi et al. (2015)</t>
  </si>
  <si>
    <t>BGI</t>
  </si>
  <si>
    <t>Blue green pigment index</t>
  </si>
  <si>
    <t>B / G</t>
  </si>
  <si>
    <t>BI</t>
  </si>
  <si>
    <t>Brightness index</t>
  </si>
  <si>
    <t>Escadafal et al. (1989)</t>
  </si>
  <si>
    <t>BI2</t>
  </si>
  <si>
    <t>Brightness index 2</t>
  </si>
  <si>
    <t>BNDVI</t>
  </si>
  <si>
    <t>Blue normalized difference vegetation index</t>
  </si>
  <si>
    <t>(NIR - B) / (NIR + B)</t>
  </si>
  <si>
    <t>CGI</t>
  </si>
  <si>
    <t>Chlorophyll Green Index</t>
  </si>
  <si>
    <t>(NIR - RE1) / (NIR - R)</t>
  </si>
  <si>
    <t>Datt (1999)</t>
  </si>
  <si>
    <t>CBSI-NDVI</t>
  </si>
  <si>
    <t>Class based sensor independent normalized difference vegetation index</t>
  </si>
  <si>
    <t>CI</t>
  </si>
  <si>
    <t>Coloration index</t>
  </si>
  <si>
    <t>(R - G) / (R + G)</t>
  </si>
  <si>
    <t>CIgreen</t>
  </si>
  <si>
    <t>Chlorophyll index green</t>
  </si>
  <si>
    <t>(NIR / G) - 1</t>
  </si>
  <si>
    <t>Gitelson et al. (2005)</t>
  </si>
  <si>
    <t>Col-I</t>
  </si>
  <si>
    <t>CRI550</t>
  </si>
  <si>
    <t>Carotenoid reflectance index 550</t>
  </si>
  <si>
    <t>CTVI</t>
  </si>
  <si>
    <t>Corrected transformed vegetation index</t>
  </si>
  <si>
    <t>CVI</t>
  </si>
  <si>
    <t>Chrolophyll vegetation index</t>
  </si>
  <si>
    <t>Vincini et al. (2008)</t>
  </si>
  <si>
    <t>DHI</t>
  </si>
  <si>
    <t>Dynamic Habitat Indices</t>
  </si>
  <si>
    <t>Berry, S., Mackey, B., Brown, T., 2007. Potential applications of remotely sensed vegetation greenness to habitat analysis and the conservation of dispersive fauna. Pacific Conserv. Biol. 13, 120–127.</t>
  </si>
  <si>
    <t>Difference vegetation index</t>
  </si>
  <si>
    <t>NIR - R</t>
  </si>
  <si>
    <t>A.J. Richardson, C.L. Wiegand, Distinguishing vegetation from soil background information, Photogramm. Eng. Remote Sens. 43 (12) (1977) 15411552.</t>
  </si>
  <si>
    <t>DVIMSS</t>
  </si>
  <si>
    <t>Difference vegetation index MSS</t>
  </si>
  <si>
    <t>(2.4 * NIR) - R</t>
  </si>
  <si>
    <t>EBI</t>
  </si>
  <si>
    <t>Enhanced bloom index</t>
  </si>
  <si>
    <t>(R + G + B) / ((G / B) * (R - B + e)</t>
  </si>
  <si>
    <t>(Chen et al., 2019)</t>
  </si>
  <si>
    <t>Enhanced vegetation index</t>
  </si>
  <si>
    <t>2.5 * (NIR - R) / ((NIR + 6 * R - 7.5 * B) + 1)</t>
  </si>
  <si>
    <t>Huete et al., 2002</t>
  </si>
  <si>
    <t>Enhanced vegetation index 2</t>
  </si>
  <si>
    <t>ExGI</t>
  </si>
  <si>
    <t>Excessive green index</t>
  </si>
  <si>
    <t>Fourier transform based on textural ordination</t>
  </si>
  <si>
    <t>GARI</t>
  </si>
  <si>
    <t>Green atmospherically resistant vegetation index</t>
  </si>
  <si>
    <t>(NIR - (G - (B - R))) / (NIR - (G + (B - R)))</t>
  </si>
  <si>
    <t>GBNDVI</t>
  </si>
  <si>
    <t>Green blue normalized difference vegetation index</t>
  </si>
  <si>
    <t>(NIR - (G + B)) / (NIR + (G + B))</t>
  </si>
  <si>
    <t>GCC</t>
  </si>
  <si>
    <t>Green Chromatic Coordinate</t>
  </si>
  <si>
    <t>G / (B + G + R)</t>
  </si>
  <si>
    <t>Gillespie et al., 1987</t>
  </si>
  <si>
    <t>GCI</t>
  </si>
  <si>
    <t>Grassland chlorophyll index</t>
  </si>
  <si>
    <t>GCVI</t>
  </si>
  <si>
    <t>Green chlorophyll vegetation index</t>
  </si>
  <si>
    <t>(NIR/G)-1</t>
  </si>
  <si>
    <t>Gitelson et al., 2003</t>
  </si>
  <si>
    <t>GDV1</t>
  </si>
  <si>
    <t>GDVI</t>
  </si>
  <si>
    <t>Green difference vegetation index</t>
  </si>
  <si>
    <t>NIR - G</t>
  </si>
  <si>
    <t>Tucker et al. (1979)</t>
  </si>
  <si>
    <t>GEMI</t>
  </si>
  <si>
    <t>Global environmental monitoring index</t>
  </si>
  <si>
    <t>eta * (1-0.25*eta) - ((R-0.125)/1-R)</t>
  </si>
  <si>
    <t>Pinty and Verstraete, 1992</t>
  </si>
  <si>
    <t>GI</t>
  </si>
  <si>
    <t>Greenness index (same as SR-GR)</t>
  </si>
  <si>
    <t>Le Maire et al. (2004)</t>
  </si>
  <si>
    <t>GLCM</t>
  </si>
  <si>
    <t>Grey level co-occurrence matrix</t>
  </si>
  <si>
    <t>R.M. Haralick, K. Shanmugam, I. Dinstein, Textural features for image classification, IEEE Trans. Syst., Man, Cybernet., SMC-3 (6) (1973) 610–621, doi:10. 1109/TSMC.1973.4309314.</t>
  </si>
  <si>
    <t>GLI</t>
  </si>
  <si>
    <t>Green leaf index</t>
  </si>
  <si>
    <t>(2G - (R - B)) / (2G + (R +B))</t>
  </si>
  <si>
    <t>Gobron et al. (2000)</t>
  </si>
  <si>
    <t>GNDVI</t>
  </si>
  <si>
    <t>Green normalized difference vegetation index</t>
  </si>
  <si>
    <t>(NIR - G) / (NIR+G)</t>
  </si>
  <si>
    <t>Gitelson et al., 1996</t>
  </si>
  <si>
    <t>GOSAVI</t>
  </si>
  <si>
    <t>Green optimized soil adjusted vegetation index</t>
  </si>
  <si>
    <t>(NIR - G) / (NIR+G+0.16)</t>
  </si>
  <si>
    <t>Sripada et al. 2005</t>
  </si>
  <si>
    <t>GRDI</t>
  </si>
  <si>
    <t>Green red difference index</t>
  </si>
  <si>
    <t>(G - R) / (G + R)</t>
  </si>
  <si>
    <t>Perez et al., 2000</t>
  </si>
  <si>
    <t>GRND</t>
  </si>
  <si>
    <t>Green red normalized difference index</t>
  </si>
  <si>
    <t>GRNDVI</t>
  </si>
  <si>
    <t>Green red normalzed difference vegetation index</t>
  </si>
  <si>
    <t>GRVI</t>
  </si>
  <si>
    <t>Green-red vegetation index (may also be called NDGI or SR-NIRG)</t>
  </si>
  <si>
    <t>NIR / G</t>
  </si>
  <si>
    <t>GSAVI</t>
  </si>
  <si>
    <t>Green soil adjusted vegetation index</t>
  </si>
  <si>
    <t>1.5 * ((NIR - G)/(NIR + G + 0.5)</t>
  </si>
  <si>
    <t>Sripada, 2005</t>
  </si>
  <si>
    <t>Hue index</t>
  </si>
  <si>
    <t>Koutsias et al. (2000)</t>
  </si>
  <si>
    <t>Intensity</t>
  </si>
  <si>
    <t>IPVI</t>
  </si>
  <si>
    <t>Infrared percentage vegetation index</t>
  </si>
  <si>
    <t>NIR / (NIR + R)</t>
  </si>
  <si>
    <t>Crippen, 1990</t>
  </si>
  <si>
    <t>LAI</t>
  </si>
  <si>
    <t>Leaf area index</t>
  </si>
  <si>
    <t>3.618EVI - 0.118</t>
  </si>
  <si>
    <t>LAnthoC</t>
  </si>
  <si>
    <t>Leaf Anthocyanidin Content</t>
  </si>
  <si>
    <t>Wulf and Stuhler (2015)</t>
  </si>
  <si>
    <t>LCaroC</t>
  </si>
  <si>
    <t xml:space="preserve">Leaf Carotenoid Content </t>
  </si>
  <si>
    <t>LChloC</t>
  </si>
  <si>
    <t xml:space="preserve">Leaf Chlorophyll Content </t>
  </si>
  <si>
    <t>MNDVI</t>
  </si>
  <si>
    <t>Modified normalized difference vegetation index</t>
  </si>
  <si>
    <t>(NIR - R) / (NIR + (R - 2B))</t>
  </si>
  <si>
    <t>MSAVI</t>
  </si>
  <si>
    <t>Modified soil-adjusted vegetation index</t>
  </si>
  <si>
    <t>(2NIR + 1 - SQRT((2IR + 1)^2 - 8(NIR - R)) / 2</t>
  </si>
  <si>
    <t>MSAVI2</t>
  </si>
  <si>
    <t>Modified soil-adjusted vegetation index 2</t>
  </si>
  <si>
    <t>MSR</t>
  </si>
  <si>
    <t>Modified simple ratio</t>
  </si>
  <si>
    <t>((NIR/R) - 1) / ((NIR/R) ^ (1/2) - 1)</t>
  </si>
  <si>
    <t>Chen, 1996</t>
  </si>
  <si>
    <t>(NIR - B) / (R - B)</t>
  </si>
  <si>
    <t>MTVI2</t>
  </si>
  <si>
    <t>Modified triangular vegetation index 2</t>
  </si>
  <si>
    <t>ND682/553</t>
  </si>
  <si>
    <t xml:space="preserve"> Normalized difference 682/553</t>
  </si>
  <si>
    <t>NDBI</t>
  </si>
  <si>
    <t>NDGI</t>
  </si>
  <si>
    <t xml:space="preserve">Normalized difference </t>
  </si>
  <si>
    <t>NDMI</t>
  </si>
  <si>
    <t>NDRE</t>
  </si>
  <si>
    <t>Normalized difference vegetation red edge</t>
  </si>
  <si>
    <t>Fused with Sentinel-2: (NIR - RE) / (NIR + RE)</t>
  </si>
  <si>
    <t>Normalized difference vegetation index</t>
  </si>
  <si>
    <t>(NIR - R) / (NIR + R)</t>
  </si>
  <si>
    <t>Rouse et al., 1974</t>
  </si>
  <si>
    <t>NDWI</t>
  </si>
  <si>
    <t>Normalized difference water index</t>
  </si>
  <si>
    <t>NDWI2</t>
  </si>
  <si>
    <t>Normalized difference water index 2</t>
  </si>
  <si>
    <t>Gitelson, Kaufman, et al. (1996)</t>
  </si>
  <si>
    <t>NLI</t>
  </si>
  <si>
    <t>Non-Linear Index</t>
  </si>
  <si>
    <t>(NIR^2 - R) / (NIR^2 + R)</t>
  </si>
  <si>
    <t>Goel and Qin, 1994</t>
  </si>
  <si>
    <t>Norm-G</t>
  </si>
  <si>
    <t>Normalized green</t>
  </si>
  <si>
    <t>G / (NIR + R + G)</t>
  </si>
  <si>
    <t>Sripada et al. (2006)</t>
  </si>
  <si>
    <t>Norm-NIR</t>
  </si>
  <si>
    <t>Normalized near infrared</t>
  </si>
  <si>
    <t>NIR / (NIR + R + G)</t>
  </si>
  <si>
    <t>Norm-R</t>
  </si>
  <si>
    <t>Normalized red</t>
  </si>
  <si>
    <t>R / (NIR + R + G)</t>
  </si>
  <si>
    <t>Normalized pigment chlorophyll index</t>
  </si>
  <si>
    <t>NRVI</t>
  </si>
  <si>
    <t>Normalized ratio vegetation index</t>
  </si>
  <si>
    <t>OSAVI</t>
  </si>
  <si>
    <t>Optimized soil adjusted vegetation index</t>
  </si>
  <si>
    <t>PPR</t>
  </si>
  <si>
    <t>Normalized difference plant pigment ratio</t>
  </si>
  <si>
    <t>(G - B) / (G + B)</t>
  </si>
  <si>
    <t>PSRI</t>
  </si>
  <si>
    <t>Plant senescence reflectance index</t>
  </si>
  <si>
    <t>PVI</t>
  </si>
  <si>
    <t>Perpendicular vegetation index</t>
  </si>
  <si>
    <t>(NIR-a * R-b) / (1 + a^2)^(1/2)</t>
  </si>
  <si>
    <t>Richardson and Wiegand, 1977</t>
  </si>
  <si>
    <t>PVR</t>
  </si>
  <si>
    <t xml:space="preserve"> Normalized difference photosynthetic vigor ratio</t>
  </si>
  <si>
    <t>REPA</t>
  </si>
  <si>
    <t xml:space="preserve">Red-Edge Peak Area </t>
  </si>
  <si>
    <t>Filella and Penuelas (1994)</t>
  </si>
  <si>
    <t>RTVIcore</t>
  </si>
  <si>
    <t>Red-Edge Triangular Vegetation Index</t>
  </si>
  <si>
    <t>(100 * (NIR - RE)) / (10 * (NIR - G))</t>
  </si>
  <si>
    <t>Chen et al. (2010)</t>
  </si>
  <si>
    <t>RBNDVI</t>
  </si>
  <si>
    <t>Red blue normalized difference vegetation index</t>
  </si>
  <si>
    <t>(NIR - (R + B)) / (NIR + (R + B))</t>
  </si>
  <si>
    <t>RDVI</t>
  </si>
  <si>
    <t>Renormalized difference vegetation index</t>
  </si>
  <si>
    <t>(NIR - R) / ((NIR + R)^(1/2))</t>
  </si>
  <si>
    <t>RENDVI</t>
  </si>
  <si>
    <t>Wolf (2012)</t>
  </si>
  <si>
    <t>RGI</t>
  </si>
  <si>
    <t>Relative grenness index</t>
  </si>
  <si>
    <t>RG-NIR (no blue band)</t>
  </si>
  <si>
    <t>RG-NIR (no blue)</t>
  </si>
  <si>
    <t>RGPI</t>
  </si>
  <si>
    <t>Radial growth phenology index</t>
  </si>
  <si>
    <t>(NIR - B) * (NIR - G) * (NIR - R)</t>
  </si>
  <si>
    <t>Eitel et al., 2023</t>
  </si>
  <si>
    <t>RVI</t>
  </si>
  <si>
    <t>Ratio vegetation index (same as SR)</t>
  </si>
  <si>
    <t>Saturation</t>
  </si>
  <si>
    <t>SAVI</t>
  </si>
  <si>
    <t>Soil adjusted vegetation index</t>
  </si>
  <si>
    <t>Huete (1988)</t>
  </si>
  <si>
    <t>pub1494.pdf (oregonstate.edu)</t>
  </si>
  <si>
    <t>SBI</t>
  </si>
  <si>
    <t>Soil brightness index</t>
  </si>
  <si>
    <t>(NIR^2 + R^2)^(1/2)</t>
  </si>
  <si>
    <t>SI</t>
  </si>
  <si>
    <t>Shadow index</t>
  </si>
  <si>
    <t>SIPI</t>
  </si>
  <si>
    <t>Structure insensitive pigment index</t>
  </si>
  <si>
    <t>SIPI3</t>
  </si>
  <si>
    <t>Structure insensitive pigment index 3</t>
  </si>
  <si>
    <t>Peñuelas et al. (1995)</t>
  </si>
  <si>
    <t>Simple ratio (same as SR-NIRR</t>
  </si>
  <si>
    <t>SR-GR</t>
  </si>
  <si>
    <t>Simple ratio green and red</t>
  </si>
  <si>
    <t>G / R</t>
  </si>
  <si>
    <t>SR-NIRB</t>
  </si>
  <si>
    <t>Simple ratio near infrared and blue</t>
  </si>
  <si>
    <t>NIR / B</t>
  </si>
  <si>
    <t>Blackburn (1998)</t>
  </si>
  <si>
    <t>SR-NIRG</t>
  </si>
  <si>
    <t>Simple ratio near infrared and green</t>
  </si>
  <si>
    <t>SR-NIRR</t>
  </si>
  <si>
    <t>Simple ratio near infrared and red</t>
  </si>
  <si>
    <t>NIR / R</t>
  </si>
  <si>
    <t>SR-BRE</t>
  </si>
  <si>
    <t>Simple Blue and RE1 Ratio</t>
  </si>
  <si>
    <t>SR-BRE2</t>
  </si>
  <si>
    <t>Simple Blue and RE2 Ratio</t>
  </si>
  <si>
    <t>Lichtenthaler et al. (1996)</t>
  </si>
  <si>
    <t>SR-BRE3</t>
  </si>
  <si>
    <t>Simple Blue and RE3 Ratio</t>
  </si>
  <si>
    <t>Radoux et al. (2016)</t>
  </si>
  <si>
    <t>SR-NIRRE</t>
  </si>
  <si>
    <t>Simple NIR and RE1 Ratio</t>
  </si>
  <si>
    <t>SR-NIRRE2</t>
  </si>
  <si>
    <t>Simple NIR and RE2 Ratio</t>
  </si>
  <si>
    <t>SR-NIRRE3</t>
  </si>
  <si>
    <t>Simple NIR and RE3 Ratio</t>
  </si>
  <si>
    <t>Str</t>
  </si>
  <si>
    <t>Structural Index</t>
  </si>
  <si>
    <t>Landsat TM: B4 / B5 [i.e. NIR/SWIR]</t>
  </si>
  <si>
    <t>Fiorella and Ripple 1993</t>
  </si>
  <si>
    <t>TGI</t>
  </si>
  <si>
    <t>Triangular greenness index</t>
  </si>
  <si>
    <t>Tri-VI</t>
  </si>
  <si>
    <t>Triangular vegetation index</t>
  </si>
  <si>
    <t>TTVI</t>
  </si>
  <si>
    <t>Thiam's transformed vegetation index</t>
  </si>
  <si>
    <t>TVI</t>
  </si>
  <si>
    <t>Transformed vegetation index</t>
  </si>
  <si>
    <t>SQRT( NDVI + 0.5)</t>
  </si>
  <si>
    <t>VARI</t>
  </si>
  <si>
    <t>Visual atmosphere resistance index</t>
  </si>
  <si>
    <t>(G - R) / (G + R - B)</t>
  </si>
  <si>
    <t>Gitelson et al., 2002</t>
  </si>
  <si>
    <t>VARI green</t>
  </si>
  <si>
    <t>Visual atmosphere resistance index green</t>
  </si>
  <si>
    <t>Gitelson et al. (2002)</t>
  </si>
  <si>
    <t>VI</t>
  </si>
  <si>
    <t>Same as SR-RG</t>
  </si>
  <si>
    <t>WBI</t>
  </si>
  <si>
    <t>Water body index</t>
  </si>
  <si>
    <t>Immitzer et al. (2019)</t>
  </si>
  <si>
    <t>WDRVI</t>
  </si>
  <si>
    <t>Wide dynamic range vegetation index</t>
  </si>
  <si>
    <t>(0.1 * NIR - R) / (0.1 * NIR + R)</t>
  </si>
  <si>
    <t>Gitelson, 2004</t>
  </si>
  <si>
    <t>WDVI</t>
  </si>
  <si>
    <t>Weighted difference vegetation index</t>
  </si>
  <si>
    <t>NIR - 0.2R</t>
  </si>
  <si>
    <t>SAM</t>
  </si>
  <si>
    <t>Spectral angle mapper</t>
  </si>
  <si>
    <t>CHA</t>
  </si>
  <si>
    <t>Convex hull area</t>
  </si>
  <si>
    <t>SSD</t>
  </si>
  <si>
    <t>Spectral species diversity</t>
  </si>
  <si>
    <t>CHV</t>
  </si>
  <si>
    <t>Convex hull volume</t>
  </si>
  <si>
    <t>RQ</t>
  </si>
  <si>
    <t>Rao's Q</t>
  </si>
  <si>
    <t>CV</t>
  </si>
  <si>
    <t>Coefficient of variation</t>
  </si>
  <si>
    <t>AVG</t>
  </si>
  <si>
    <t>Average</t>
  </si>
  <si>
    <t>Disturbance type</t>
  </si>
  <si>
    <t>Disturbance?</t>
  </si>
  <si>
    <t>Application_3</t>
  </si>
  <si>
    <t>Region</t>
  </si>
  <si>
    <t xml:space="preserve"> Area_imaged_by_PS_km2 </t>
  </si>
  <si>
    <t>Forest_type</t>
  </si>
  <si>
    <t>Analysis_method</t>
  </si>
  <si>
    <t>Best PS analysis performance</t>
  </si>
  <si>
    <t>4_or_8_bands</t>
  </si>
  <si>
    <t>RS_complementary_or_comparison</t>
  </si>
  <si>
    <t>Relative_performance</t>
  </si>
  <si>
    <t>ALS</t>
  </si>
  <si>
    <t>TLS</t>
  </si>
  <si>
    <t>Aerial multispectral/hyperspectral</t>
  </si>
  <si>
    <t>Landsat 7</t>
  </si>
  <si>
    <t>Ground-based optical (e.g. Phenocam)</t>
  </si>
  <si>
    <t>Drone RGB</t>
  </si>
  <si>
    <t>ALOS</t>
  </si>
  <si>
    <t>ALOS PALSAR-2</t>
  </si>
  <si>
    <t>fire</t>
  </si>
  <si>
    <t>Disturbance (fire)</t>
  </si>
  <si>
    <t>Korea</t>
  </si>
  <si>
    <t xml:space="preserve"> 67.1 (across 12 sites) </t>
  </si>
  <si>
    <t>NN (convolutional, semantic segmentation)</t>
  </si>
  <si>
    <t>OA = 0.99
F1 = 0.939
IOU = 0.886</t>
  </si>
  <si>
    <t>Chung, M.; Kim, Y.; JAXA; Korea Aerospace Research Institute (KARI); ST Engineering</t>
  </si>
  <si>
    <t>DBSCAN</t>
  </si>
  <si>
    <t>OA = 0.96713
k = 0.8982</t>
  </si>
  <si>
    <t>windthrow</t>
  </si>
  <si>
    <t>Disturbance (windthrow)</t>
  </si>
  <si>
    <t>Conifer/mixed</t>
  </si>
  <si>
    <t>CVA</t>
  </si>
  <si>
    <t>OA = 0.881
k = 0.45</t>
  </si>
  <si>
    <t>Comparison</t>
  </si>
  <si>
    <t>Similar</t>
  </si>
  <si>
    <t>- root rot can be detected for individual Norway Spruce trees using machine Learning and time-series data</t>
  </si>
  <si>
    <t>biotic</t>
  </si>
  <si>
    <t>Disturbance (biotic)</t>
  </si>
  <si>
    <t>Conifer boreal</t>
  </si>
  <si>
    <t>SVM</t>
  </si>
  <si>
    <t>BA = 0.706 (rot detection, crowns &gt; 1 pixel)
BA = 0.783 (tree id, crowns &gt; 1 pixel)</t>
  </si>
  <si>
    <t>Complementary</t>
  </si>
  <si>
    <t>NN (convolutional, U-Net)</t>
  </si>
  <si>
    <t>OA = 0.92
IoU = 0.55</t>
  </si>
  <si>
    <t>RF, k-medoids clustering (unsupervised)</t>
  </si>
  <si>
    <t>OA = 0.9742</t>
  </si>
  <si>
    <t>logging</t>
  </si>
  <si>
    <t>Disturbance (logging)</t>
  </si>
  <si>
    <t xml:space="preserve"> 46, across 5 sites </t>
  </si>
  <si>
    <t>Broadleaf</t>
  </si>
  <si>
    <t>TRP</t>
  </si>
  <si>
    <t>PA = 0.86
UA = 0.92
MCC = 0.88</t>
  </si>
  <si>
    <t>windthrow, landslide</t>
  </si>
  <si>
    <t>Disturbance (windthrow), Disturbance (landslide)</t>
  </si>
  <si>
    <t xml:space="preserve"> 150 over two sites </t>
  </si>
  <si>
    <t>Broadleaf, Conifer (plantation)</t>
  </si>
  <si>
    <t>SAM (windthrow)
NDVI filtering (landslide)</t>
  </si>
  <si>
    <t>OA = 0.92, k = 0.82 (SAM)
OA = 0.96, k = 0.91 (NDVI filt.)</t>
  </si>
  <si>
    <t>Broadleaf tropical wet</t>
  </si>
  <si>
    <t>Deep learning (Segformer)</t>
  </si>
  <si>
    <t>IoU = 0.9156</t>
  </si>
  <si>
    <t>China (Hainan)</t>
  </si>
  <si>
    <t>RF</t>
  </si>
  <si>
    <t>OA = 0.8824
k = 0.765</t>
  </si>
  <si>
    <t>Canada (Ontario)</t>
  </si>
  <si>
    <t>KPCD and breakpoint filtering</t>
  </si>
  <si>
    <t>OA = 0.798</t>
  </si>
  <si>
    <t>Canada (coastal BC)</t>
  </si>
  <si>
    <t>Conifer temperate</t>
  </si>
  <si>
    <t>Linear transformation</t>
  </si>
  <si>
    <t>Mean r2 = 0.8807 (NIR band)</t>
  </si>
  <si>
    <t>Forest species composition, Disturbance (biotic)</t>
  </si>
  <si>
    <t xml:space="preserve"> 0.81 (across 2 sites) </t>
  </si>
  <si>
    <t>Broadleaf Mediterannean</t>
  </si>
  <si>
    <t>r2 = 0.628</t>
  </si>
  <si>
    <t>Comparison, complementary with ALS)</t>
  </si>
  <si>
    <t>drought</t>
  </si>
  <si>
    <t>Disturbance (drought)</t>
  </si>
  <si>
    <t>Brazil (Mato Groso)</t>
  </si>
  <si>
    <t>Eucalpytus plantation</t>
  </si>
  <si>
    <t>logistic regression</t>
  </si>
  <si>
    <t>Spain (Madrid)</t>
  </si>
  <si>
    <t>Mixed temperate dry (urban park)</t>
  </si>
  <si>
    <t>r2-adj = 0.93</t>
  </si>
  <si>
    <t>fire, harvesting [kiln scars from charcoal production]</t>
  </si>
  <si>
    <t>Disturbance (fire, harvesting [kiln scars from charcoal production])</t>
  </si>
  <si>
    <t>Mozambique (Combumune)</t>
  </si>
  <si>
    <t>Broadleaf tropical dry</t>
  </si>
  <si>
    <t>region growing segmentation</t>
  </si>
  <si>
    <t>OA = 1</t>
  </si>
  <si>
    <t>fire, windthrow</t>
  </si>
  <si>
    <t>Disturbance (fire), Disturbance (windthrow)</t>
  </si>
  <si>
    <t>US</t>
  </si>
  <si>
    <t xml:space="preserve"> 440.2 (Wisconson)
7884.5 (Louisiana </t>
  </si>
  <si>
    <t>mixed</t>
  </si>
  <si>
    <t>ASTRAPE (JNB, gradient boost)</t>
  </si>
  <si>
    <t>OA = 0.78, k = 0.70 (Wisconson)
OA = 0.86, k = 0.71 (Louisiana)</t>
  </si>
  <si>
    <t>Complementary, comparison</t>
  </si>
  <si>
    <t>Congo Basin</t>
  </si>
  <si>
    <t xml:space="preserve">Linear regression </t>
  </si>
  <si>
    <t>r2 = 0.83</t>
  </si>
  <si>
    <t>Brazil (Amazonas, Mato Grosso), Colombia (southeast)</t>
  </si>
  <si>
    <t>Broadleaf tropical</t>
  </si>
  <si>
    <t>Spectral mixture analysis (Linear Spectral Unmixing algorithm)</t>
  </si>
  <si>
    <t>Radiometric_normalization_results_presented</t>
  </si>
  <si>
    <t>Yes:: NA</t>
  </si>
  <si>
    <t>Yes:: Mean NRMSE: B = 0.1249, G = 0.0692, R = 0.0606, NIR = 0.0645</t>
  </si>
  <si>
    <t xml:space="preserve">Yes:: </t>
  </si>
  <si>
    <t>Yes (model fit versus non-calibrated) ::</t>
  </si>
  <si>
    <t>Plant species</t>
  </si>
  <si>
    <t>Regression (Orthogonal regression)</t>
  </si>
  <si>
    <t>Annual</t>
  </si>
  <si>
    <t>Monthly, Quarterly</t>
  </si>
  <si>
    <t>Monthly</t>
  </si>
  <si>
    <t>Variable (Sub-weekly, Weekly, Monthly)</t>
  </si>
  <si>
    <t>Variable (Daily, longer)</t>
  </si>
  <si>
    <t>Time series: Maxar, Worldview-1 (panchromatic)</t>
  </si>
  <si>
    <t>Quarterly</t>
  </si>
  <si>
    <t>Years</t>
  </si>
  <si>
    <t>Variable (average 24 images over 2 years)</t>
  </si>
  <si>
    <t>Revisit_density_class</t>
  </si>
  <si>
    <t>Timeseries_length</t>
  </si>
  <si>
    <t>no_scenes</t>
  </si>
  <si>
    <t>no_study_sites</t>
  </si>
  <si>
    <t>n_timeseries_dates</t>
  </si>
  <si>
    <t>Annual, Monthly</t>
  </si>
  <si>
    <t>Monthly (composites), Daily</t>
  </si>
  <si>
    <t>Seasonal</t>
  </si>
  <si>
    <t>Semi-weekly</t>
  </si>
  <si>
    <t>5 (dry season)</t>
  </si>
  <si>
    <t>9.1 (combined with RapidEye)</t>
  </si>
  <si>
    <t>Weekly (Dry season)</t>
  </si>
  <si>
    <t>364 (6 months of two years)</t>
  </si>
  <si>
    <t>1135 (4 partial years)</t>
  </si>
  <si>
    <t>2 (each site)</t>
  </si>
  <si>
    <t>91 (avg 13 per site)</t>
  </si>
  <si>
    <t>13 (monthly composites)</t>
  </si>
  <si>
    <t>Time series (UAV, RGB)</t>
  </si>
  <si>
    <t>Time series (with RE)</t>
  </si>
  <si>
    <t>1.4 (same site as the other Szostak 2022 paper)</t>
  </si>
  <si>
    <t>15 (estimate)</t>
  </si>
  <si>
    <t>20 (estimate)</t>
  </si>
  <si>
    <t>3 (estimate)</t>
  </si>
  <si>
    <t>450 (estimate)</t>
  </si>
  <si>
    <t>5400 (estimate)</t>
  </si>
  <si>
    <t>72 (estimate)</t>
  </si>
  <si>
    <t>7200 (estimate)</t>
  </si>
  <si>
    <t>Sensor_generation</t>
  </si>
  <si>
    <t>Super Dove</t>
  </si>
  <si>
    <t>Dove Classic</t>
  </si>
  <si>
    <t>Acquisition_years</t>
  </si>
  <si>
    <t>2018, 2019</t>
  </si>
  <si>
    <t>Dove Classic, Dove-R</t>
  </si>
  <si>
    <t>Dove-R</t>
  </si>
  <si>
    <t>2019, 2020, 2021</t>
  </si>
  <si>
    <t>Dove Classic, Dove-R, Super Dove</t>
  </si>
  <si>
    <t>2020, 2021</t>
  </si>
  <si>
    <t>2016, 2018</t>
  </si>
  <si>
    <t>2017, 2018, 2019</t>
  </si>
  <si>
    <t>Dove Classic, Dove -R</t>
  </si>
  <si>
    <t>15 (294 sample areas across 15 wildfires)</t>
  </si>
  <si>
    <t>2017, 2018, 2019, 2020, 2021</t>
  </si>
  <si>
    <t>R, G, B</t>
  </si>
  <si>
    <t>R, G, NIR, GLCM_g_mean, GLCM_g_var, GLCM_g_cor, GLCM_g_hom, GLCM_g_con, GLCM_g_dis, GLCM_g_ent, GLCM_g_sm</t>
  </si>
  <si>
    <t>EVI, GRDI, MPRI, NDVI, REND, CB, B, G1, G, Y, R, RE, NIR, GLCM_nir_mean, GLCM_nir_var, GLCM_nir_dis, GLCM_nir_ent, GLCM_nir_hom, GLCM_nir_con, GLCM_nir_sm, GLCM_nir_cor</t>
  </si>
  <si>
    <t>R, G, B, NIR, SR-NIRR</t>
  </si>
  <si>
    <t>FOTO (PC1, PC2, PC3)</t>
  </si>
  <si>
    <t>PC1 (visual), R, G, NIR, SAR-VH, SAR-VV, DEM</t>
  </si>
  <si>
    <t>Texture_window</t>
  </si>
  <si>
    <t>Texture_quantization</t>
  </si>
  <si>
    <t>Texture_base_feature</t>
  </si>
  <si>
    <t>NIR</t>
  </si>
  <si>
    <t>GLCM_ndvi_hom, GLCM_ndvi_dis, GLCM_ndvi_ent, GLCM_ndvi_sm, CIELAB_L, CIELAB_a, CIELAB_b, dNDVI</t>
  </si>
  <si>
    <t>G</t>
  </si>
  <si>
    <t>GLCM_mean_R, GLCM_mean_G, GLCM_mean_B, GLCM_mean_NIR, GLCM_var_R, GLCM_var_G, GLCM_var_B, GLCM_var_NIR, GLCM_hom_R, GLCM_hom_G, GLCM_hom_B, GLCM_hom_NIR, GLCM_con_R, GLCM_con_G, GLCM_con_B, GLCM_con_NIR, GLCM_dis_R, GLCM_dis_G, GLCM_dis_B, GLCM_dis_NIR, GLCM_ent_R, GLCM_ent_G, GLCM_ent_B, GLCM_ent_NIR, GLCM_sm_R, GLCM_sm_G, GLCM_sm_B, GLCM_sm_NIR, NDVI, SR-NIRR, SAVI, MSAVI2, NDWI</t>
  </si>
  <si>
    <t>3, 5, 7, 9, 11, 13, 15, 17, 19, 21, 23, 25, 27, 29, 31</t>
  </si>
  <si>
    <t>PC1 (from R, G, B, NIR)</t>
  </si>
  <si>
    <t>G, R, NIR</t>
  </si>
  <si>
    <t>3, 5, 7, 9, 11, 13, 15</t>
  </si>
  <si>
    <t>R, G, B, NIR, GNDVI, EVI, NDVI,  MSAVI</t>
  </si>
  <si>
    <t>(G - NIR)/(G + NIR)</t>
  </si>
  <si>
    <t>R, G, B, NIR, DVI, EVI, GNDVI, NDVI, SR-NIRR</t>
  </si>
  <si>
    <t>3, 9, 27</t>
  </si>
  <si>
    <t>3, 5, 7</t>
  </si>
  <si>
    <t>Grey level</t>
  </si>
  <si>
    <t>45, 90, 180 (best), 360</t>
  </si>
  <si>
    <t>3, 5, 7, 9, 11, 13, 15, 17, 19, 21, 23, 29, 35, 43, 51</t>
  </si>
  <si>
    <t>R, G, B, NIR, NDVI</t>
  </si>
  <si>
    <t>LDA</t>
  </si>
  <si>
    <t>PCA (to calculate GLCM)</t>
  </si>
  <si>
    <t>About building damage, not forests</t>
  </si>
  <si>
    <t>not available in english</t>
  </si>
  <si>
    <t>no forest in title or abstract other than "random forest"</t>
  </si>
  <si>
    <t>review</t>
  </si>
  <si>
    <t>pansharpening</t>
  </si>
  <si>
    <t>PLSR</t>
  </si>
  <si>
    <t>NPCI, NDVI, OSAVI, MSAVI2, NDWI2, MTVI2, TDVI</t>
  </si>
  <si>
    <t>Image enhancement</t>
  </si>
  <si>
    <t>K-sharp</t>
  </si>
  <si>
    <t>RRC (Landsat)</t>
  </si>
  <si>
    <t>application is not directly related to the study of forests</t>
  </si>
  <si>
    <t>can't find anywhere</t>
  </si>
  <si>
    <t>unavailable in english</t>
  </si>
  <si>
    <t>modelling snow, not attributes related to forests or trees</t>
  </si>
  <si>
    <t>not related to terrestrial forests</t>
  </si>
  <si>
    <t>irrelevant</t>
  </si>
  <si>
    <t>Redundant, uses dataset from Reiner without changing tree modelling methodology</t>
  </si>
  <si>
    <t>Unavailable in English</t>
  </si>
  <si>
    <t>Not directly related to forests or trees</t>
  </si>
  <si>
    <t>Publication focusses on LULC classification without providing accuracy metrics specifically related to forest</t>
  </si>
  <si>
    <t>About water mapping, not imaging trees or forests</t>
  </si>
  <si>
    <t>Planet data used for agriculture, not forests or trees</t>
  </si>
  <si>
    <t>"forests" not in title or abstract other than "random forest"</t>
  </si>
  <si>
    <t>about building collapse, not forests</t>
  </si>
  <si>
    <t>Planet data mentioned and shown but not used to analyze forests</t>
  </si>
  <si>
    <t>Planet data  not used to study forests</t>
  </si>
  <si>
    <t>PS: OA = 0.9214; L8: OA = 0.8903</t>
  </si>
  <si>
    <t>PS &gt; L8</t>
  </si>
  <si>
    <t>doesn't have forest other than "random forest" in abstract or title</t>
  </si>
  <si>
    <t>LULC</t>
  </si>
  <si>
    <t>DTM, Slope, S2</t>
  </si>
  <si>
    <t>Elevation, Slope, B, R, NIR, B_fused, G_fused, R_fused, RE_fused, NIR_fused, NIRnarrow_fused, SWIR1_fused, SWIR2_fused, NDVI_fused, NDRE_fused, SI_fused</t>
  </si>
  <si>
    <t>RF importance, correlational analysis</t>
  </si>
  <si>
    <t>pansharpening with S2 (per Gasparovic)</t>
  </si>
  <si>
    <t>k = 0.7, r2 = 0.69</t>
  </si>
  <si>
    <t>Madeira-Tapajós moist forests (1), Mato Grosso seasonal forests (1)</t>
  </si>
  <si>
    <t>OA = 0.957</t>
  </si>
  <si>
    <t>time series (RE)</t>
  </si>
  <si>
    <t>2018, 2020</t>
  </si>
  <si>
    <t>880, 157.7</t>
  </si>
  <si>
    <t>Flooding</t>
  </si>
  <si>
    <t>Quartely, Multiyear</t>
  </si>
  <si>
    <t>ICESat</t>
  </si>
  <si>
    <t>raw bands (Superdove), NDVI, MSAVI, RENDVI, MNDVI, CIG, RTVI, VARI, GNDVI, SR-NIRRE, SAVI, EVI, EVI2, GLCM</t>
  </si>
  <si>
    <t>Slope, TWI, Total catchment area, Plan curvature, LS-factor, Roughness, Elevation</t>
  </si>
  <si>
    <t>R, GII, NIR, RENDVI, SR-NIRRE, GNDVI, NDVI, CIG, SAVI, RTVI, RE, EVI, EVI2, GLCM_g2_mean_5, GLCM_y_mean_5, GLCM_y_mean_7, GLCM_r_mean_7, GLCM_re_mean_7, GLCM_nir_mean_7, GLCM_nir_con_7, Elevation, Topographic position index, Channel network base</t>
  </si>
  <si>
    <t>5, 7</t>
  </si>
  <si>
    <t>B, G1, G2, Y, R, RE, NIR</t>
  </si>
  <si>
    <t>KwaZulu-Cape coastal forest mosaic (1), Maputaland-Pondoland bushland and thickets (10)</t>
  </si>
  <si>
    <t>Regression (Xgboost, NN)</t>
  </si>
  <si>
    <t xml:space="preserve">Xgboost:: r2 = 0.78 to 0.81; NN:: r2 = 0.73 to 0.77 </t>
  </si>
  <si>
    <t>Xgboost &gt; NN</t>
  </si>
  <si>
    <t>not available in English</t>
  </si>
  <si>
    <t>mostly an agricultural site, can't evaluate forest analysis</t>
  </si>
  <si>
    <t>not about forests</t>
  </si>
  <si>
    <t>no access</t>
  </si>
  <si>
    <t>does not provide metrics allowing forest classification to be evaluated apart from other LULC</t>
  </si>
  <si>
    <t>little info on data or methods provided</t>
  </si>
  <si>
    <t>forest not in abstract or title</t>
  </si>
  <si>
    <t>not relevant</t>
  </si>
  <si>
    <t>exclude since it is not original research and it doesn't really discuss PS</t>
  </si>
  <si>
    <t>does not use PS</t>
  </si>
  <si>
    <t>26 (12 forest)</t>
  </si>
  <si>
    <t>DHI_cum, DHI_min, DHI_var</t>
  </si>
  <si>
    <t>Regression (LR, MLR)</t>
  </si>
  <si>
    <t>2017, 2018, 2019, 2020</t>
  </si>
  <si>
    <t>MLR &gt; LR</t>
  </si>
  <si>
    <t>S2 &gt; PS &gt; L8</t>
  </si>
  <si>
    <t>MLR (forest): Fused &gt; MODIS &gt; PS &gt; L8 &gt; S2 &gt; RE; LR: (MODIS = L8) &gt; S2 &gt; PS &gt; RE</t>
  </si>
  <si>
    <t>univariate modelling</t>
  </si>
  <si>
    <t>DHI_ps_cum_mean, NDVI_ps_med_mean, NDVI_ps_p90_mean, DHI_ps_min_sd, NDVI_l8_p90_mean, GLCM_modis_dhi_min_hom, NDVI_modis_med_mean</t>
  </si>
  <si>
    <t>duplicate</t>
  </si>
  <si>
    <t>a journal, not an academic research article</t>
  </si>
  <si>
    <t>Classification (LDA, RF)</t>
  </si>
  <si>
    <t>RF &gt; LDA</t>
  </si>
  <si>
    <t>PS: PA = 0.91, UA = 0.79; S2: PA = 0.96, UA = 0.76; L8: PA = 0.95, UA = 0.79</t>
  </si>
  <si>
    <t>PS = S2 = L8</t>
  </si>
  <si>
    <t>Basemap (NICFI, 6 month)</t>
  </si>
  <si>
    <t>NDVI, GNDVI, GLCM</t>
  </si>
  <si>
    <t>Grey level (linear combination of NIR, R, G)</t>
  </si>
  <si>
    <t>not specific enough to forests, 'overall accuracy' does not provide information about forest classification performance</t>
  </si>
  <si>
    <t>Cloud and shadow detection</t>
  </si>
  <si>
    <t>HOT, Shadow index</t>
  </si>
  <si>
    <t>Brazil, Panama, Kenya, Australia</t>
  </si>
  <si>
    <t>South America, North America, Africa, Oceania</t>
  </si>
  <si>
    <t>Classification (STI-ACSS, UDM, UDM2, Fmask, IHOT, ATSA)</t>
  </si>
  <si>
    <t>STI-ACS best</t>
  </si>
  <si>
    <t>OA = 0.9803</t>
  </si>
  <si>
    <t>Isthmian-Atlantic moist forests (1), Japurá-Solimoes-Negro moist forests (1), Uatuma-Trombetas moist forests (1), Tapajós-Xingu moist forests (1), Eucalyptus plantation, Northern Acacia-Commiphora bushlands and thickets (7), Central Ranges xeric scrub (13)</t>
  </si>
  <si>
    <t>Image gap filling</t>
  </si>
  <si>
    <t>Radiometric normalization</t>
  </si>
  <si>
    <t>Image quality investigation</t>
  </si>
  <si>
    <t>4 (2 forest)</t>
  </si>
  <si>
    <t>Panama, Brazil, China, United States</t>
  </si>
  <si>
    <t>North America, South America, Asia</t>
  </si>
  <si>
    <t>Isthmian-Atlantic moist forests (1), Central tall grasslands (8), Urban vegetation, Eucalyptus plantation</t>
  </si>
  <si>
    <t>Snow cover</t>
  </si>
  <si>
    <t>not specific enough to forests, PS used for general LULC</t>
  </si>
  <si>
    <t>not specific enough to forests</t>
  </si>
  <si>
    <t>2017, 2018</t>
  </si>
  <si>
    <t>2015, 2016, 2017, 2018, 2019, 2020, 2021</t>
  </si>
  <si>
    <t>2017, 2018, 2020</t>
  </si>
  <si>
    <t>2021, 2022</t>
  </si>
  <si>
    <t>2016, 2021</t>
  </si>
  <si>
    <t>2016, 2017</t>
  </si>
  <si>
    <t>2019, 2020</t>
  </si>
  <si>
    <t>2017, 2018, 2019, 2020, 2021, 2022</t>
  </si>
  <si>
    <t>2020, 2021, 2022</t>
  </si>
  <si>
    <t>2018, 2019, 2020, 2021</t>
  </si>
  <si>
    <t>2016, 2022</t>
  </si>
  <si>
    <t>Performance_object_pixel</t>
  </si>
  <si>
    <t>Pixel:: RF: OA = 0.9004, k = 0.87, PA (forest) = 0.8545, UA (forest) = 0.8246; SVM: OA = 0.9234, k = 0.90, PA (forest) = 0.8909, UA (forest) = 0.8705;; Object:: RF: 0.9387, k = 0.92, PA (forest) = 0.8727, UA (forest) = 0.9231; SVM: OA = 0.9387, k = 0.92, PA (forest) = 0.8909, UA (forest) = 0.9245</t>
  </si>
  <si>
    <t>Object:: OBIA (ArcGIS): OA = 0.90, k = 0.81, PA = 0.885, UA = 1.00;; Pixel:: SVM: OA = 0.91, PA = 0.915, UA = 0.909, k = 0.83; MLC: OA = 0.82, PA = 0.82, UA = 0.815, k = 0.64</t>
  </si>
  <si>
    <t>Pixel:: RF: k = 0.9596, OA = 0.9798, PA = 0.9805, UA = 0.9792; SVM: k = 0.9435, OA = 0.9798, PA = 0.9727, UA = 0.9708; NN: k = 0.9556, OA = 0.9778, PA = 0.9766, UA = 0.9792;; Object:: RF: k = 0.9818, OA = 0.9927, PA = 0.9972, UA = 0.9985; SVM: k = 0.9591, OA = 0.9796, PA = 0.9844, UA = 0.9744; NN: k = 0.9353, OA = 0.9522, PA = 0.9451, UA = 0.9417</t>
  </si>
  <si>
    <t>OA = 0.82 to 0.91; k = 0.64 to 0.83</t>
  </si>
  <si>
    <t>Relative Object_Pixel_performance</t>
  </si>
  <si>
    <t>Object &gt; Pixel</t>
  </si>
  <si>
    <t>Pixel &gt; Object</t>
  </si>
  <si>
    <t>PS: OA = 0.9282 to 0.9405; S2: OA = 0.8208 to 0.8694</t>
  </si>
  <si>
    <t>PS: OA = 0.852, k = 0.80; RE: OA = 0.838, k = 0.77;  WV2: OA = 0.901, k = 0.86</t>
  </si>
  <si>
    <t>PS: OA = 0.9742; S2: OA = 0.9774</t>
  </si>
  <si>
    <t>PS: r2 = 0.40, RMSE = 13.75 Mg/ha; RE: r2 = 0.91, RMSE = 4.27; S2: r2 = 0.92, RMSE = 8.79</t>
  </si>
  <si>
    <t>PS: r = 0.59, 0.56 for p&lt;0.05; L8: r = 0.57, 0.47, -0.43 for p&lt;0.05</t>
  </si>
  <si>
    <t>PS: r2 = 0.051 to 0.161, rRMSE = 69.19 to 74.05; S2: r2 = 0.051 to 0.146, rRMSE = 70.45 to 73.98; L8: r2 = 0.055 to 0.199, rRMSE = 70.19 to 75.23; A2: r2 = 0.053 to 0.165, rRMSE = 70.76 to 74.48; S1: r2 = 0.051 to 0.090, rRMSE = 72.47 to 77.67</t>
  </si>
  <si>
    <t>PS: OA = 0.672 to 0.940, k = 0.17 to 0.75; S2: OA = 0.737 to 0.938, k = 0.24 to 0.74</t>
  </si>
  <si>
    <t>PS: OA = 0.92, IoU = 0.55; Air: OA = 0.83 to 0.86, IoU = 0.73 to 0.76</t>
  </si>
  <si>
    <t>PS: OA = 0.8244, k = 0.77; S2: OA = 0.8710, k = 0.83; PS/S2 fused: OA = 0.8787, k = 0.84</t>
  </si>
  <si>
    <t>PS: r2 = 0.898 to 0.900; S2: r2 = 0.917 to 0.926; RE: r2 = 0.833 to 0.915; L8: r2 = 0.410 to 0.529</t>
  </si>
  <si>
    <t>PS: OA = 0.57 to 0.64, k = 0.44 to 0.53; S2: OA = 0.55 to 0.59, k = 0.42 to 0.47</t>
  </si>
  <si>
    <t>PS: MCC = 0.08 to 0.13; S2: MCC = 0.06 to 0.125; HS: MCC = 0.96 to 1.00</t>
  </si>
  <si>
    <t>PS: Mean F1 = 0.7 to 0.84; S2: Mean F1 = 0.73 to 0.86; HS: Mean F1 = 0.69 to 0.85</t>
  </si>
  <si>
    <t>PS: mean r2 = 0.337, mean RMSE = 0.304; S2: mean r2 = 0.477, mean RMSE = 0.274; RE: mean r2 = 0.346, mean RMSE = 0.303; L8: mean r2 = 0.316, mean RMSE = 0.309</t>
  </si>
  <si>
    <t>PS: r2 = 0.628, RMSE = 0.078; S2: r2 = 0.707, RMSE = 0.055</t>
  </si>
  <si>
    <t>PS: MMD = 0.0010 to 0.0092; PS/S2 (combined): 0.0049 to 0.0264</t>
  </si>
  <si>
    <t>PS: r2 = 0.80 to 0.82, %RMSE = 8.51 to 10.11; F2: r2 = 0.85 to 0.92, %RMSE = 6.09 to 6.56</t>
  </si>
  <si>
    <t xml:space="preserve">PS: r= 0.970, RMSE = 20.0; HLS: r = 0.974, RMSE = 17.1 </t>
  </si>
  <si>
    <t>PS: r = 0.40 to 0.56; S2: r = -0.40 to 0.75; L7: r = 0.40 to 0.46; S1: r = 0.40 to 0.49; A2: r = 0.41 to 0.49; Regression model with PS: r2 = 0.52; Regression models without PS: PS: r2 = 0.21 to 0.68</t>
  </si>
  <si>
    <t>PS: weighted k = 0.87 (RF); CBERS-4A: weighted k = 0.88 (SVM); S2: weighted k = 0.93 (SVM); L8: weighted k = 0.95 (SVM)</t>
  </si>
  <si>
    <t>PS: OA = 0.812 to 0.910; S2: OA = 0.872 to 0.906</t>
  </si>
  <si>
    <t>PS: r2 = 0.62 to 0.81; S2: r2 = 0.66 to 0.83; L8: r2 = 0.61 to 0.80</t>
  </si>
  <si>
    <t>PS: REf = 1.37; S2: REf = 1.68; L8: REf = 1.40</t>
  </si>
  <si>
    <t>PS: r2 = 0.006 to 0.1743; W2: r2 = 0.0042 to 0.1413</t>
  </si>
  <si>
    <t>PS: OA = 0.86, k = 0.71; S2: OA = 0.78, k = 0.50</t>
  </si>
  <si>
    <t>PS: r2 = 0.82, %RMSE = 7.1; K3: r2 = 0.81, %RMSE = 8.0</t>
  </si>
  <si>
    <t>PS: OA = 0.948 to 0.955, k = 0.939 to 0.946; S2: OA = 0.910 to 0.935, k = 0.893 to 0.922; W2: OA = 0.907 to 0.951, k = 0.889 to 0.942; W2 (res to PS): OA = 0.669 to 0.811, k = 0.609 to 0.775; W2 (res to S2): OA = 0.829 to 0.854, k = 0.796 to 0.825; PS/S2 (fused): OA = 0.919 to 0.956, k = 0.904 to 0.948</t>
  </si>
  <si>
    <t>PS: r2 [[Stem density]] = 0.40 to 0.53 (stem density), r2 [[Stem diameter]] = 0.28 to 0.37 (DBH); S2: r2 [[Stem density]] = 0.45 to 0.60 (stem density), r2 [[Stem diameter]] = 0.28 to 0.33 (DBH)</t>
  </si>
  <si>
    <t>PS: Mean SE [[Canopy cover]] = 0.009 to 0.022; RE: Mean SE [[Canopy cover]] = 0.012 to 0.022; S2: Mean SE [[Canopy cover]] = 0.012 to 0.020</t>
  </si>
  <si>
    <t>Tree species diversity</t>
  </si>
  <si>
    <t>Pixel (classification), Object (masking)</t>
  </si>
  <si>
    <t>Harvesting, Aboveground biomass</t>
  </si>
  <si>
    <t>MLR:: Fused: r2 = 0.72; MODIS: r2 = 0.67; PS: r2 = 0.62; L8: r2 = 0.59; S2: r2 = 0.57; RE: r2 = 0.52</t>
  </si>
  <si>
    <t>Classification (NN [SegFormer,,DPT,,FCN,,DeepLabV3+,,PSPNet,,OCRNet,,ISANet])</t>
  </si>
  <si>
    <t>Classification (NN [Unet, ANN])</t>
  </si>
  <si>
    <t>Classification (Multiresolution segmentation, NN, manual classification)</t>
  </si>
  <si>
    <t>Approach_method1</t>
  </si>
  <si>
    <t>RF &gt; SVM &gt; BRT &gt; MARS &gt; CART &gt; GLM</t>
  </si>
  <si>
    <t>Supervision</t>
  </si>
  <si>
    <t>Classification (NN [custom architecture])</t>
  </si>
  <si>
    <t>Regression (Multiple linear regression, MARS)</t>
  </si>
  <si>
    <t>Significance testing (ANOVA)</t>
  </si>
  <si>
    <t>Regression (Simple linear regression)</t>
  </si>
  <si>
    <t>Regression (Multiple linear regression)</t>
  </si>
  <si>
    <t>Regression (Simple linear regression, Multiple linear regression)</t>
  </si>
  <si>
    <t>Regression (Polynomial regression)</t>
  </si>
  <si>
    <t>Regression (Multiple linear regression [Linear spectral unmixing])</t>
  </si>
  <si>
    <t>Alg_performance_comparison</t>
  </si>
  <si>
    <t>RF: AUC = 0.93, TSS = 0.82; SVM: AUC = 0.89, TSS = 0.71; BRT: AUC = 0.89, TSS = 0.7; MARS: AUC = 0.85, TSS = 0.65; CART: AUC = 0.84, TSS = 0.65; GLM: AUC = 0.84, TSS = 0.64</t>
  </si>
  <si>
    <t>Regression (Simple linear regression, MARS)</t>
  </si>
  <si>
    <t>MARS: r2 = 0.80; Simple linear regression: r2 = 0.56</t>
  </si>
  <si>
    <t>NN: RMSE = 23.2; RF: RMSE = 23.9; XGBoost: 24.9</t>
  </si>
  <si>
    <t>Pixel-based:: SVM: OA = 0.9234, k = 0.90; RF: OA = 0.9004, k = 0.87;; Object-based:: SVM: OA = 0.9387, k = 0.92; RF: OA = 0.9387, k = 0.92</t>
  </si>
  <si>
    <t>Summer:: RF: OA = 0.98, k = 0.98; SVM: OA = 0.97, k = 0.96;; Spring:: RF: OA = 0.97, k = 0.96; SVM: OA = 0.96, k = 0.95;; Autumn:: RF: OA = 0.96, k = 0.94; SVM: OA = 0.93, k = 0.91;; Winter:: RF: OA = 0.95, k = 0.93; SVM: OA = 0.94, k = 0.92</t>
  </si>
  <si>
    <t>Windthrow:: NDVI filtering: OA = 0.84, k = 0.67; SAM: OA = 0.92, k = 0.82; SVM: OA = 0.83, k = 0.66;; Landslide:: NDVI filtering: OA = 0.96, k = 0.91; SAM: OA = 0.93, k = 0.85; SVM: OA = 0.84, k = 0.66</t>
  </si>
  <si>
    <t>RF: OA = 0.9118, k = 0.824; NN: OA = 0.8824, k = 0.778; AdaBoost: OA = 0.7353, k = 0.412</t>
  </si>
  <si>
    <t>RF: r2 = 0.77; SVM: r2 = 0.71; GEM: r2 = 0.17; GLM: r2 = 0.21</t>
  </si>
  <si>
    <t>RF: OA = 0.64, k = 0.53; GMM: OA = 0.63, k = 0.53; SVM: OA = 0.58, k = 0.45; KNN: OA = 0.57, k = 0.44</t>
  </si>
  <si>
    <t>RF: OA = 0.8830, k = 0.853; NN: OA = 0.8367, 0.795; SVM: OA = 0.7482, k = 0.680</t>
  </si>
  <si>
    <t>SVM: F1 = 0.9172; RF: F1 = 0.8917</t>
  </si>
  <si>
    <t>XGBoost: r2 = 0.161; GAM: r2 = 0.083</t>
  </si>
  <si>
    <t xml:space="preserve">XGBoost: r2 = 0.82; RF: r2 = 0.77; SVM: r2 = 0.74; KNN: r2 = 0.77 </t>
  </si>
  <si>
    <t>XGBoost: r2 = 0.78; NN: r2 = 0.73</t>
  </si>
  <si>
    <t>Unet: OA = 0.9405; NN: OA = 0.9282</t>
  </si>
  <si>
    <t>SVM: OA = 0.91; OBIA: OA = 0.90; MLC: OA = 0.82</t>
  </si>
  <si>
    <t>ISM:: PCM: F1 = 0.4; NC: F1 = 0.3; MPCM: F1 = 0.5;; Mean:: PCM: F1 = 0.5; NC: F1 = 0.4; MPCM: F1 = 0.6</t>
  </si>
  <si>
    <t>MARS: r2 = 0.82; Multiple linear regression: r2 = 0.81</t>
  </si>
  <si>
    <t>Pixel-based:: RF: OA = 0.9798; NN: OA = 0.9778; SVM: OA = 0.9718;; Object-based:: RF: OA = 0.9927; NN: OA = 0.9522; SVM: OA = 0.9796</t>
  </si>
  <si>
    <t>RF: k = 0.87; SVM: k = 0.85; MLC: k = 0.85</t>
  </si>
  <si>
    <t>Simple linear regression: r2 = 0.48; Multiple linear regression: r2 = 0.52</t>
  </si>
  <si>
    <t>SVM: OA = 0.955; RF: OA = 0.948; NN: OA = 0.948</t>
  </si>
  <si>
    <t>MS-ROI:: SVM: OA = 0.910; NN: OA = 0.830;; SA-ROI:: SVM: OA = 0.960; NN: OA = 0.782</t>
  </si>
  <si>
    <t>PRISM</t>
  </si>
  <si>
    <t>PALSAR-2</t>
  </si>
  <si>
    <t>time series (CORONA)</t>
  </si>
  <si>
    <t>time series (S2, RE, L5)</t>
  </si>
  <si>
    <t>extra features (Aerial MS, CHM)</t>
  </si>
  <si>
    <t>extra features (Used for modelling with MODIS, L8, S2, RE)</t>
  </si>
  <si>
    <t>extra features (LiDAR)</t>
  </si>
  <si>
    <t>extra features (S1, S2)</t>
  </si>
  <si>
    <t>extra features (S2, S1, SRTM)</t>
  </si>
  <si>
    <t>PS: r = 0.47, 0.57; L8: r = 0.59, 0.56</t>
  </si>
  <si>
    <t>RS_performance_to_aggregate</t>
  </si>
  <si>
    <t xml:space="preserve">PS: IoU = 0.55; Aerial: IoU = 0.73 </t>
  </si>
  <si>
    <t>PS: r2 = 0.898, 0.899, 0.900; S2: r2 = 0.926, 0.917, 0.923; RE: r2 = 0.902, 0.915, 0.833; L8: r2 = 0.529, 0.410, 0.532</t>
  </si>
  <si>
    <t>PS: OA = 0.64, 0.63, 0.57, 0.58; S2: OA = 0.58, 0.57, 0.59, 0.55</t>
  </si>
  <si>
    <t>PS: MCC = 0.08, 0.13, 0.11, 0.15, 0.13, 0.11; S2: MCC = 0.12, 0.13, 0.07, 0.10, 0.0, 0.07; Aerial HS: MCC = 0.94, 0.95, 0.97, 0.97, 0.97, 0.97</t>
  </si>
  <si>
    <t>S2: r2 = 0.477; RE: r2 = 0.346; PS: r2 = 0.337; L8: r2 = 0.316</t>
  </si>
  <si>
    <t>PS: r2 = 0.161; S2: r2 = 0.146; L8: r2 = 0.187; PALSAR2: r2 = 0.165; S1: r2 = 0.090</t>
  </si>
  <si>
    <t>PS: r2 = 0.628; S2: r2 = 0.707</t>
  </si>
  <si>
    <t>PS: OA = 0.9405; S2: OA = 0.8694</t>
  </si>
  <si>
    <t>Stem density:: PS: r2 = 0.53; S2: r2 = 0.60;; Stem diameter:: PS: r2 = 0.37; S2: r2 = 0.33</t>
  </si>
  <si>
    <t>PS: r2 = 0.82; FORMOSAT-2: r2 = 0.92</t>
  </si>
  <si>
    <t>PS: r = 0.970; HLS: r = 0.974</t>
  </si>
  <si>
    <t>CBERS-4A: k = 0.8, 0.88, 0.88, 0.88, 0.88, 0.87, 0.88, 0.88, 0.86, 0.88, 0.88; S2: k = 0.9, 0.9, 0.93, 0.92, 0.93, 0.91, 0.91, 0.9, 0.91, 0.91, 0.91; PS: k = 0.68, 0.84, 0.84, 0.84, 0.84, 0.83, 0.85, 0.84, 0.84, 0.87, 0.85; L8: k = 0.93, 0.94, 0.94, 0.95, 0.95, 0.94, 0.94, 0.95, 0.9, 0.9, 0.9</t>
  </si>
  <si>
    <t>PS: OA = 0.910; S2: OA = 0.906</t>
  </si>
  <si>
    <t>PS: r2 = 0.1743; W2: r2 = 0.1413</t>
  </si>
  <si>
    <t>PS: r2 = 0.81; S2: r2 = 0.83; L8: r2 = 0.80</t>
  </si>
  <si>
    <t>PS: r2 = 0.62; S2: r2 = 0.57; RE: r2 = 0.52; L8: r2 = 0.59; MODIS: r2 = 0.67; Fused: r2 = 0.72</t>
  </si>
  <si>
    <t>PS: r2 = 0.27; S2: r2 = 0.41; L8: r2 = 0.29</t>
  </si>
  <si>
    <t>PS: OA = 0.86; S2: OA = 0.78</t>
  </si>
  <si>
    <t>PS: r2 = 0.82; K3: r2 = 0.81</t>
  </si>
  <si>
    <t>PS: OA = 0.960; S2: OA = 0.950</t>
  </si>
  <si>
    <t>Alg_performance_to_aggregate</t>
  </si>
  <si>
    <t>PS: r2 = 0.40; RE: r2 = 0.91; S2: r2 = 0.92</t>
  </si>
  <si>
    <t>S2: F1 = 0.93; PS: F1 = 0.89; Aerial HS: F1 = 0.95</t>
  </si>
  <si>
    <t>PS: OA = 0.852; RE: OA = 0.838; WV2: OA = 0.901</t>
  </si>
  <si>
    <t>Mean gap:: PS: r = 0.56; S2: r = 0.75;; Max gap:: PS: r = 0.53; S2: r = 0.67;; Canopy openness:: PS: r = 0.48; S2: r = 0.63; S1: r = 0.43</t>
  </si>
  <si>
    <t>PS: r2 = 0.77; S2: r2 = 0.70; L8: r2 = 0.39</t>
  </si>
  <si>
    <t>PS: OA = 0.8244; S2: OA = 0.8710; Fused: OA = 0.8787</t>
  </si>
  <si>
    <t>PS: MMD = 0.0092; Fused: MMD = 0.0264</t>
  </si>
  <si>
    <t>PS: OA = 0.955; S2: OA = 0.935; W2: OA = 0.951; Fused: OA = 0.956</t>
  </si>
  <si>
    <t>PS: OA = 0.940, 0.672; S2: OA = 0.938, 0.735</t>
  </si>
  <si>
    <t>RF: AUC = 0.93; SVM: AUC = 0.89; BRT: AUC = 0.89; MARS: AUC = 0.85; CART: AUC = 0.84; GLM: AUC = 0.84</t>
  </si>
  <si>
    <t>SVM: OA = 0.9387; RF: OA = 0.9387</t>
  </si>
  <si>
    <t>Forest or tree mapping, Forest or tree classification, Land surface phenology</t>
  </si>
  <si>
    <t>Forest or tree mapping:: RF: OA = 0.96, 0.95, 0.97, 0.98; SVM: OA = 0.93, 0.94, 0.96, 0.97;; Forest or tree classification:: RF: OA = 0.79, 0.81, 0.96, 0.97; SVM: OA = 0.68, 0.76, 0.84, 0.79</t>
  </si>
  <si>
    <t>Windthrow:: NDVI filtering: OA = 0.84; SAM: OA = 0.92; SVM: OA = 0.83;; Landslide:: NDVI filtering: OA = 0.96; SAM: OA = 0.93; SVM: OA = 0.84</t>
  </si>
  <si>
    <t>RF: OA = 0.9118; NN: OA = 0.8824; AdaBoost: OA = 0.7353</t>
  </si>
  <si>
    <t>RF: OA = 0.64; GMM: OA = 0.63; SVM: OA = 0.58; KNN: OA = 0.57</t>
  </si>
  <si>
    <t>RF: OA = 0.8830; NN: OA = 0.8367; SVM: OA = 0.7482</t>
  </si>
  <si>
    <t>RF: F1 = 0.89; SVM: F1 = 0.87</t>
  </si>
  <si>
    <t>PCM: F1 = 0.5; NC: F1 = 0.4; MPCM: F1 = 0.6</t>
  </si>
  <si>
    <t>NN: OA = 0.9778; RF: OA = 0.9927; SVM: OA = 0.9796</t>
  </si>
  <si>
    <t>STI-ACSS: OA = 0.9803; UDM: OA = 0.7937; UDM2: OA = 0.8767; Fmask: OA = 0.7989; IHOT: OA = 0.7038; ATSA: OA = 0.8516</t>
  </si>
  <si>
    <t>Semi-supervised</t>
  </si>
  <si>
    <t>Regression (Simple linear regression), Significance testing</t>
  </si>
  <si>
    <t>Classification (Kernelized PELT)</t>
  </si>
  <si>
    <t>Regression (Double logistic regression)</t>
  </si>
  <si>
    <t>Unsupervised</t>
  </si>
  <si>
    <t>Unsupervised classification (Shepherd segmentation, Jenks Natural Breaks), Classification (Xgboost)</t>
  </si>
  <si>
    <t>Classification (Visual classification)</t>
  </si>
  <si>
    <t>Unsupervised, Supervised</t>
  </si>
  <si>
    <t>Reinforcement</t>
  </si>
  <si>
    <t>Unsupervised classification (Possibilistic c-means, Noise clustering, Modified possibilistic c-means)</t>
  </si>
  <si>
    <t>Stem diameter, Basal area, Stem density, Tree species, Aboveground biomass, Canopy height, Canopy cover, Plant area density</t>
  </si>
  <si>
    <t>NDVI, raw bands (Dove), Spectral angle</t>
  </si>
  <si>
    <t>Classification (Thresholding [NDVI filtering, Spectral angle mapper], SVM)</t>
  </si>
  <si>
    <t>Significance testing (Spectral mixture analysis)</t>
  </si>
  <si>
    <t>Classification (Thresholding [Thresholding rewards and penances])</t>
  </si>
  <si>
    <t>Classification (Thresholding [STI-ACSS, UDM, UDM2, Fmask, IHOT, ATSA])</t>
  </si>
  <si>
    <t>Fire, Aboveground biomass</t>
  </si>
  <si>
    <t>Classification (Xgboost)</t>
  </si>
  <si>
    <t>Unsupervised classification (Region growing segmentation)</t>
  </si>
  <si>
    <t>Unsupervised classification (Thresholding)</t>
  </si>
  <si>
    <t>Unsupervised classification (DBSCAN)</t>
  </si>
  <si>
    <t>Regression (Logistic curve fitting)</t>
  </si>
  <si>
    <t>Regression (Double logistic curve fitting)</t>
  </si>
  <si>
    <t>OA = 0.852, 0.900, 0.948</t>
  </si>
  <si>
    <t>alg_comp</t>
  </si>
  <si>
    <t>F1 = 0.939, 0.883, 0.889</t>
  </si>
  <si>
    <t>OA = 0.96713</t>
  </si>
  <si>
    <t>OA = 0.93</t>
  </si>
  <si>
    <t>OA = 0.8154</t>
  </si>
  <si>
    <t>alg_compare</t>
  </si>
  <si>
    <t>OA = 0.940, 0.672</t>
  </si>
  <si>
    <t>IoU = 0.55</t>
  </si>
  <si>
    <t>UA = 0.848, 0.861, 0.567, 0.544, 0.698, 0.864, 0.832, 0.363, 0.606, 0.751, 0.843, 0.812, 0.369, 0.432, 0.721, 0.892, 0.774, 0.537, 0.591, 0.687; PA = 0.829, 0.819, 0.234, 0.57, 0.789, 0.877, 0.82, 0.093, 0.544, 0.794, 0.825, 0.671, 0.215, 0.52, 0.815, 0.886, 0.581, 0.29, 0.672, 0.797</t>
  </si>
  <si>
    <t>MCC = 0.856</t>
  </si>
  <si>
    <t>OA = 0.852</t>
  </si>
  <si>
    <t>OA = 0.8244</t>
  </si>
  <si>
    <t>r2 = 0.898, 0.899, 0.900</t>
  </si>
  <si>
    <t>MCC = 0.08, 0.13, 0.11, 0.15, 0.13, 0.11</t>
  </si>
  <si>
    <t>OA = 0.642, 0.798</t>
  </si>
  <si>
    <t>OA = 0.9214</t>
  </si>
  <si>
    <t>r2 = 0.337</t>
  </si>
  <si>
    <t>PS_model_performance_to_aggregate</t>
  </si>
  <si>
    <t>NN [Unet]: OA = 0.9405; NN [feedforward]: OA = 0.9282</t>
  </si>
  <si>
    <t>OA = 0.9405</t>
  </si>
  <si>
    <t>r2 = 0.82</t>
  </si>
  <si>
    <t>Stem density:: r2 = 0.53;; Stem diameter:: r2 = 0.37</t>
  </si>
  <si>
    <t>OA = 0.9115</t>
  </si>
  <si>
    <t>OA = 0.907</t>
  </si>
  <si>
    <t>r2 = 0.42, 0.47</t>
  </si>
  <si>
    <t>SVM: OA = 0.960; NN [convolutional]: OA = 0.830</t>
  </si>
  <si>
    <t>AUC = 0.81</t>
  </si>
  <si>
    <t>r2 = 0.81, 0.62, 0.93</t>
  </si>
  <si>
    <t>OA = 0.910</t>
  </si>
  <si>
    <t>OA = 0.993</t>
  </si>
  <si>
    <t>r2 = 0.81</t>
  </si>
  <si>
    <t>OA = 0.80</t>
  </si>
  <si>
    <t>r2 = 0.77</t>
  </si>
  <si>
    <t>OA = 0.894</t>
  </si>
  <si>
    <t>OA = 0.9281</t>
  </si>
  <si>
    <t>r2 = 0.27</t>
  </si>
  <si>
    <t>r2 = 0.1743</t>
  </si>
  <si>
    <t>OA = 0.76</t>
  </si>
  <si>
    <t>r2 = 0.92, 0.89, 0.78, 0.62, 0.69, 0.80, 0.96</t>
  </si>
  <si>
    <t>PS: r2 = 0.82; MODIS: r2 = 0.96</t>
  </si>
  <si>
    <t>OA = 0.95</t>
  </si>
  <si>
    <t>r2 = 0.37, 0.80, 0.82, 0.35, 0.64, 0.65</t>
  </si>
  <si>
    <t>OA = 0.901, 0.956, 0.931, 0.914, 0.966, 0.956</t>
  </si>
  <si>
    <t>r2 = 0.391, 0.674, 0.901, 0.810, 0.399, 0.427</t>
  </si>
  <si>
    <t>AUC = 0.77</t>
  </si>
  <si>
    <t>Tree health:: BA = 0.706;; Forest or tree classification:: BA = 0.782</t>
  </si>
  <si>
    <t>IoU = 0.9156, 0.9214</t>
  </si>
  <si>
    <t>SR, Basemap (monthly)</t>
  </si>
  <si>
    <t>Basemap (monthly, NIFCI)</t>
  </si>
  <si>
    <t>3B (monthly, quarterly mosaics)</t>
  </si>
  <si>
    <t>Basemap (NICFI, monthly, quarterly, bi-annual)</t>
  </si>
  <si>
    <t>No</t>
  </si>
  <si>
    <t>S2</t>
  </si>
  <si>
    <t>Non_PS_bands_in_other_RS_models</t>
  </si>
  <si>
    <t>RE; S2</t>
  </si>
  <si>
    <t>S2 (RE, simple ratio RE/NIR)</t>
  </si>
  <si>
    <t>S2 (especially SWIR1 and SWIR2); RE (including RE band); L8 (especially SWIR1)</t>
  </si>
  <si>
    <t>S2; hyperspectral</t>
  </si>
  <si>
    <t>S2: indices and tetxtures based on RE or SWIR; L8: indices and textures based on RE or SWIR; RE: textures and indices based on RE</t>
  </si>
  <si>
    <t>RS_performance_to_aggregate_2</t>
  </si>
  <si>
    <t>Relative_RS_performance_2</t>
  </si>
  <si>
    <t>Canopy cover:: PS &gt; S2, PS &gt; RE;; Forest or tree mapping:: PS = S2, PS = RE</t>
  </si>
  <si>
    <t>S2 &gt; PS, RE &gt; PS</t>
  </si>
  <si>
    <t>L8 &gt; PS</t>
  </si>
  <si>
    <t>S2 = PS</t>
  </si>
  <si>
    <t>WV &gt; PS, PS &gt; RE</t>
  </si>
  <si>
    <t>PS &gt; L8, S2 &gt; PS, RE &gt; PS, PS &gt; RE</t>
  </si>
  <si>
    <t>S2 &gt; PS, RE &gt; PS, PS &gt; L8</t>
  </si>
  <si>
    <t>FORMOSAT-2 &gt; PS</t>
  </si>
  <si>
    <t>PS = HLS</t>
  </si>
  <si>
    <t>L8 &gt; PS, S2 &gt; PS, CBERS-4A &gt; PS</t>
  </si>
  <si>
    <t>S2 &gt; PS, PS &gt; L8</t>
  </si>
  <si>
    <t>L8: SWIR bands included; S2: RE, SWIR bands included</t>
  </si>
  <si>
    <t>S2: RE bands and indices</t>
  </si>
  <si>
    <t>SWIR, RE, and Panchromatic bands</t>
  </si>
  <si>
    <t>PS = S2</t>
  </si>
  <si>
    <t>additional S2 L8 bands</t>
  </si>
  <si>
    <t>SWIR, RE for S2</t>
  </si>
  <si>
    <t>S2 &gt; PS, L8 = PS</t>
  </si>
  <si>
    <t>PS &gt; S2, PS &gt; L8</t>
  </si>
  <si>
    <t>PS &gt; WV</t>
  </si>
  <si>
    <t>S2 use NBR instead of NDVI</t>
  </si>
  <si>
    <t>PS = MODIS</t>
  </si>
  <si>
    <t>Normalized Difference Snow Index used for MODIS</t>
  </si>
  <si>
    <t>PS &gt; K3</t>
  </si>
  <si>
    <t>K3 also has Pan band</t>
  </si>
  <si>
    <t>PS &gt; S2, PS = WV</t>
  </si>
  <si>
    <t>SWIR and RE bands and indices</t>
  </si>
  <si>
    <t>SWIR and RE bands used</t>
  </si>
  <si>
    <t>Canopy structural metrics:: S2 &gt; PS;; Stem structural metrics:: S2 &gt; PS</t>
  </si>
  <si>
    <t>Aerial HS &gt; PS, S2 &gt; PS</t>
  </si>
  <si>
    <t>Aerial HS &gt; PS, PS &gt; S2</t>
  </si>
  <si>
    <t>MODIS &gt; PS, L8 &gt; PS, S2 &gt; PS, PS &gt; RE</t>
  </si>
  <si>
    <t>Aerial MS &gt; PS</t>
  </si>
  <si>
    <t>Stem density:: PS &gt; S2;; Stem diamater:: PS &gt; S2</t>
  </si>
  <si>
    <t>Yes</t>
  </si>
  <si>
    <t>23; 368</t>
  </si>
  <si>
    <t>Revisit_calculation_method</t>
  </si>
  <si>
    <t>Subtraction between two dates</t>
  </si>
  <si>
    <t>Monthly reported</t>
  </si>
  <si>
    <t>Average interval</t>
  </si>
  <si>
    <t>Multiyear average of average yearly revisits</t>
  </si>
  <si>
    <t>Application_recleaned</t>
  </si>
  <si>
    <t>Fire area mapping</t>
  </si>
  <si>
    <t>Average of monthly and quarterly intervals</t>
  </si>
  <si>
    <t>Windthrow mapping</t>
  </si>
  <si>
    <t>Phenologic trend analysis</t>
  </si>
  <si>
    <t>Length divided by dates</t>
  </si>
  <si>
    <t>Forest or tree mapping, Forest or tree classification</t>
  </si>
  <si>
    <t>Fire severity, Stem density, Stem diameter</t>
  </si>
  <si>
    <t>Average month length divided by median number of image dates across all sites</t>
  </si>
  <si>
    <t>Insect defoliation detection</t>
  </si>
  <si>
    <t>Tree disease, Tree species</t>
  </si>
  <si>
    <t>Y (Tree disease)</t>
  </si>
  <si>
    <t>Illumination conditions, Phenologic trend analysis</t>
  </si>
  <si>
    <t>Tree disease</t>
  </si>
  <si>
    <t>Land cover change</t>
  </si>
  <si>
    <t>Invasive plant detection</t>
  </si>
  <si>
    <t>Snag detection</t>
  </si>
  <si>
    <t>Forest or tree classification</t>
  </si>
  <si>
    <t>Estimate for monthly monitoring</t>
  </si>
  <si>
    <t>Kiln scar detection</t>
  </si>
  <si>
    <t>Harvesting, Fire area mapping</t>
  </si>
  <si>
    <t>Fire severity</t>
  </si>
  <si>
    <t>Tree mortality</t>
  </si>
  <si>
    <t>Windthrow impact</t>
  </si>
  <si>
    <t>Windthrow mapping, Landslide</t>
  </si>
  <si>
    <t>Illumination conditions</t>
  </si>
  <si>
    <t>Image quality</t>
  </si>
  <si>
    <t>PS &gt; S2, PS &gt; L8, PALSAR-2 &gt; PS, PS &gt; S1</t>
  </si>
  <si>
    <t>Southern Forests-a Journal of Forest Science</t>
  </si>
  <si>
    <t>Agriculture-Basel</t>
  </si>
  <si>
    <t>PROCEEDINGS OF THE 2018 23RD CONFERENCE OF OPEN INNOVATIONS ASSOCIATION (FRUCT)</t>
  </si>
  <si>
    <t>Earth</t>
  </si>
  <si>
    <t>Scientific African</t>
  </si>
  <si>
    <t>IEEE Geoscience and Remote Sensing Letters</t>
  </si>
  <si>
    <t>Jt. Urban Remote Sens. Event, JURSE</t>
  </si>
  <si>
    <t>Science of Remote Sensing</t>
  </si>
  <si>
    <t>Ukrainian Journal of Forest and Wood Science</t>
  </si>
  <si>
    <t>Remote Sensing in Ecology and Conservation</t>
  </si>
  <si>
    <t>Trends in Earth Observation</t>
  </si>
  <si>
    <t>statistic</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</si>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</sst>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scheme val="minor"/>
    </font>
    <font>
      <u/>
      <sz val="11"/>
      <color theme="10"/>
      <name val="Calibri"/>
      <family val="2"/>
      <scheme val="minor"/>
    </font>
    <font>
      <sz val="14"/>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10" xfId="0" applyBorder="1" applyAlignment="1">
      <alignment wrapText="1"/>
    </xf>
    <xf numFmtId="0" fontId="0" fillId="0" borderId="10" xfId="0" applyBorder="1"/>
    <xf numFmtId="49" fontId="0" fillId="0" borderId="0" xfId="0" applyNumberFormat="1" applyAlignment="1">
      <alignment wrapText="1"/>
    </xf>
    <xf numFmtId="49" fontId="18" fillId="0" borderId="0" xfId="0" applyNumberFormat="1" applyFont="1" applyAlignment="1">
      <alignment wrapText="1"/>
    </xf>
    <xf numFmtId="0" fontId="18" fillId="0" borderId="0" xfId="0" applyFont="1"/>
    <xf numFmtId="0" fontId="18" fillId="0" borderId="0" xfId="0" quotePrefix="1" applyFont="1"/>
    <xf numFmtId="0" fontId="18" fillId="0" borderId="10" xfId="0" applyFont="1" applyBorder="1"/>
    <xf numFmtId="0" fontId="18" fillId="0" borderId="10" xfId="0" quotePrefix="1" applyFont="1" applyBorder="1"/>
    <xf numFmtId="4" fontId="0" fillId="0" borderId="0" xfId="0" applyNumberFormat="1"/>
    <xf numFmtId="164" fontId="0" fillId="0" borderId="0" xfId="0" applyNumberFormat="1"/>
    <xf numFmtId="0" fontId="0" fillId="0" borderId="0" xfId="0" quotePrefix="1"/>
    <xf numFmtId="0" fontId="19" fillId="0" borderId="0" xfId="0" applyFont="1"/>
    <xf numFmtId="0" fontId="19" fillId="0" borderId="0" xfId="0" applyFont="1" applyAlignment="1">
      <alignment wrapText="1"/>
    </xf>
    <xf numFmtId="0" fontId="20" fillId="0" borderId="0" xfId="42"/>
    <xf numFmtId="0" fontId="0" fillId="0" borderId="0" xfId="0" quotePrefix="1" applyAlignment="1">
      <alignment wrapText="1"/>
    </xf>
    <xf numFmtId="0" fontId="0" fillId="0" borderId="0" xfId="0" applyBorder="1"/>
    <xf numFmtId="0" fontId="0" fillId="0" borderId="0" xfId="0" applyAlignment="1"/>
    <xf numFmtId="0" fontId="0" fillId="0" borderId="10" xfId="0" applyBorder="1" applyAlignment="1"/>
    <xf numFmtId="0" fontId="0" fillId="0" borderId="0" xfId="0" applyBorder="1" applyAlignment="1"/>
    <xf numFmtId="0" fontId="0" fillId="0" borderId="0" xfId="0" quotePrefix="1" applyAlignment="1"/>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7">
    <dxf>
      <fill>
        <patternFill>
          <bgColor rgb="FFFFD3D3"/>
        </patternFill>
      </fill>
    </dxf>
    <dxf>
      <fill>
        <patternFill>
          <bgColor rgb="FFFFD3D3"/>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theme="9" tint="0.79998168889431442"/>
        </patternFill>
      </fill>
    </dxf>
    <dxf>
      <fill>
        <patternFill>
          <bgColor rgb="FFFFD3D3"/>
        </patternFill>
      </fill>
    </dxf>
    <dxf>
      <fill>
        <patternFill>
          <bgColor rgb="FFFFCCCC"/>
        </patternFill>
      </fill>
    </dxf>
  </dxfs>
  <tableStyles count="0" defaultTableStyle="TableStyleMedium2" defaultPivotStyle="PivotStyleLight16"/>
  <colors>
    <mruColors>
      <color rgb="FFFFCC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ndrewsforest.oregonstate.edu/sites/default/files/lter/pubs/pdf/pub149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6176-106C-4285-A36F-0EFB5D4551B1}">
  <sheetPr filterMode="1"/>
  <dimension ref="A1:FX508"/>
  <sheetViews>
    <sheetView tabSelected="1" topLeftCell="DK1" zoomScale="70" zoomScaleNormal="70" workbookViewId="0">
      <pane ySplit="1" topLeftCell="A2" activePane="bottomLeft" state="frozen"/>
      <selection activeCell="D1" sqref="D1"/>
      <selection pane="bottomLeft" activeCell="DM6" sqref="DM6"/>
    </sheetView>
  </sheetViews>
  <sheetFormatPr defaultRowHeight="15" x14ac:dyDescent="0.25"/>
  <cols>
    <col min="1" max="1" width="10.42578125" hidden="1" customWidth="1"/>
    <col min="2" max="2" width="12.85546875" hidden="1" customWidth="1"/>
    <col min="3" max="3" width="0" hidden="1" customWidth="1"/>
    <col min="5" max="5" width="19" customWidth="1"/>
    <col min="6" max="6" width="37.28515625" style="1" customWidth="1"/>
    <col min="7" max="7" width="32" customWidth="1"/>
    <col min="8" max="13" width="9.140625" customWidth="1"/>
    <col min="14" max="88" width="9.140625" hidden="1" customWidth="1"/>
    <col min="89" max="89" width="3.5703125" style="3" customWidth="1"/>
    <col min="90" max="90" width="3.28515625" customWidth="1"/>
    <col min="91" max="91" width="3.42578125" customWidth="1"/>
    <col min="92" max="92" width="9.140625" hidden="1" customWidth="1"/>
    <col min="93" max="93" width="6.28515625" hidden="1" customWidth="1"/>
    <col min="94" max="94" width="11.42578125" customWidth="1"/>
    <col min="95" max="95" width="36.42578125" customWidth="1"/>
    <col min="96" max="96" width="31.5703125" style="1" customWidth="1"/>
    <col min="97" max="97" width="11.42578125" customWidth="1"/>
    <col min="98" max="98" width="15" customWidth="1"/>
    <col min="99" max="99" width="13.42578125" style="1" customWidth="1"/>
    <col min="100" max="100" width="7.5703125" style="1" customWidth="1"/>
    <col min="101" max="101" width="8.42578125" style="1" customWidth="1"/>
    <col min="102" max="102" width="16.140625" style="1" customWidth="1"/>
    <col min="103" max="103" width="11.85546875" customWidth="1"/>
    <col min="104" max="104" width="14.7109375" customWidth="1"/>
    <col min="105" max="105" width="11.7109375" customWidth="1"/>
    <col min="106" max="106" width="13.85546875" customWidth="1"/>
    <col min="107" max="107" width="17.85546875" customWidth="1"/>
    <col min="108" max="108" width="15.42578125" customWidth="1"/>
    <col min="109" max="109" width="9.140625" customWidth="1"/>
    <col min="110" max="110" width="8.42578125" customWidth="1"/>
    <col min="111" max="111" width="18.7109375" customWidth="1"/>
    <col min="112" max="113" width="12.140625" customWidth="1"/>
    <col min="114" max="114" width="13.85546875" customWidth="1"/>
    <col min="115" max="115" width="13.140625" customWidth="1"/>
    <col min="116" max="116" width="7.7109375" style="1" customWidth="1"/>
    <col min="117" max="117" width="15.5703125" customWidth="1"/>
    <col min="118" max="118" width="9.28515625" customWidth="1"/>
    <col min="119" max="120" width="15.140625" customWidth="1"/>
    <col min="121" max="121" width="9.7109375" customWidth="1"/>
    <col min="122" max="122" width="13.42578125" customWidth="1"/>
    <col min="123" max="123" width="12.7109375" customWidth="1"/>
    <col min="124" max="124" width="9.5703125" customWidth="1"/>
    <col min="125" max="125" width="8.28515625" customWidth="1"/>
    <col min="126" max="126" width="17.28515625" style="1" customWidth="1"/>
    <col min="127" max="127" width="13.5703125" customWidth="1"/>
    <col min="128" max="128" width="33.140625" style="1" customWidth="1"/>
    <col min="129" max="129" width="42.7109375" style="18" customWidth="1"/>
    <col min="130" max="130" width="16.140625" customWidth="1"/>
    <col min="131" max="132" width="6.85546875" customWidth="1"/>
    <col min="133" max="134" width="27.7109375" customWidth="1"/>
    <col min="135" max="135" width="20.5703125" style="1" customWidth="1"/>
    <col min="136" max="136" width="17" style="1" hidden="1" customWidth="1"/>
    <col min="137" max="138" width="27.5703125" style="1" hidden="1" customWidth="1"/>
    <col min="139" max="139" width="13.140625" hidden="1" customWidth="1"/>
    <col min="140" max="140" width="25.28515625" customWidth="1"/>
    <col min="141" max="141" width="31.7109375" style="1" customWidth="1"/>
    <col min="142" max="142" width="13" customWidth="1"/>
    <col min="143" max="143" width="11.7109375" hidden="1" customWidth="1"/>
    <col min="144" max="144" width="8.7109375" hidden="1" customWidth="1"/>
    <col min="145" max="145" width="40.28515625" hidden="1" customWidth="1"/>
    <col min="146" max="146" width="9.140625" style="3"/>
  </cols>
  <sheetData>
    <row r="1" spans="1:180" s="1" customFormat="1" ht="54"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2" t="s">
        <v>88</v>
      </c>
      <c r="CL1" s="1" t="s">
        <v>89</v>
      </c>
      <c r="CM1" s="1" t="s">
        <v>90</v>
      </c>
      <c r="CN1" s="1" t="s">
        <v>91</v>
      </c>
      <c r="CO1" s="1" t="s">
        <v>92</v>
      </c>
      <c r="CP1" s="1" t="s">
        <v>93</v>
      </c>
      <c r="CQ1" s="1" t="s">
        <v>3356</v>
      </c>
      <c r="CR1" s="1" t="s">
        <v>94</v>
      </c>
      <c r="CS1" s="1" t="s">
        <v>95</v>
      </c>
      <c r="CT1" s="1" t="s">
        <v>96</v>
      </c>
      <c r="CU1" s="1" t="s">
        <v>97</v>
      </c>
      <c r="CV1" s="1" t="s">
        <v>98</v>
      </c>
      <c r="CW1" s="1" t="s">
        <v>2901</v>
      </c>
      <c r="CX1" s="1" t="s">
        <v>3351</v>
      </c>
      <c r="CY1" s="1" t="s">
        <v>99</v>
      </c>
      <c r="CZ1" s="1" t="s">
        <v>2917</v>
      </c>
      <c r="DA1" s="1" t="s">
        <v>2918</v>
      </c>
      <c r="DB1" s="1" t="s">
        <v>2921</v>
      </c>
      <c r="DC1" s="1" t="s">
        <v>2919</v>
      </c>
      <c r="DD1" s="1" t="s">
        <v>2920</v>
      </c>
      <c r="DE1" s="1" t="s">
        <v>100</v>
      </c>
      <c r="DF1" s="1" t="s">
        <v>101</v>
      </c>
      <c r="DG1" s="1" t="s">
        <v>102</v>
      </c>
      <c r="DH1" s="1" t="s">
        <v>103</v>
      </c>
      <c r="DI1" s="1" t="s">
        <v>104</v>
      </c>
      <c r="DJ1" s="1" t="s">
        <v>105</v>
      </c>
      <c r="DK1" s="1" t="s">
        <v>106</v>
      </c>
      <c r="DL1" s="1" t="s">
        <v>107</v>
      </c>
      <c r="DM1" s="1" t="s">
        <v>108</v>
      </c>
      <c r="DN1" s="1" t="s">
        <v>2965</v>
      </c>
      <c r="DO1" s="1" t="s">
        <v>2966</v>
      </c>
      <c r="DP1" s="1" t="s">
        <v>2967</v>
      </c>
      <c r="DQ1" s="1" t="s">
        <v>109</v>
      </c>
      <c r="DR1" s="1" t="s">
        <v>110</v>
      </c>
      <c r="DS1" s="1" t="s">
        <v>111</v>
      </c>
      <c r="DT1" s="1" t="s">
        <v>3097</v>
      </c>
      <c r="DU1" s="1" t="s">
        <v>3143</v>
      </c>
      <c r="DV1" s="1" t="s">
        <v>112</v>
      </c>
      <c r="DW1" s="1" t="s">
        <v>3141</v>
      </c>
      <c r="DX1" s="1" t="s">
        <v>113</v>
      </c>
      <c r="DY1" s="1" t="s">
        <v>3271</v>
      </c>
      <c r="DZ1" s="1" t="s">
        <v>114</v>
      </c>
      <c r="EA1" s="1" t="s">
        <v>2947</v>
      </c>
      <c r="EB1" s="1" t="s">
        <v>2944</v>
      </c>
      <c r="EC1" s="1" t="s">
        <v>115</v>
      </c>
      <c r="ED1" s="1" t="s">
        <v>3313</v>
      </c>
      <c r="EE1" s="1" t="s">
        <v>3187</v>
      </c>
      <c r="EF1" s="1" t="s">
        <v>116</v>
      </c>
      <c r="EG1" s="1" t="s">
        <v>3152</v>
      </c>
      <c r="EH1" s="1" t="s">
        <v>3208</v>
      </c>
      <c r="EI1" s="1" t="s">
        <v>3102</v>
      </c>
      <c r="EJ1" s="1" t="s">
        <v>3314</v>
      </c>
      <c r="EK1" s="1" t="s">
        <v>117</v>
      </c>
      <c r="EL1" s="1" t="s">
        <v>3307</v>
      </c>
      <c r="EM1" s="1" t="s">
        <v>118</v>
      </c>
      <c r="EN1" s="1" t="s">
        <v>119</v>
      </c>
      <c r="EO1" s="1" t="s">
        <v>120</v>
      </c>
      <c r="EP1" s="2" t="s">
        <v>121</v>
      </c>
      <c r="EQ1" s="1" t="s">
        <v>122</v>
      </c>
      <c r="ER1" s="1" t="s">
        <v>123</v>
      </c>
      <c r="ES1" s="1" t="s">
        <v>124</v>
      </c>
      <c r="ET1" s="1" t="s">
        <v>125</v>
      </c>
      <c r="EU1" s="1" t="s">
        <v>126</v>
      </c>
      <c r="EV1" s="1" t="s">
        <v>127</v>
      </c>
      <c r="EW1" s="1" t="s">
        <v>128</v>
      </c>
      <c r="EX1" s="1" t="s">
        <v>129</v>
      </c>
      <c r="EY1" s="1" t="s">
        <v>130</v>
      </c>
      <c r="EZ1" s="1" t="s">
        <v>131</v>
      </c>
      <c r="FA1" s="1" t="s">
        <v>132</v>
      </c>
      <c r="FB1" s="1" t="s">
        <v>133</v>
      </c>
      <c r="FC1" s="1" t="s">
        <v>134</v>
      </c>
      <c r="FD1" s="1" t="s">
        <v>135</v>
      </c>
      <c r="FE1" s="1" t="s">
        <v>136</v>
      </c>
      <c r="FF1" s="1" t="s">
        <v>137</v>
      </c>
      <c r="FG1" s="1" t="s">
        <v>138</v>
      </c>
      <c r="FH1" s="1" t="s">
        <v>139</v>
      </c>
      <c r="FI1" s="1" t="s">
        <v>140</v>
      </c>
      <c r="FJ1" s="1" t="s">
        <v>141</v>
      </c>
      <c r="FK1" s="1" t="s">
        <v>3177</v>
      </c>
      <c r="FL1" s="1" t="s">
        <v>142</v>
      </c>
      <c r="FM1" s="1" t="s">
        <v>143</v>
      </c>
      <c r="FN1" s="1" t="s">
        <v>144</v>
      </c>
      <c r="FO1" s="1" t="s">
        <v>145</v>
      </c>
      <c r="FP1" s="1" t="s">
        <v>146</v>
      </c>
      <c r="FQ1" s="1" t="s">
        <v>147</v>
      </c>
      <c r="FR1" s="1" t="s">
        <v>148</v>
      </c>
      <c r="FS1" s="1" t="s">
        <v>149</v>
      </c>
      <c r="FT1" s="1" t="s">
        <v>150</v>
      </c>
      <c r="FU1" s="1" t="s">
        <v>151</v>
      </c>
      <c r="FV1" s="1" t="s">
        <v>152</v>
      </c>
      <c r="FW1" s="1" t="s">
        <v>3029</v>
      </c>
      <c r="FX1" s="1" t="s">
        <v>3178</v>
      </c>
    </row>
    <row r="2" spans="1:180" hidden="1" x14ac:dyDescent="0.25">
      <c r="B2" t="s">
        <v>153</v>
      </c>
      <c r="C2" t="s">
        <v>154</v>
      </c>
      <c r="D2">
        <v>2022</v>
      </c>
      <c r="E2" t="s">
        <v>155</v>
      </c>
      <c r="F2" t="s">
        <v>156</v>
      </c>
      <c r="G2" t="s">
        <v>157</v>
      </c>
      <c r="I2" t="s">
        <v>158</v>
      </c>
      <c r="J2" t="s">
        <v>159</v>
      </c>
      <c r="L2" t="s">
        <v>160</v>
      </c>
      <c r="M2">
        <v>44774</v>
      </c>
      <c r="N2">
        <v>45075.825150462966</v>
      </c>
      <c r="O2">
        <v>45075.957499999997</v>
      </c>
      <c r="T2">
        <v>27</v>
      </c>
      <c r="AD2" t="s">
        <v>161</v>
      </c>
      <c r="AH2" t="s">
        <v>162</v>
      </c>
      <c r="AM2" t="s">
        <v>163</v>
      </c>
      <c r="AN2" t="s">
        <v>164</v>
      </c>
      <c r="AO2" t="s">
        <v>165</v>
      </c>
      <c r="CK2"/>
      <c r="CL2" t="s">
        <v>2989</v>
      </c>
      <c r="CN2" t="s">
        <v>166</v>
      </c>
      <c r="CO2" t="s">
        <v>167</v>
      </c>
      <c r="CP2" t="s">
        <v>168</v>
      </c>
      <c r="CR2"/>
      <c r="CS2" t="s">
        <v>169</v>
      </c>
      <c r="CT2" t="s">
        <v>170</v>
      </c>
      <c r="CU2"/>
      <c r="CV2"/>
      <c r="CW2"/>
      <c r="CX2"/>
      <c r="DE2" t="s">
        <v>171</v>
      </c>
      <c r="DH2" t="s">
        <v>172</v>
      </c>
      <c r="DJ2" t="s">
        <v>173</v>
      </c>
      <c r="DK2">
        <v>306</v>
      </c>
      <c r="DL2"/>
      <c r="DQ2">
        <v>3</v>
      </c>
      <c r="DR2" t="s">
        <v>174</v>
      </c>
      <c r="DV2"/>
      <c r="DX2"/>
      <c r="DY2"/>
      <c r="EC2">
        <v>4</v>
      </c>
      <c r="EE2"/>
      <c r="EF2"/>
      <c r="EG2"/>
      <c r="EH2"/>
      <c r="EK2" t="s">
        <v>175</v>
      </c>
      <c r="EN2">
        <f t="shared" ref="EN2:EN3" si="0">COUNTA(EP2:FX2)</f>
        <v>2</v>
      </c>
      <c r="EO2" t="e">
        <f>_xlfn.TEXTJOIN(", ",TRUE,#REF!)</f>
        <v>#REF!</v>
      </c>
      <c r="EP2">
        <v>1</v>
      </c>
      <c r="ET2">
        <v>1</v>
      </c>
    </row>
    <row r="3" spans="1:180" hidden="1" x14ac:dyDescent="0.25">
      <c r="B3" t="s">
        <v>176</v>
      </c>
      <c r="C3" t="s">
        <v>154</v>
      </c>
      <c r="D3">
        <v>2019</v>
      </c>
      <c r="E3" t="s">
        <v>177</v>
      </c>
      <c r="F3" t="s">
        <v>178</v>
      </c>
      <c r="I3" t="s">
        <v>179</v>
      </c>
      <c r="J3" t="s">
        <v>180</v>
      </c>
      <c r="K3" t="s">
        <v>181</v>
      </c>
      <c r="M3">
        <v>2019</v>
      </c>
      <c r="N3">
        <v>45246.819282407407</v>
      </c>
      <c r="O3">
        <v>45246.819282407407</v>
      </c>
      <c r="S3" t="s">
        <v>182</v>
      </c>
      <c r="T3">
        <v>11</v>
      </c>
      <c r="X3" t="s">
        <v>182</v>
      </c>
      <c r="AD3" t="s">
        <v>161</v>
      </c>
      <c r="AK3" t="s">
        <v>183</v>
      </c>
      <c r="AS3" t="s">
        <v>182</v>
      </c>
      <c r="CK3" t="s">
        <v>2987</v>
      </c>
      <c r="CL3" t="s">
        <v>2989</v>
      </c>
      <c r="CR3"/>
      <c r="CU3"/>
      <c r="CV3"/>
      <c r="CW3"/>
      <c r="CX3"/>
      <c r="DL3"/>
      <c r="DV3"/>
      <c r="DX3"/>
      <c r="DY3"/>
      <c r="EE3"/>
      <c r="EF3"/>
      <c r="EG3"/>
      <c r="EH3"/>
      <c r="EK3"/>
      <c r="EN3">
        <f t="shared" si="0"/>
        <v>0</v>
      </c>
      <c r="EO3" t="e">
        <f>_xlfn.TEXTJOIN(", ",TRUE,#REF!)</f>
        <v>#REF!</v>
      </c>
      <c r="EP3"/>
    </row>
    <row r="4" spans="1:180" ht="60" x14ac:dyDescent="0.25">
      <c r="A4" s="18"/>
      <c r="B4" s="18" t="s">
        <v>184</v>
      </c>
      <c r="C4" s="18" t="s">
        <v>154</v>
      </c>
      <c r="D4" s="18">
        <v>2020</v>
      </c>
      <c r="E4" s="18" t="s">
        <v>185</v>
      </c>
      <c r="F4" s="1" t="s">
        <v>186</v>
      </c>
      <c r="G4" s="18" t="s">
        <v>187</v>
      </c>
      <c r="H4" t="s">
        <v>188</v>
      </c>
      <c r="J4" t="s">
        <v>189</v>
      </c>
      <c r="K4" t="s">
        <v>190</v>
      </c>
      <c r="L4" t="s">
        <v>191</v>
      </c>
      <c r="M4">
        <v>2020</v>
      </c>
      <c r="N4">
        <v>45075.825335648151</v>
      </c>
      <c r="O4">
        <v>45075.825335648151</v>
      </c>
      <c r="P4">
        <v>43701</v>
      </c>
      <c r="T4">
        <v>561</v>
      </c>
      <c r="AB4" t="s">
        <v>192</v>
      </c>
      <c r="AD4" t="s">
        <v>161</v>
      </c>
      <c r="AG4" t="s">
        <v>193</v>
      </c>
      <c r="AM4" t="s">
        <v>194</v>
      </c>
      <c r="AN4" t="s">
        <v>195</v>
      </c>
      <c r="AO4" t="s">
        <v>196</v>
      </c>
      <c r="BU4" t="s">
        <v>197</v>
      </c>
      <c r="CK4" s="19" t="s">
        <v>198</v>
      </c>
      <c r="CL4" s="18"/>
      <c r="CM4" s="18"/>
      <c r="CN4" t="s">
        <v>199</v>
      </c>
      <c r="CO4" t="s">
        <v>200</v>
      </c>
      <c r="CP4" s="18" t="s">
        <v>201</v>
      </c>
      <c r="CQ4" s="18" t="s">
        <v>3370</v>
      </c>
      <c r="CR4" s="18" t="s">
        <v>202</v>
      </c>
      <c r="CS4" s="18" t="s">
        <v>3396</v>
      </c>
      <c r="CT4" s="18" t="s">
        <v>203</v>
      </c>
      <c r="CU4" s="1" t="s">
        <v>182</v>
      </c>
      <c r="CV4" s="1" t="s">
        <v>204</v>
      </c>
      <c r="CW4" s="16" t="s">
        <v>182</v>
      </c>
      <c r="CX4" s="16" t="s">
        <v>3354</v>
      </c>
      <c r="CY4" s="18">
        <f>AVERAGE(238,446)</f>
        <v>342</v>
      </c>
      <c r="CZ4" s="18" t="s">
        <v>2908</v>
      </c>
      <c r="DA4">
        <v>684</v>
      </c>
      <c r="DB4">
        <v>3</v>
      </c>
      <c r="DC4" s="18" t="s">
        <v>182</v>
      </c>
      <c r="DD4" s="18">
        <v>1</v>
      </c>
      <c r="DE4" s="18" t="s">
        <v>182</v>
      </c>
      <c r="DF4" s="18">
        <v>4</v>
      </c>
      <c r="DG4" s="18" t="s">
        <v>171</v>
      </c>
      <c r="DH4" s="18" t="s">
        <v>205</v>
      </c>
      <c r="DI4" s="18" t="s">
        <v>206</v>
      </c>
      <c r="DJ4" s="18" t="s">
        <v>207</v>
      </c>
      <c r="DK4" s="18">
        <v>670.29</v>
      </c>
      <c r="DL4" s="18" t="s">
        <v>171</v>
      </c>
      <c r="DM4" s="18" t="s">
        <v>171</v>
      </c>
      <c r="DN4" s="18"/>
      <c r="DO4" s="18"/>
      <c r="DP4" s="18"/>
      <c r="DQ4" s="18">
        <v>3</v>
      </c>
      <c r="DR4" s="18" t="s">
        <v>208</v>
      </c>
      <c r="DS4" s="18" t="s">
        <v>209</v>
      </c>
      <c r="DT4" s="18"/>
      <c r="DU4" s="18"/>
      <c r="DV4" s="18" t="s">
        <v>210</v>
      </c>
      <c r="DW4" s="18"/>
      <c r="DX4" s="1" t="s">
        <v>211</v>
      </c>
      <c r="DY4" s="18" t="s">
        <v>3253</v>
      </c>
      <c r="DZ4" s="18" t="s">
        <v>171</v>
      </c>
      <c r="EA4" s="18" t="s">
        <v>2954</v>
      </c>
      <c r="EB4" s="18" t="s">
        <v>2946</v>
      </c>
      <c r="EC4" s="18">
        <v>4</v>
      </c>
      <c r="ED4" s="18"/>
      <c r="EE4" s="18"/>
      <c r="EF4" s="18" t="s">
        <v>171</v>
      </c>
      <c r="EG4" s="18"/>
      <c r="EH4" s="18"/>
      <c r="EI4" s="18"/>
      <c r="EJ4" s="18"/>
      <c r="EK4" s="18" t="s">
        <v>171</v>
      </c>
      <c r="EL4" s="18"/>
      <c r="EM4" s="18"/>
      <c r="EN4" s="18">
        <f t="shared" ref="EN4:EN35" si="1">COUNTA(EP4:FX4)</f>
        <v>0</v>
      </c>
      <c r="EO4" t="e">
        <f>_xlfn.TEXTJOIN(", ",TRUE,#REF!)</f>
        <v>#REF!</v>
      </c>
      <c r="EP4" s="19"/>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row>
    <row r="5" spans="1:180" hidden="1" x14ac:dyDescent="0.25">
      <c r="B5" t="s">
        <v>212</v>
      </c>
      <c r="C5" t="s">
        <v>154</v>
      </c>
      <c r="D5">
        <v>2021</v>
      </c>
      <c r="E5" t="s">
        <v>213</v>
      </c>
      <c r="F5" t="s">
        <v>214</v>
      </c>
      <c r="I5" t="s">
        <v>215</v>
      </c>
      <c r="J5" t="s">
        <v>216</v>
      </c>
      <c r="K5" t="s">
        <v>217</v>
      </c>
      <c r="M5">
        <v>2021</v>
      </c>
      <c r="N5">
        <v>45246.819293981483</v>
      </c>
      <c r="O5">
        <v>45246.834085648145</v>
      </c>
      <c r="S5" t="s">
        <v>182</v>
      </c>
      <c r="T5">
        <v>30</v>
      </c>
      <c r="X5" t="s">
        <v>182</v>
      </c>
      <c r="AD5" t="s">
        <v>218</v>
      </c>
      <c r="AK5" t="s">
        <v>183</v>
      </c>
      <c r="AO5" t="s">
        <v>219</v>
      </c>
      <c r="AS5" t="s">
        <v>182</v>
      </c>
      <c r="CK5"/>
      <c r="CL5" t="s">
        <v>2988</v>
      </c>
      <c r="CR5"/>
      <c r="CU5"/>
      <c r="CV5"/>
      <c r="CW5"/>
      <c r="CX5"/>
      <c r="CZ5" s="18"/>
      <c r="DL5"/>
      <c r="DV5"/>
      <c r="DX5"/>
      <c r="DY5"/>
      <c r="EE5"/>
      <c r="EF5"/>
      <c r="EG5"/>
      <c r="EH5"/>
      <c r="EK5"/>
      <c r="EN5">
        <f t="shared" si="1"/>
        <v>0</v>
      </c>
      <c r="EO5" t="e">
        <f>_xlfn.TEXTJOIN(", ",TRUE,#REF!)</f>
        <v>#REF!</v>
      </c>
      <c r="EP5"/>
    </row>
    <row r="6" spans="1:180" ht="90" x14ac:dyDescent="0.25">
      <c r="A6">
        <v>1</v>
      </c>
      <c r="B6" t="s">
        <v>259</v>
      </c>
      <c r="C6" t="s">
        <v>154</v>
      </c>
      <c r="D6">
        <v>2024</v>
      </c>
      <c r="E6" t="s">
        <v>260</v>
      </c>
      <c r="F6" s="1" t="s">
        <v>261</v>
      </c>
      <c r="G6" t="s">
        <v>262</v>
      </c>
      <c r="I6" t="s">
        <v>263</v>
      </c>
      <c r="J6" t="s">
        <v>264</v>
      </c>
      <c r="K6" t="s">
        <v>265</v>
      </c>
      <c r="L6" t="s">
        <v>266</v>
      </c>
      <c r="M6">
        <v>45323</v>
      </c>
      <c r="N6">
        <v>45434.754999999997</v>
      </c>
      <c r="O6">
        <v>45436.040995370371</v>
      </c>
      <c r="Q6">
        <v>277</v>
      </c>
      <c r="S6" t="s">
        <v>182</v>
      </c>
      <c r="T6">
        <v>15</v>
      </c>
      <c r="V6" t="s">
        <v>267</v>
      </c>
      <c r="X6" t="s">
        <v>182</v>
      </c>
      <c r="AD6" t="s">
        <v>161</v>
      </c>
      <c r="AE6" t="s">
        <v>182</v>
      </c>
      <c r="AG6" t="s">
        <v>193</v>
      </c>
      <c r="AH6" t="s">
        <v>268</v>
      </c>
      <c r="AK6" t="s">
        <v>269</v>
      </c>
      <c r="AM6" t="s">
        <v>270</v>
      </c>
      <c r="AO6" t="s">
        <v>271</v>
      </c>
      <c r="CK6" s="17"/>
      <c r="CN6" t="s">
        <v>272</v>
      </c>
      <c r="CO6" t="s">
        <v>171</v>
      </c>
      <c r="CP6" t="s">
        <v>168</v>
      </c>
      <c r="CQ6" t="s">
        <v>273</v>
      </c>
      <c r="CR6" s="1" t="s">
        <v>273</v>
      </c>
      <c r="CS6" t="s">
        <v>3396</v>
      </c>
      <c r="CT6" t="s">
        <v>170</v>
      </c>
      <c r="CU6"/>
      <c r="CV6" t="s">
        <v>171</v>
      </c>
      <c r="CW6"/>
      <c r="CX6"/>
      <c r="CY6" t="s">
        <v>171</v>
      </c>
      <c r="CZ6" s="18"/>
      <c r="DC6">
        <v>6</v>
      </c>
      <c r="DD6">
        <v>1</v>
      </c>
      <c r="DF6">
        <v>35</v>
      </c>
      <c r="DG6" t="s">
        <v>274</v>
      </c>
      <c r="DH6" t="s">
        <v>275</v>
      </c>
      <c r="DI6" t="s">
        <v>276</v>
      </c>
      <c r="DJ6" t="s">
        <v>173</v>
      </c>
      <c r="DK6">
        <v>655.79</v>
      </c>
      <c r="DL6" s="1" t="s">
        <v>277</v>
      </c>
      <c r="DM6" t="s">
        <v>278</v>
      </c>
      <c r="DQ6">
        <v>3</v>
      </c>
      <c r="DR6" t="s">
        <v>279</v>
      </c>
      <c r="DS6" t="s">
        <v>209</v>
      </c>
      <c r="DU6" s="12"/>
      <c r="DV6" t="s">
        <v>280</v>
      </c>
      <c r="DX6" s="1" t="s">
        <v>281</v>
      </c>
      <c r="DY6" s="18" t="s">
        <v>3254</v>
      </c>
      <c r="DZ6" t="s">
        <v>171</v>
      </c>
      <c r="EA6">
        <v>2022</v>
      </c>
      <c r="EB6" t="s">
        <v>182</v>
      </c>
      <c r="EC6">
        <v>4</v>
      </c>
      <c r="EE6"/>
      <c r="EF6" s="1" t="s">
        <v>3142</v>
      </c>
      <c r="EG6" s="1" t="s">
        <v>3153</v>
      </c>
      <c r="EH6" s="1" t="s">
        <v>3218</v>
      </c>
      <c r="EK6" t="s">
        <v>171</v>
      </c>
      <c r="EN6">
        <f t="shared" si="1"/>
        <v>0</v>
      </c>
      <c r="EO6" t="e">
        <f>_xlfn.TEXTJOIN(", ",TRUE,#REF!)</f>
        <v>#REF!</v>
      </c>
      <c r="EP6" s="17"/>
    </row>
    <row r="7" spans="1:180" hidden="1" x14ac:dyDescent="0.25">
      <c r="B7" t="s">
        <v>220</v>
      </c>
      <c r="C7" t="s">
        <v>154</v>
      </c>
      <c r="D7">
        <v>2019</v>
      </c>
      <c r="E7" t="s">
        <v>221</v>
      </c>
      <c r="F7" t="s">
        <v>222</v>
      </c>
      <c r="I7" t="s">
        <v>179</v>
      </c>
      <c r="J7" t="s">
        <v>223</v>
      </c>
      <c r="K7" t="s">
        <v>224</v>
      </c>
      <c r="M7">
        <v>2019</v>
      </c>
      <c r="N7">
        <v>45246.819282407407</v>
      </c>
      <c r="O7">
        <v>45246.819282407407</v>
      </c>
      <c r="S7" t="s">
        <v>182</v>
      </c>
      <c r="T7">
        <v>11</v>
      </c>
      <c r="X7" t="s">
        <v>182</v>
      </c>
      <c r="AD7" t="s">
        <v>161</v>
      </c>
      <c r="AK7" t="s">
        <v>183</v>
      </c>
      <c r="AS7" t="s">
        <v>182</v>
      </c>
      <c r="CK7" t="s">
        <v>3085</v>
      </c>
      <c r="CR7"/>
      <c r="CU7"/>
      <c r="CV7"/>
      <c r="CW7"/>
      <c r="CX7"/>
      <c r="CZ7" s="18"/>
      <c r="DL7"/>
      <c r="DV7"/>
      <c r="DX7"/>
      <c r="DY7"/>
      <c r="EE7"/>
      <c r="EF7"/>
      <c r="EG7"/>
      <c r="EH7"/>
      <c r="EK7"/>
      <c r="EN7">
        <f t="shared" si="1"/>
        <v>0</v>
      </c>
      <c r="EO7" t="e">
        <f>_xlfn.TEXTJOIN(", ",TRUE,#REF!)</f>
        <v>#REF!</v>
      </c>
      <c r="EP7"/>
    </row>
    <row r="8" spans="1:180" hidden="1" x14ac:dyDescent="0.25">
      <c r="B8" t="s">
        <v>225</v>
      </c>
      <c r="C8" t="s">
        <v>154</v>
      </c>
      <c r="D8">
        <v>2023</v>
      </c>
      <c r="E8" t="s">
        <v>226</v>
      </c>
      <c r="F8" t="s">
        <v>227</v>
      </c>
      <c r="I8" t="s">
        <v>228</v>
      </c>
      <c r="J8" t="s">
        <v>229</v>
      </c>
      <c r="L8" t="s">
        <v>230</v>
      </c>
      <c r="M8" t="s">
        <v>231</v>
      </c>
      <c r="N8">
        <v>45246.819340277776</v>
      </c>
      <c r="O8">
        <v>45246.819340277776</v>
      </c>
      <c r="S8" t="s">
        <v>182</v>
      </c>
      <c r="T8">
        <v>8</v>
      </c>
      <c r="X8" t="s">
        <v>182</v>
      </c>
      <c r="AD8" t="s">
        <v>161</v>
      </c>
      <c r="AK8" t="s">
        <v>183</v>
      </c>
      <c r="AS8" t="s">
        <v>182</v>
      </c>
      <c r="CK8" s="17" t="s">
        <v>2990</v>
      </c>
      <c r="CL8" t="s">
        <v>2997</v>
      </c>
      <c r="CP8" t="s">
        <v>168</v>
      </c>
      <c r="CR8" t="s">
        <v>2994</v>
      </c>
      <c r="CS8" t="s">
        <v>169</v>
      </c>
      <c r="CT8" t="s">
        <v>233</v>
      </c>
      <c r="CU8" t="s">
        <v>2996</v>
      </c>
      <c r="CV8" t="s">
        <v>2995</v>
      </c>
      <c r="CW8" t="s">
        <v>2904</v>
      </c>
      <c r="CX8"/>
      <c r="CZ8" s="18"/>
      <c r="DG8" s="12" t="s">
        <v>171</v>
      </c>
      <c r="DH8" t="s">
        <v>234</v>
      </c>
      <c r="DI8" t="s">
        <v>235</v>
      </c>
      <c r="DJ8" t="s">
        <v>236</v>
      </c>
      <c r="DL8" t="s">
        <v>2992</v>
      </c>
      <c r="DM8" t="s">
        <v>2993</v>
      </c>
      <c r="DN8" s="12" t="s">
        <v>171</v>
      </c>
      <c r="DO8" s="12" t="s">
        <v>171</v>
      </c>
      <c r="DP8" s="12" t="s">
        <v>171</v>
      </c>
      <c r="DQ8">
        <v>3</v>
      </c>
      <c r="DV8"/>
      <c r="DX8"/>
      <c r="DY8"/>
      <c r="DZ8" t="s">
        <v>2991</v>
      </c>
      <c r="EC8">
        <v>4</v>
      </c>
      <c r="EE8"/>
      <c r="EF8"/>
      <c r="EG8"/>
      <c r="EH8"/>
      <c r="EK8"/>
      <c r="EN8">
        <f t="shared" si="1"/>
        <v>1</v>
      </c>
      <c r="EO8" t="e">
        <f>_xlfn.TEXTJOIN(", ",TRUE,#REF!)</f>
        <v>#REF!</v>
      </c>
      <c r="EP8" s="17"/>
      <c r="ET8">
        <v>1</v>
      </c>
    </row>
    <row r="9" spans="1:180" ht="75" x14ac:dyDescent="0.25">
      <c r="B9" t="s">
        <v>335</v>
      </c>
      <c r="C9" t="s">
        <v>154</v>
      </c>
      <c r="D9">
        <v>2018</v>
      </c>
      <c r="E9" t="s">
        <v>336</v>
      </c>
      <c r="F9" s="1" t="s">
        <v>337</v>
      </c>
      <c r="G9" t="s">
        <v>338</v>
      </c>
      <c r="I9" t="s">
        <v>339</v>
      </c>
      <c r="J9" t="s">
        <v>340</v>
      </c>
      <c r="L9" t="s">
        <v>341</v>
      </c>
      <c r="M9">
        <v>43344</v>
      </c>
      <c r="N9">
        <v>45075.825254629628</v>
      </c>
      <c r="O9">
        <v>45075.825254629628</v>
      </c>
      <c r="S9">
        <v>3</v>
      </c>
      <c r="T9">
        <v>7</v>
      </c>
      <c r="AD9" t="s">
        <v>161</v>
      </c>
      <c r="AH9" t="s">
        <v>342</v>
      </c>
      <c r="AM9" t="s">
        <v>343</v>
      </c>
      <c r="AN9" t="s">
        <v>344</v>
      </c>
      <c r="AO9" t="s">
        <v>345</v>
      </c>
      <c r="CK9" s="17" t="s">
        <v>198</v>
      </c>
      <c r="CN9" t="s">
        <v>346</v>
      </c>
      <c r="CO9" t="s">
        <v>347</v>
      </c>
      <c r="CP9" t="s">
        <v>168</v>
      </c>
      <c r="CQ9" s="1" t="s">
        <v>348</v>
      </c>
      <c r="CR9" s="1" t="s">
        <v>348</v>
      </c>
      <c r="CS9" t="s">
        <v>3396</v>
      </c>
      <c r="CT9" t="s">
        <v>170</v>
      </c>
      <c r="CU9"/>
      <c r="CV9" t="s">
        <v>171</v>
      </c>
      <c r="CW9"/>
      <c r="CX9"/>
      <c r="CY9" t="s">
        <v>171</v>
      </c>
      <c r="CZ9" s="18"/>
      <c r="DC9" t="s">
        <v>2932</v>
      </c>
      <c r="DD9">
        <v>7</v>
      </c>
      <c r="DE9" t="s">
        <v>171</v>
      </c>
      <c r="DF9">
        <v>4</v>
      </c>
      <c r="DG9" t="s">
        <v>171</v>
      </c>
      <c r="DH9" t="s">
        <v>205</v>
      </c>
      <c r="DI9" t="s">
        <v>276</v>
      </c>
      <c r="DJ9" t="s">
        <v>173</v>
      </c>
      <c r="DK9">
        <v>14364</v>
      </c>
      <c r="DL9" t="s">
        <v>171</v>
      </c>
      <c r="DM9" t="s">
        <v>171</v>
      </c>
      <c r="DQ9">
        <v>3</v>
      </c>
      <c r="DR9" t="s">
        <v>349</v>
      </c>
      <c r="DS9" t="s">
        <v>209</v>
      </c>
      <c r="DV9" t="s">
        <v>350</v>
      </c>
      <c r="DX9" s="1" t="s">
        <v>3133</v>
      </c>
      <c r="DY9" s="18" t="s">
        <v>182</v>
      </c>
      <c r="DZ9" t="s">
        <v>171</v>
      </c>
      <c r="EA9">
        <v>2017</v>
      </c>
      <c r="EB9" t="s">
        <v>2946</v>
      </c>
      <c r="EC9">
        <v>4</v>
      </c>
      <c r="EF9" t="s">
        <v>171</v>
      </c>
      <c r="EG9"/>
      <c r="EH9"/>
      <c r="EJ9" t="s">
        <v>3315</v>
      </c>
      <c r="EK9" s="1" t="s">
        <v>351</v>
      </c>
      <c r="EL9" t="s">
        <v>3305</v>
      </c>
      <c r="EN9">
        <f t="shared" si="1"/>
        <v>2</v>
      </c>
      <c r="EO9" t="e">
        <f>_xlfn.TEXTJOIN(", ",TRUE,#REF!)</f>
        <v>#REF!</v>
      </c>
      <c r="EP9" s="17">
        <v>-1</v>
      </c>
      <c r="EX9">
        <v>-1</v>
      </c>
    </row>
    <row r="10" spans="1:180" hidden="1" x14ac:dyDescent="0.25">
      <c r="B10" t="s">
        <v>252</v>
      </c>
      <c r="C10" t="s">
        <v>154</v>
      </c>
      <c r="D10">
        <v>2022</v>
      </c>
      <c r="E10" t="s">
        <v>253</v>
      </c>
      <c r="F10" t="s">
        <v>254</v>
      </c>
      <c r="K10" t="s">
        <v>255</v>
      </c>
      <c r="L10" t="s">
        <v>256</v>
      </c>
      <c r="M10">
        <v>2022</v>
      </c>
      <c r="N10">
        <v>45246.81927083333</v>
      </c>
      <c r="O10">
        <v>45246.81927083333</v>
      </c>
      <c r="S10" t="s">
        <v>182</v>
      </c>
      <c r="T10" t="s">
        <v>257</v>
      </c>
      <c r="X10" t="s">
        <v>182</v>
      </c>
      <c r="AD10" t="s">
        <v>161</v>
      </c>
      <c r="AK10" t="s">
        <v>258</v>
      </c>
      <c r="AS10" t="s">
        <v>182</v>
      </c>
      <c r="CM10" t="s">
        <v>2998</v>
      </c>
      <c r="CR10"/>
      <c r="CU10"/>
      <c r="CV10"/>
      <c r="CW10"/>
      <c r="CX10"/>
      <c r="CZ10" s="18"/>
      <c r="DL10"/>
      <c r="DV10"/>
      <c r="DX10"/>
      <c r="DY10"/>
      <c r="EE10"/>
      <c r="EF10"/>
      <c r="EG10"/>
      <c r="EH10"/>
      <c r="EK10"/>
      <c r="EN10">
        <f t="shared" si="1"/>
        <v>0</v>
      </c>
      <c r="EO10" t="e">
        <f>_xlfn.TEXTJOIN(", ",TRUE,#REF!)</f>
        <v>#REF!</v>
      </c>
    </row>
    <row r="11" spans="1:180" ht="105" x14ac:dyDescent="0.25">
      <c r="B11" t="s">
        <v>352</v>
      </c>
      <c r="C11" t="s">
        <v>154</v>
      </c>
      <c r="D11">
        <v>2018</v>
      </c>
      <c r="E11" t="s">
        <v>353</v>
      </c>
      <c r="F11" s="1" t="s">
        <v>354</v>
      </c>
      <c r="G11" t="s">
        <v>355</v>
      </c>
      <c r="H11" t="s">
        <v>356</v>
      </c>
      <c r="J11" t="s">
        <v>357</v>
      </c>
      <c r="K11" t="s">
        <v>358</v>
      </c>
      <c r="L11" t="s">
        <v>359</v>
      </c>
      <c r="M11">
        <v>2018</v>
      </c>
      <c r="N11">
        <v>45075.82534722222</v>
      </c>
      <c r="O11">
        <v>45075.82534722222</v>
      </c>
      <c r="P11">
        <v>43227</v>
      </c>
      <c r="Q11" t="s">
        <v>360</v>
      </c>
      <c r="T11">
        <v>4</v>
      </c>
      <c r="AB11" t="s">
        <v>361</v>
      </c>
      <c r="AD11" t="s">
        <v>161</v>
      </c>
      <c r="AG11" t="s">
        <v>193</v>
      </c>
      <c r="AM11" t="s">
        <v>362</v>
      </c>
      <c r="AN11" t="s">
        <v>363</v>
      </c>
      <c r="AO11" t="s">
        <v>364</v>
      </c>
      <c r="AQ11" t="s">
        <v>365</v>
      </c>
      <c r="BU11" t="s">
        <v>366</v>
      </c>
      <c r="CK11" s="17" t="s">
        <v>198</v>
      </c>
      <c r="CN11" t="s">
        <v>367</v>
      </c>
      <c r="CO11" t="s">
        <v>368</v>
      </c>
      <c r="CP11" t="s">
        <v>168</v>
      </c>
      <c r="CQ11" s="1" t="s">
        <v>369</v>
      </c>
      <c r="CR11" s="1" t="s">
        <v>369</v>
      </c>
      <c r="CS11" t="s">
        <v>3396</v>
      </c>
      <c r="CT11" t="s">
        <v>170</v>
      </c>
      <c r="CU11"/>
      <c r="CV11" t="s">
        <v>171</v>
      </c>
      <c r="CW11"/>
      <c r="CX11"/>
      <c r="CY11" t="s">
        <v>171</v>
      </c>
      <c r="CZ11" s="18"/>
      <c r="DC11" t="s">
        <v>182</v>
      </c>
      <c r="DD11">
        <v>1</v>
      </c>
      <c r="DE11" t="s">
        <v>171</v>
      </c>
      <c r="DF11">
        <v>8</v>
      </c>
      <c r="DG11" t="s">
        <v>370</v>
      </c>
      <c r="DH11" t="s">
        <v>371</v>
      </c>
      <c r="DI11" t="s">
        <v>372</v>
      </c>
      <c r="DJ11" t="s">
        <v>207</v>
      </c>
      <c r="DK11">
        <v>1.4E-2</v>
      </c>
      <c r="DL11" s="1" t="s">
        <v>373</v>
      </c>
      <c r="DM11" t="s">
        <v>374</v>
      </c>
      <c r="DQ11">
        <v>3</v>
      </c>
      <c r="DR11" t="s">
        <v>375</v>
      </c>
      <c r="DS11" t="s">
        <v>209</v>
      </c>
      <c r="DV11" t="s">
        <v>1458</v>
      </c>
      <c r="DW11" t="s">
        <v>3154</v>
      </c>
      <c r="DX11" s="1" t="s">
        <v>3108</v>
      </c>
      <c r="DY11" s="18" t="s">
        <v>3254</v>
      </c>
      <c r="DZ11" t="s">
        <v>171</v>
      </c>
      <c r="EA11">
        <v>2015</v>
      </c>
      <c r="EB11" t="s">
        <v>2946</v>
      </c>
      <c r="EC11">
        <v>4</v>
      </c>
      <c r="EE11" s="1" t="s">
        <v>3209</v>
      </c>
      <c r="EF11" s="1" t="s">
        <v>376</v>
      </c>
      <c r="EG11" s="1" t="s">
        <v>3155</v>
      </c>
      <c r="EH11" s="1" t="s">
        <v>3155</v>
      </c>
      <c r="EJ11" s="1" t="s">
        <v>3316</v>
      </c>
      <c r="EK11" s="1" t="s">
        <v>377</v>
      </c>
      <c r="EL11" s="1" t="s">
        <v>3309</v>
      </c>
      <c r="EN11">
        <f t="shared" si="1"/>
        <v>2</v>
      </c>
      <c r="EO11" t="e">
        <f>_xlfn.TEXTJOIN(", ",TRUE,#REF!)</f>
        <v>#REF!</v>
      </c>
      <c r="EP11" s="17">
        <v>-1</v>
      </c>
      <c r="EX11">
        <v>-1</v>
      </c>
    </row>
    <row r="12" spans="1:180" ht="60" x14ac:dyDescent="0.25">
      <c r="B12" t="s">
        <v>424</v>
      </c>
      <c r="C12" t="s">
        <v>154</v>
      </c>
      <c r="D12">
        <v>2023</v>
      </c>
      <c r="E12" t="s">
        <v>425</v>
      </c>
      <c r="F12" s="1" t="s">
        <v>426</v>
      </c>
      <c r="G12" t="s">
        <v>427</v>
      </c>
      <c r="I12" t="s">
        <v>428</v>
      </c>
      <c r="J12" t="s">
        <v>429</v>
      </c>
      <c r="L12" t="s">
        <v>430</v>
      </c>
      <c r="M12">
        <v>44986</v>
      </c>
      <c r="N12">
        <v>45075.825289351851</v>
      </c>
      <c r="O12">
        <v>45075.825289351851</v>
      </c>
      <c r="S12">
        <v>3</v>
      </c>
      <c r="T12">
        <v>128</v>
      </c>
      <c r="AD12" t="s">
        <v>161</v>
      </c>
      <c r="AH12" t="s">
        <v>431</v>
      </c>
      <c r="AM12" t="s">
        <v>432</v>
      </c>
      <c r="AO12" t="s">
        <v>433</v>
      </c>
      <c r="CK12" s="17" t="s">
        <v>198</v>
      </c>
      <c r="CN12" t="s">
        <v>434</v>
      </c>
      <c r="CO12" t="s">
        <v>435</v>
      </c>
      <c r="CP12" t="s">
        <v>168</v>
      </c>
      <c r="CQ12" s="1" t="s">
        <v>436</v>
      </c>
      <c r="CR12" t="s">
        <v>436</v>
      </c>
      <c r="CS12" t="s">
        <v>3396</v>
      </c>
      <c r="CT12" t="s">
        <v>692</v>
      </c>
      <c r="CU12"/>
      <c r="CV12" t="s">
        <v>171</v>
      </c>
      <c r="CW12"/>
      <c r="CX12"/>
      <c r="CY12" t="s">
        <v>171</v>
      </c>
      <c r="CZ12" s="18"/>
      <c r="DC12">
        <v>1</v>
      </c>
      <c r="DD12">
        <v>1</v>
      </c>
      <c r="DE12" t="s">
        <v>171</v>
      </c>
      <c r="DF12">
        <v>2</v>
      </c>
      <c r="DG12" t="s">
        <v>171</v>
      </c>
      <c r="DH12" t="s">
        <v>437</v>
      </c>
      <c r="DI12" t="s">
        <v>438</v>
      </c>
      <c r="DJ12" t="s">
        <v>207</v>
      </c>
      <c r="DK12" t="s">
        <v>2938</v>
      </c>
      <c r="DL12" t="s">
        <v>171</v>
      </c>
      <c r="DM12" t="s">
        <v>171</v>
      </c>
      <c r="DQ12">
        <v>3</v>
      </c>
      <c r="DR12" t="s">
        <v>439</v>
      </c>
      <c r="DS12" t="s">
        <v>209</v>
      </c>
      <c r="DV12" t="s">
        <v>440</v>
      </c>
      <c r="DW12" t="s">
        <v>3146</v>
      </c>
      <c r="DX12" s="1" t="s">
        <v>3109</v>
      </c>
      <c r="DY12" s="18" t="s">
        <v>182</v>
      </c>
      <c r="DZ12" t="s">
        <v>171</v>
      </c>
      <c r="EA12">
        <v>2017</v>
      </c>
      <c r="EB12" t="s">
        <v>2946</v>
      </c>
      <c r="EC12">
        <v>4</v>
      </c>
      <c r="EE12" s="1" t="s">
        <v>3186</v>
      </c>
      <c r="EF12" t="s">
        <v>171</v>
      </c>
      <c r="EG12"/>
      <c r="EH12"/>
      <c r="EJ12" t="s">
        <v>3317</v>
      </c>
      <c r="EK12" s="1" t="s">
        <v>441</v>
      </c>
      <c r="EL12" t="s">
        <v>3305</v>
      </c>
      <c r="EN12">
        <f t="shared" si="1"/>
        <v>1</v>
      </c>
      <c r="EO12" t="e">
        <f>_xlfn.TEXTJOIN(", ",TRUE,#REF!)</f>
        <v>#REF!</v>
      </c>
      <c r="EP12" s="17"/>
      <c r="ET12">
        <v>-1</v>
      </c>
    </row>
    <row r="13" spans="1:180" ht="30" x14ac:dyDescent="0.25">
      <c r="B13" t="s">
        <v>442</v>
      </c>
      <c r="C13" t="s">
        <v>154</v>
      </c>
      <c r="D13">
        <v>2023</v>
      </c>
      <c r="E13" t="s">
        <v>443</v>
      </c>
      <c r="F13" s="1" t="s">
        <v>444</v>
      </c>
      <c r="G13" t="s">
        <v>1548</v>
      </c>
      <c r="I13" t="s">
        <v>445</v>
      </c>
      <c r="J13" t="s">
        <v>446</v>
      </c>
      <c r="K13" t="s">
        <v>447</v>
      </c>
      <c r="L13" t="s">
        <v>448</v>
      </c>
      <c r="M13">
        <v>2023</v>
      </c>
      <c r="N13">
        <v>45246.819236111114</v>
      </c>
      <c r="O13">
        <v>45246.819236111114</v>
      </c>
      <c r="Q13" t="s">
        <v>449</v>
      </c>
      <c r="S13" t="s">
        <v>182</v>
      </c>
      <c r="T13">
        <v>203</v>
      </c>
      <c r="X13" t="s">
        <v>182</v>
      </c>
      <c r="AD13" t="s">
        <v>161</v>
      </c>
      <c r="AK13" t="s">
        <v>183</v>
      </c>
      <c r="AS13" t="s">
        <v>182</v>
      </c>
      <c r="CK13" s="17" t="s">
        <v>198</v>
      </c>
      <c r="CP13" t="s">
        <v>168</v>
      </c>
      <c r="CR13" t="s">
        <v>202</v>
      </c>
      <c r="CS13" t="s">
        <v>451</v>
      </c>
      <c r="CT13" t="s">
        <v>3302</v>
      </c>
      <c r="CU13"/>
      <c r="CV13" t="s">
        <v>171</v>
      </c>
      <c r="CW13"/>
      <c r="CX13"/>
      <c r="CY13" s="12" t="s">
        <v>171</v>
      </c>
      <c r="CZ13" s="18"/>
      <c r="DD13">
        <v>1</v>
      </c>
      <c r="DE13" t="s">
        <v>182</v>
      </c>
      <c r="DH13" t="s">
        <v>452</v>
      </c>
      <c r="DI13" t="s">
        <v>453</v>
      </c>
      <c r="DJ13" t="s">
        <v>454</v>
      </c>
      <c r="DK13">
        <v>14.378</v>
      </c>
      <c r="DL13"/>
      <c r="DM13" t="s">
        <v>1003</v>
      </c>
      <c r="DQ13">
        <v>5</v>
      </c>
      <c r="DR13" t="s">
        <v>455</v>
      </c>
      <c r="DV13"/>
      <c r="DX13" t="s">
        <v>456</v>
      </c>
      <c r="DY13"/>
      <c r="EA13" t="s">
        <v>2955</v>
      </c>
      <c r="EC13">
        <v>4</v>
      </c>
      <c r="EE13"/>
      <c r="EF13"/>
      <c r="EG13"/>
      <c r="EH13"/>
      <c r="EK13" t="s">
        <v>171</v>
      </c>
      <c r="EN13">
        <f t="shared" si="1"/>
        <v>2</v>
      </c>
      <c r="EO13" t="e">
        <f>_xlfn.TEXTJOIN(", ",TRUE,#REF!)</f>
        <v>#REF!</v>
      </c>
      <c r="EP13" s="17">
        <v>1</v>
      </c>
      <c r="EY13">
        <v>1</v>
      </c>
    </row>
    <row r="14" spans="1:180" hidden="1" x14ac:dyDescent="0.25">
      <c r="B14" t="s">
        <v>313</v>
      </c>
      <c r="C14" t="s">
        <v>154</v>
      </c>
      <c r="D14">
        <v>2021</v>
      </c>
      <c r="E14" t="s">
        <v>314</v>
      </c>
      <c r="F14" t="s">
        <v>315</v>
      </c>
      <c r="I14" t="s">
        <v>316</v>
      </c>
      <c r="J14" t="s">
        <v>317</v>
      </c>
      <c r="M14">
        <v>2021</v>
      </c>
      <c r="N14">
        <v>45246.819328703707</v>
      </c>
      <c r="O14">
        <v>45246.833472222221</v>
      </c>
      <c r="Q14" t="s">
        <v>318</v>
      </c>
      <c r="S14" t="s">
        <v>182</v>
      </c>
      <c r="T14">
        <v>165</v>
      </c>
      <c r="X14" t="s">
        <v>182</v>
      </c>
      <c r="AD14" t="s">
        <v>319</v>
      </c>
      <c r="AK14" t="s">
        <v>183</v>
      </c>
      <c r="AO14" t="s">
        <v>219</v>
      </c>
      <c r="AS14" t="s">
        <v>182</v>
      </c>
      <c r="CK14"/>
      <c r="CL14" t="s">
        <v>2999</v>
      </c>
      <c r="CR14"/>
      <c r="CU14"/>
      <c r="CV14"/>
      <c r="CW14"/>
      <c r="CX14"/>
      <c r="CZ14" s="18"/>
      <c r="DL14"/>
      <c r="DV14"/>
      <c r="DX14"/>
      <c r="DY14"/>
      <c r="EE14"/>
      <c r="EF14"/>
      <c r="EG14"/>
      <c r="EH14"/>
      <c r="EK14"/>
      <c r="EN14">
        <f t="shared" si="1"/>
        <v>0</v>
      </c>
      <c r="EO14" t="e">
        <f>_xlfn.TEXTJOIN(", ",TRUE,#REF!)</f>
        <v>#REF!</v>
      </c>
      <c r="EP14"/>
    </row>
    <row r="15" spans="1:180" hidden="1" x14ac:dyDescent="0.25">
      <c r="B15" t="s">
        <v>1398</v>
      </c>
      <c r="C15" t="s">
        <v>154</v>
      </c>
      <c r="D15">
        <v>2021</v>
      </c>
      <c r="E15" t="s">
        <v>1399</v>
      </c>
      <c r="F15" t="s">
        <v>1400</v>
      </c>
      <c r="I15" t="s">
        <v>332</v>
      </c>
      <c r="J15" t="s">
        <v>1401</v>
      </c>
      <c r="K15" t="s">
        <v>1402</v>
      </c>
      <c r="L15" t="s">
        <v>1403</v>
      </c>
      <c r="M15">
        <v>2021</v>
      </c>
      <c r="N15">
        <v>45246.819305555553</v>
      </c>
      <c r="O15">
        <v>45246.819305555553</v>
      </c>
      <c r="S15" t="s">
        <v>182</v>
      </c>
      <c r="T15">
        <v>258</v>
      </c>
      <c r="X15" t="s">
        <v>182</v>
      </c>
      <c r="AD15" t="s">
        <v>161</v>
      </c>
      <c r="AK15" t="s">
        <v>183</v>
      </c>
      <c r="AS15" t="s">
        <v>182</v>
      </c>
      <c r="CK15" t="s">
        <v>3000</v>
      </c>
      <c r="CP15" t="s">
        <v>201</v>
      </c>
      <c r="CR15"/>
      <c r="CS15" t="s">
        <v>169</v>
      </c>
      <c r="CT15" t="s">
        <v>170</v>
      </c>
      <c r="CU15"/>
      <c r="CV15"/>
      <c r="CW15"/>
      <c r="CX15"/>
      <c r="CY15">
        <v>2</v>
      </c>
      <c r="CZ15" s="18"/>
      <c r="DH15" t="s">
        <v>452</v>
      </c>
      <c r="DI15" t="s">
        <v>751</v>
      </c>
      <c r="DJ15" t="s">
        <v>236</v>
      </c>
      <c r="DK15" t="s">
        <v>182</v>
      </c>
      <c r="DL15"/>
      <c r="DQ15">
        <v>3</v>
      </c>
      <c r="DR15" t="s">
        <v>1404</v>
      </c>
      <c r="DV15"/>
      <c r="DX15" t="s">
        <v>1405</v>
      </c>
      <c r="DY15"/>
      <c r="EC15">
        <v>4</v>
      </c>
      <c r="EE15"/>
      <c r="EF15"/>
      <c r="EG15"/>
      <c r="EH15"/>
      <c r="EK15" t="s">
        <v>1406</v>
      </c>
      <c r="EN15">
        <f t="shared" si="1"/>
        <v>3</v>
      </c>
      <c r="EO15" t="e">
        <f>_xlfn.TEXTJOIN(", ",TRUE,#REF!)</f>
        <v>#REF!</v>
      </c>
      <c r="EP15">
        <v>-1</v>
      </c>
      <c r="EQ15">
        <v>1</v>
      </c>
      <c r="ET15">
        <v>-1</v>
      </c>
    </row>
    <row r="16" spans="1:180" hidden="1" x14ac:dyDescent="0.25">
      <c r="B16" t="s">
        <v>329</v>
      </c>
      <c r="C16" t="s">
        <v>154</v>
      </c>
      <c r="D16">
        <v>2023</v>
      </c>
      <c r="E16" t="s">
        <v>330</v>
      </c>
      <c r="F16" t="s">
        <v>331</v>
      </c>
      <c r="I16" t="s">
        <v>332</v>
      </c>
      <c r="J16" t="s">
        <v>333</v>
      </c>
      <c r="K16" t="s">
        <v>334</v>
      </c>
      <c r="M16">
        <v>2023</v>
      </c>
      <c r="N16">
        <v>45246.81925925926</v>
      </c>
      <c r="O16">
        <v>45246.81925925926</v>
      </c>
      <c r="S16" t="s">
        <v>182</v>
      </c>
      <c r="T16">
        <v>290</v>
      </c>
      <c r="X16" t="s">
        <v>182</v>
      </c>
      <c r="AD16" t="s">
        <v>161</v>
      </c>
      <c r="AK16" t="s">
        <v>183</v>
      </c>
      <c r="AS16" t="s">
        <v>182</v>
      </c>
      <c r="CL16" t="s">
        <v>3001</v>
      </c>
      <c r="CR16"/>
      <c r="CU16"/>
      <c r="CV16"/>
      <c r="CW16"/>
      <c r="CX16"/>
      <c r="CZ16" s="18"/>
      <c r="DL16"/>
      <c r="DV16"/>
      <c r="DX16"/>
      <c r="DY16"/>
      <c r="EE16"/>
      <c r="EF16"/>
      <c r="EG16"/>
      <c r="EH16"/>
      <c r="EK16"/>
      <c r="EN16">
        <f t="shared" si="1"/>
        <v>0</v>
      </c>
      <c r="EO16" t="e">
        <f>_xlfn.TEXTJOIN(", ",TRUE,#REF!)</f>
        <v>#REF!</v>
      </c>
    </row>
    <row r="17" spans="1:180" ht="60" x14ac:dyDescent="0.25">
      <c r="B17" t="s">
        <v>457</v>
      </c>
      <c r="C17" t="s">
        <v>238</v>
      </c>
      <c r="D17">
        <v>2023</v>
      </c>
      <c r="E17" t="s">
        <v>458</v>
      </c>
      <c r="F17" s="1" t="s">
        <v>459</v>
      </c>
      <c r="G17" t="s">
        <v>460</v>
      </c>
      <c r="I17" t="s">
        <v>461</v>
      </c>
      <c r="J17" t="s">
        <v>462</v>
      </c>
      <c r="L17" t="s">
        <v>463</v>
      </c>
      <c r="M17">
        <v>2023</v>
      </c>
      <c r="N17">
        <v>45075.825162037036</v>
      </c>
      <c r="O17">
        <v>45075.825162037036</v>
      </c>
      <c r="Q17" t="s">
        <v>464</v>
      </c>
      <c r="T17">
        <v>16</v>
      </c>
      <c r="AD17" t="s">
        <v>161</v>
      </c>
      <c r="AH17" t="s">
        <v>465</v>
      </c>
      <c r="AM17" t="s">
        <v>466</v>
      </c>
      <c r="AN17" t="s">
        <v>467</v>
      </c>
      <c r="AO17" t="s">
        <v>468</v>
      </c>
      <c r="CK17" s="3" t="s">
        <v>198</v>
      </c>
      <c r="CN17" t="s">
        <v>469</v>
      </c>
      <c r="CO17" t="s">
        <v>470</v>
      </c>
      <c r="CP17" t="s">
        <v>168</v>
      </c>
      <c r="CQ17" s="1" t="s">
        <v>3357</v>
      </c>
      <c r="CR17" t="s">
        <v>471</v>
      </c>
      <c r="CS17" t="s">
        <v>3396</v>
      </c>
      <c r="CT17" t="s">
        <v>170</v>
      </c>
      <c r="CU17"/>
      <c r="CV17" t="s">
        <v>171</v>
      </c>
      <c r="CW17"/>
      <c r="CX17"/>
      <c r="CY17" t="s">
        <v>171</v>
      </c>
      <c r="CZ17" s="18"/>
      <c r="DC17">
        <v>17</v>
      </c>
      <c r="DD17">
        <v>3</v>
      </c>
      <c r="DE17" t="s">
        <v>472</v>
      </c>
      <c r="DF17">
        <v>10</v>
      </c>
      <c r="DG17" t="s">
        <v>473</v>
      </c>
      <c r="DH17" t="s">
        <v>474</v>
      </c>
      <c r="DI17" t="s">
        <v>475</v>
      </c>
      <c r="DJ17" t="s">
        <v>207</v>
      </c>
      <c r="DK17">
        <v>67.099999999999994</v>
      </c>
      <c r="DL17" s="1" t="s">
        <v>476</v>
      </c>
      <c r="DM17" t="s">
        <v>477</v>
      </c>
      <c r="DN17" s="12" t="s">
        <v>171</v>
      </c>
      <c r="DO17" s="12" t="s">
        <v>171</v>
      </c>
      <c r="DP17" t="s">
        <v>2968</v>
      </c>
      <c r="DQ17">
        <v>3</v>
      </c>
      <c r="DR17" t="s">
        <v>478</v>
      </c>
      <c r="DS17" t="s">
        <v>479</v>
      </c>
      <c r="DV17" t="s">
        <v>480</v>
      </c>
      <c r="DX17" s="1" t="s">
        <v>481</v>
      </c>
      <c r="DY17" s="18" t="s">
        <v>3255</v>
      </c>
      <c r="DZ17" t="s">
        <v>171</v>
      </c>
      <c r="EA17">
        <v>2017</v>
      </c>
      <c r="EB17" t="s">
        <v>2946</v>
      </c>
      <c r="EC17">
        <v>4</v>
      </c>
      <c r="EE17"/>
      <c r="EF17" t="s">
        <v>171</v>
      </c>
      <c r="EG17"/>
      <c r="EH17"/>
      <c r="EK17" t="s">
        <v>171</v>
      </c>
      <c r="EN17">
        <f t="shared" si="1"/>
        <v>0</v>
      </c>
      <c r="EO17" t="e">
        <f>_xlfn.TEXTJOIN(", ",TRUE,#REF!)</f>
        <v>#REF!</v>
      </c>
    </row>
    <row r="18" spans="1:180" hidden="1" x14ac:dyDescent="0.25">
      <c r="A18">
        <v>1</v>
      </c>
      <c r="B18" t="s">
        <v>237</v>
      </c>
      <c r="C18" t="s">
        <v>238</v>
      </c>
      <c r="D18">
        <v>2024</v>
      </c>
      <c r="E18" t="s">
        <v>239</v>
      </c>
      <c r="F18" t="s">
        <v>240</v>
      </c>
      <c r="G18" t="s">
        <v>241</v>
      </c>
      <c r="H18" t="s">
        <v>242</v>
      </c>
      <c r="J18" t="s">
        <v>243</v>
      </c>
      <c r="K18" t="s">
        <v>244</v>
      </c>
      <c r="L18" t="s">
        <v>245</v>
      </c>
      <c r="M18">
        <v>45320</v>
      </c>
      <c r="N18">
        <v>45434.755324074074</v>
      </c>
      <c r="O18">
        <v>45436.065995370373</v>
      </c>
      <c r="T18">
        <v>12977</v>
      </c>
      <c r="X18" t="s">
        <v>182</v>
      </c>
      <c r="AB18" t="s">
        <v>246</v>
      </c>
      <c r="AD18" t="s">
        <v>161</v>
      </c>
      <c r="AE18" t="s">
        <v>182</v>
      </c>
      <c r="AG18" t="s">
        <v>193</v>
      </c>
      <c r="AH18" t="s">
        <v>247</v>
      </c>
      <c r="AK18" t="s">
        <v>248</v>
      </c>
      <c r="AO18" t="s">
        <v>249</v>
      </c>
      <c r="AQ18" t="s">
        <v>250</v>
      </c>
      <c r="BU18" t="s">
        <v>251</v>
      </c>
      <c r="CK18"/>
      <c r="CM18">
        <v>1</v>
      </c>
      <c r="CR18"/>
      <c r="CU18"/>
      <c r="CV18"/>
      <c r="CW18"/>
      <c r="CX18"/>
      <c r="CZ18" s="18"/>
      <c r="DL18"/>
      <c r="DV18"/>
      <c r="DX18"/>
      <c r="DY18"/>
      <c r="EE18"/>
      <c r="EF18"/>
      <c r="EG18"/>
      <c r="EH18"/>
      <c r="EK18"/>
      <c r="EN18">
        <f t="shared" si="1"/>
        <v>0</v>
      </c>
      <c r="EO18" t="e">
        <f>_xlfn.TEXTJOIN(", ",TRUE,#REF!)</f>
        <v>#REF!</v>
      </c>
      <c r="EP18"/>
    </row>
    <row r="19" spans="1:180" ht="45" x14ac:dyDescent="0.25">
      <c r="A19" s="18"/>
      <c r="B19" s="18" t="s">
        <v>482</v>
      </c>
      <c r="C19" s="18" t="s">
        <v>154</v>
      </c>
      <c r="D19" s="18">
        <v>2020</v>
      </c>
      <c r="E19" s="18" t="s">
        <v>483</v>
      </c>
      <c r="F19" s="1" t="s">
        <v>484</v>
      </c>
      <c r="G19" s="18" t="s">
        <v>485</v>
      </c>
      <c r="K19" t="s">
        <v>486</v>
      </c>
      <c r="L19" t="s">
        <v>487</v>
      </c>
      <c r="M19">
        <v>2020</v>
      </c>
      <c r="N19">
        <v>45075.825335648151</v>
      </c>
      <c r="O19">
        <v>45075.825335648151</v>
      </c>
      <c r="P19">
        <v>43752</v>
      </c>
      <c r="AB19" t="s">
        <v>488</v>
      </c>
      <c r="AD19" t="s">
        <v>161</v>
      </c>
      <c r="AG19" t="s">
        <v>193</v>
      </c>
      <c r="AO19" t="s">
        <v>489</v>
      </c>
      <c r="AT19" t="s">
        <v>490</v>
      </c>
      <c r="BU19" t="s">
        <v>491</v>
      </c>
      <c r="CK19" s="20" t="s">
        <v>198</v>
      </c>
      <c r="CL19" s="18"/>
      <c r="CM19" s="18"/>
      <c r="CN19" t="s">
        <v>492</v>
      </c>
      <c r="CO19" t="s">
        <v>493</v>
      </c>
      <c r="CP19" s="18" t="s">
        <v>201</v>
      </c>
      <c r="CQ19" s="18" t="s">
        <v>3357</v>
      </c>
      <c r="CR19" s="18" t="s">
        <v>471</v>
      </c>
      <c r="CS19" s="18" t="s">
        <v>3396</v>
      </c>
      <c r="CT19" s="18" t="s">
        <v>170</v>
      </c>
      <c r="CU19"/>
      <c r="CV19" t="s">
        <v>171</v>
      </c>
      <c r="CW19"/>
      <c r="CX19" t="s">
        <v>3352</v>
      </c>
      <c r="CY19" s="18">
        <v>4</v>
      </c>
      <c r="CZ19" s="18"/>
      <c r="DA19" s="18">
        <v>4</v>
      </c>
      <c r="DB19" s="18">
        <v>2</v>
      </c>
      <c r="DC19" s="18" t="s">
        <v>182</v>
      </c>
      <c r="DD19" s="18">
        <v>1</v>
      </c>
      <c r="DE19" s="18">
        <v>4</v>
      </c>
      <c r="DF19" s="18">
        <v>9</v>
      </c>
      <c r="DG19" s="18" t="s">
        <v>171</v>
      </c>
      <c r="DH19" s="18" t="s">
        <v>494</v>
      </c>
      <c r="DI19" s="18" t="s">
        <v>475</v>
      </c>
      <c r="DJ19" s="18" t="s">
        <v>207</v>
      </c>
      <c r="DK19" s="18">
        <v>57.3</v>
      </c>
      <c r="DL19" s="18" t="s">
        <v>171</v>
      </c>
      <c r="DM19" s="18" t="s">
        <v>2969</v>
      </c>
      <c r="DN19" s="21" t="s">
        <v>171</v>
      </c>
      <c r="DO19" s="21" t="s">
        <v>171</v>
      </c>
      <c r="DP19" s="18" t="s">
        <v>927</v>
      </c>
      <c r="DQ19" s="18">
        <v>3.7</v>
      </c>
      <c r="DR19" s="18" t="s">
        <v>495</v>
      </c>
      <c r="DS19" s="18" t="s">
        <v>479</v>
      </c>
      <c r="DT19" s="18"/>
      <c r="DU19" s="18" t="s">
        <v>3234</v>
      </c>
      <c r="DV19" s="1" t="s">
        <v>496</v>
      </c>
      <c r="DW19" s="18" t="s">
        <v>3250</v>
      </c>
      <c r="DX19" s="1" t="s">
        <v>497</v>
      </c>
      <c r="DY19" s="18" t="s">
        <v>3256</v>
      </c>
      <c r="DZ19" s="18" t="s">
        <v>171</v>
      </c>
      <c r="EA19" s="18">
        <v>2019</v>
      </c>
      <c r="EB19" s="18" t="s">
        <v>2946</v>
      </c>
      <c r="EC19" s="18">
        <v>4</v>
      </c>
      <c r="ED19" s="18"/>
      <c r="EE19" s="18"/>
      <c r="EF19" s="18" t="s">
        <v>171</v>
      </c>
      <c r="EG19" s="18"/>
      <c r="EH19" s="18"/>
      <c r="EI19" s="18"/>
      <c r="EJ19" s="18"/>
      <c r="EK19" s="18" t="s">
        <v>171</v>
      </c>
      <c r="EL19" s="18"/>
      <c r="EM19" s="18"/>
      <c r="EN19" s="18">
        <f t="shared" si="1"/>
        <v>0</v>
      </c>
      <c r="EO19" t="e">
        <f>_xlfn.TEXTJOIN(", ",TRUE,#REF!)</f>
        <v>#REF!</v>
      </c>
      <c r="EP19" s="20"/>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row>
    <row r="20" spans="1:180" hidden="1" x14ac:dyDescent="0.25">
      <c r="B20" t="s">
        <v>378</v>
      </c>
      <c r="C20" t="s">
        <v>154</v>
      </c>
      <c r="D20">
        <v>2021</v>
      </c>
      <c r="E20" t="s">
        <v>379</v>
      </c>
      <c r="F20" t="s">
        <v>380</v>
      </c>
      <c r="I20" t="s">
        <v>381</v>
      </c>
      <c r="J20" t="s">
        <v>382</v>
      </c>
      <c r="K20" t="s">
        <v>383</v>
      </c>
      <c r="M20">
        <v>2021</v>
      </c>
      <c r="N20">
        <v>45246.819305555553</v>
      </c>
      <c r="O20">
        <v>45246.819305555553</v>
      </c>
      <c r="Q20" t="s">
        <v>384</v>
      </c>
      <c r="S20" t="s">
        <v>182</v>
      </c>
      <c r="T20">
        <v>47</v>
      </c>
      <c r="X20" t="s">
        <v>182</v>
      </c>
      <c r="AD20" t="s">
        <v>161</v>
      </c>
      <c r="AK20" t="s">
        <v>183</v>
      </c>
      <c r="AS20" t="s">
        <v>182</v>
      </c>
      <c r="CK20"/>
      <c r="CL20" t="s">
        <v>3002</v>
      </c>
      <c r="CR20"/>
      <c r="CU20"/>
      <c r="CV20"/>
      <c r="CW20"/>
      <c r="CX20"/>
      <c r="CZ20" s="18"/>
      <c r="DL20"/>
      <c r="DV20"/>
      <c r="DX20"/>
      <c r="DY20"/>
      <c r="EE20"/>
      <c r="EF20"/>
      <c r="EG20"/>
      <c r="EH20"/>
      <c r="EK20"/>
      <c r="EN20">
        <f t="shared" si="1"/>
        <v>0</v>
      </c>
      <c r="EO20" t="e">
        <f>_xlfn.TEXTJOIN(", ",TRUE,#REF!)</f>
        <v>#REF!</v>
      </c>
      <c r="EP20"/>
    </row>
    <row r="21" spans="1:180" hidden="1" x14ac:dyDescent="0.25">
      <c r="B21" t="s">
        <v>385</v>
      </c>
      <c r="C21" t="s">
        <v>154</v>
      </c>
      <c r="D21">
        <v>2018</v>
      </c>
      <c r="E21" t="s">
        <v>386</v>
      </c>
      <c r="F21" t="s">
        <v>387</v>
      </c>
      <c r="I21" t="s">
        <v>381</v>
      </c>
      <c r="J21" t="s">
        <v>388</v>
      </c>
      <c r="K21" t="s">
        <v>389</v>
      </c>
      <c r="M21">
        <v>2018</v>
      </c>
      <c r="N21">
        <v>45246.81931712963</v>
      </c>
      <c r="O21">
        <v>45246.81931712963</v>
      </c>
      <c r="Q21" t="s">
        <v>390</v>
      </c>
      <c r="S21" t="s">
        <v>182</v>
      </c>
      <c r="T21">
        <v>40</v>
      </c>
      <c r="X21" t="s">
        <v>182</v>
      </c>
      <c r="AD21" t="s">
        <v>161</v>
      </c>
      <c r="AK21" t="s">
        <v>183</v>
      </c>
      <c r="AS21" t="s">
        <v>182</v>
      </c>
      <c r="CK21"/>
      <c r="CL21" t="s">
        <v>3002</v>
      </c>
      <c r="CR21"/>
      <c r="CU21"/>
      <c r="CV21"/>
      <c r="CW21"/>
      <c r="CX21"/>
      <c r="CZ21" s="18"/>
      <c r="DL21"/>
      <c r="DV21"/>
      <c r="DX21"/>
      <c r="DY21"/>
      <c r="EE21"/>
      <c r="EF21"/>
      <c r="EG21"/>
      <c r="EH21"/>
      <c r="EK21"/>
      <c r="EN21">
        <f t="shared" si="1"/>
        <v>0</v>
      </c>
      <c r="EO21" t="e">
        <f>_xlfn.TEXTJOIN(", ",TRUE,#REF!)</f>
        <v>#REF!</v>
      </c>
      <c r="EP21"/>
    </row>
    <row r="22" spans="1:180" hidden="1" x14ac:dyDescent="0.25">
      <c r="A22">
        <v>1</v>
      </c>
      <c r="B22" t="s">
        <v>2458</v>
      </c>
      <c r="C22" t="s">
        <v>154</v>
      </c>
      <c r="D22">
        <v>2023</v>
      </c>
      <c r="E22" t="s">
        <v>2459</v>
      </c>
      <c r="F22" t="s">
        <v>2460</v>
      </c>
      <c r="G22" t="s">
        <v>2461</v>
      </c>
      <c r="I22" t="s">
        <v>381</v>
      </c>
      <c r="J22" t="s">
        <v>2462</v>
      </c>
      <c r="K22" t="s">
        <v>2463</v>
      </c>
      <c r="L22" t="s">
        <v>2464</v>
      </c>
      <c r="M22">
        <v>45107</v>
      </c>
      <c r="N22">
        <v>45434.758680555555</v>
      </c>
      <c r="O22">
        <v>45436.057604166665</v>
      </c>
      <c r="Q22" t="s">
        <v>2465</v>
      </c>
      <c r="S22" t="s">
        <v>182</v>
      </c>
      <c r="T22">
        <v>50</v>
      </c>
      <c r="V22" t="s">
        <v>2466</v>
      </c>
      <c r="X22" t="s">
        <v>182</v>
      </c>
      <c r="AD22" t="s">
        <v>161</v>
      </c>
      <c r="AE22" t="s">
        <v>182</v>
      </c>
      <c r="AG22" t="s">
        <v>193</v>
      </c>
      <c r="AK22" t="s">
        <v>2467</v>
      </c>
      <c r="AM22" t="s">
        <v>2468</v>
      </c>
      <c r="AO22" t="s">
        <v>2469</v>
      </c>
      <c r="CK22"/>
      <c r="CL22" t="s">
        <v>3002</v>
      </c>
      <c r="CR22"/>
      <c r="CU22"/>
      <c r="CV22"/>
      <c r="CW22"/>
      <c r="CX22"/>
      <c r="CZ22" s="18"/>
      <c r="DA22" s="18"/>
      <c r="DB22" s="18"/>
      <c r="DC22" s="18"/>
      <c r="DD22" s="18"/>
      <c r="DL22"/>
      <c r="DV22"/>
      <c r="DX22"/>
      <c r="DY22"/>
      <c r="EE22"/>
      <c r="EF22"/>
      <c r="EG22"/>
      <c r="EH22"/>
      <c r="EK22"/>
      <c r="EN22">
        <f t="shared" si="1"/>
        <v>0</v>
      </c>
      <c r="EO22" t="e">
        <f>_xlfn.TEXTJOIN(", ",TRUE,#REF!)</f>
        <v>#REF!</v>
      </c>
      <c r="EP22"/>
    </row>
    <row r="23" spans="1:180" ht="60" x14ac:dyDescent="0.25">
      <c r="B23" t="s">
        <v>498</v>
      </c>
      <c r="C23" t="s">
        <v>154</v>
      </c>
      <c r="D23">
        <v>2019</v>
      </c>
      <c r="E23" t="s">
        <v>499</v>
      </c>
      <c r="F23" s="1" t="s">
        <v>500</v>
      </c>
      <c r="G23" t="s">
        <v>501</v>
      </c>
      <c r="I23" t="s">
        <v>502</v>
      </c>
      <c r="J23" t="s">
        <v>503</v>
      </c>
      <c r="K23" t="s">
        <v>182</v>
      </c>
      <c r="L23" t="s">
        <v>504</v>
      </c>
      <c r="M23">
        <v>45188</v>
      </c>
      <c r="N23" t="s">
        <v>505</v>
      </c>
      <c r="O23" t="s">
        <v>505</v>
      </c>
      <c r="P23" t="s">
        <v>182</v>
      </c>
      <c r="Q23" t="s">
        <v>506</v>
      </c>
      <c r="R23" t="s">
        <v>182</v>
      </c>
      <c r="S23">
        <v>3</v>
      </c>
      <c r="T23">
        <v>5</v>
      </c>
      <c r="U23" t="s">
        <v>182</v>
      </c>
      <c r="V23" t="s">
        <v>182</v>
      </c>
      <c r="W23" t="s">
        <v>182</v>
      </c>
      <c r="X23" t="s">
        <v>182</v>
      </c>
      <c r="Y23" t="s">
        <v>182</v>
      </c>
      <c r="Z23" t="s">
        <v>182</v>
      </c>
      <c r="AA23" t="s">
        <v>182</v>
      </c>
      <c r="AB23" t="s">
        <v>182</v>
      </c>
      <c r="AC23" t="s">
        <v>182</v>
      </c>
      <c r="AD23" t="s">
        <v>161</v>
      </c>
      <c r="AE23" t="s">
        <v>182</v>
      </c>
      <c r="AF23" t="s">
        <v>182</v>
      </c>
      <c r="AG23" t="s">
        <v>182</v>
      </c>
      <c r="AH23" t="s">
        <v>507</v>
      </c>
      <c r="AI23" t="s">
        <v>182</v>
      </c>
      <c r="AJ23" t="s">
        <v>182</v>
      </c>
      <c r="AK23" t="s">
        <v>182</v>
      </c>
      <c r="AL23" t="s">
        <v>182</v>
      </c>
      <c r="AM23" t="s">
        <v>508</v>
      </c>
      <c r="AN23" t="s">
        <v>182</v>
      </c>
      <c r="AO23" t="s">
        <v>509</v>
      </c>
      <c r="AP23" t="s">
        <v>182</v>
      </c>
      <c r="AR23" t="s">
        <v>182</v>
      </c>
      <c r="AS23" t="s">
        <v>182</v>
      </c>
      <c r="AT23" t="s">
        <v>182</v>
      </c>
      <c r="AU23" t="s">
        <v>182</v>
      </c>
      <c r="AV23" t="s">
        <v>182</v>
      </c>
      <c r="AW23" t="s">
        <v>182</v>
      </c>
      <c r="AX23" t="s">
        <v>182</v>
      </c>
      <c r="AY23" t="s">
        <v>182</v>
      </c>
      <c r="AZ23" t="s">
        <v>182</v>
      </c>
      <c r="BA23" t="s">
        <v>182</v>
      </c>
      <c r="BB23" t="s">
        <v>182</v>
      </c>
      <c r="BC23" t="s">
        <v>182</v>
      </c>
      <c r="BD23" t="s">
        <v>182</v>
      </c>
      <c r="BE23" t="s">
        <v>182</v>
      </c>
      <c r="BF23" t="s">
        <v>182</v>
      </c>
      <c r="BG23" t="s">
        <v>182</v>
      </c>
      <c r="BH23" t="s">
        <v>182</v>
      </c>
      <c r="BI23" t="s">
        <v>182</v>
      </c>
      <c r="BJ23" t="s">
        <v>182</v>
      </c>
      <c r="BK23" t="s">
        <v>182</v>
      </c>
      <c r="BL23" t="s">
        <v>182</v>
      </c>
      <c r="BM23" t="s">
        <v>182</v>
      </c>
      <c r="BN23" t="s">
        <v>182</v>
      </c>
      <c r="BO23" t="s">
        <v>182</v>
      </c>
      <c r="BP23" t="s">
        <v>182</v>
      </c>
      <c r="BQ23" t="s">
        <v>182</v>
      </c>
      <c r="BR23" t="s">
        <v>182</v>
      </c>
      <c r="BS23" t="s">
        <v>182</v>
      </c>
      <c r="BT23" t="s">
        <v>182</v>
      </c>
      <c r="BV23" t="s">
        <v>182</v>
      </c>
      <c r="BW23" t="s">
        <v>182</v>
      </c>
      <c r="BX23" t="s">
        <v>182</v>
      </c>
      <c r="BY23" t="s">
        <v>182</v>
      </c>
      <c r="BZ23" t="s">
        <v>182</v>
      </c>
      <c r="CA23" t="s">
        <v>182</v>
      </c>
      <c r="CB23" t="s">
        <v>182</v>
      </c>
      <c r="CC23" t="s">
        <v>182</v>
      </c>
      <c r="CD23" t="s">
        <v>182</v>
      </c>
      <c r="CE23" t="s">
        <v>182</v>
      </c>
      <c r="CF23" t="s">
        <v>182</v>
      </c>
      <c r="CG23" t="s">
        <v>182</v>
      </c>
      <c r="CH23" t="s">
        <v>182</v>
      </c>
      <c r="CI23" t="s">
        <v>182</v>
      </c>
      <c r="CJ23" t="s">
        <v>182</v>
      </c>
      <c r="CK23" s="3" t="s">
        <v>198</v>
      </c>
      <c r="CP23" t="s">
        <v>232</v>
      </c>
      <c r="CR23" t="s">
        <v>202</v>
      </c>
      <c r="CS23" t="s">
        <v>451</v>
      </c>
      <c r="CT23" t="s">
        <v>170</v>
      </c>
      <c r="CU23"/>
      <c r="CV23" t="s">
        <v>171</v>
      </c>
      <c r="CW23"/>
      <c r="CX23"/>
      <c r="CY23" t="s">
        <v>171</v>
      </c>
      <c r="CZ23" s="18"/>
      <c r="DC23">
        <v>1</v>
      </c>
      <c r="DD23">
        <v>1</v>
      </c>
      <c r="DE23" t="s">
        <v>171</v>
      </c>
      <c r="DH23" t="s">
        <v>205</v>
      </c>
      <c r="DI23" t="s">
        <v>510</v>
      </c>
      <c r="DJ23" t="s">
        <v>207</v>
      </c>
      <c r="DK23">
        <v>2874</v>
      </c>
      <c r="DL23"/>
      <c r="DQ23">
        <v>3</v>
      </c>
      <c r="DR23" t="s">
        <v>511</v>
      </c>
      <c r="DV23"/>
      <c r="DX23" t="s">
        <v>512</v>
      </c>
      <c r="DY23"/>
      <c r="EA23">
        <v>2017</v>
      </c>
      <c r="EB23" t="s">
        <v>2946</v>
      </c>
      <c r="EC23">
        <v>4</v>
      </c>
      <c r="EE23"/>
      <c r="EF23"/>
      <c r="EG23"/>
      <c r="EH23"/>
      <c r="EK23" t="s">
        <v>171</v>
      </c>
      <c r="EN23">
        <f t="shared" si="1"/>
        <v>3</v>
      </c>
      <c r="EO23" t="e">
        <f>_xlfn.TEXTJOIN(", ",TRUE,#REF!)</f>
        <v>#REF!</v>
      </c>
      <c r="EP23" s="3">
        <v>1</v>
      </c>
      <c r="EY23">
        <v>1</v>
      </c>
      <c r="FA23">
        <v>1</v>
      </c>
    </row>
    <row r="24" spans="1:180" ht="30" x14ac:dyDescent="0.25">
      <c r="B24" t="s">
        <v>513</v>
      </c>
      <c r="C24" t="s">
        <v>154</v>
      </c>
      <c r="D24">
        <v>2020</v>
      </c>
      <c r="E24" t="s">
        <v>514</v>
      </c>
      <c r="F24" s="1" t="s">
        <v>515</v>
      </c>
      <c r="G24" t="s">
        <v>516</v>
      </c>
      <c r="I24" t="s">
        <v>517</v>
      </c>
      <c r="J24" t="s">
        <v>518</v>
      </c>
      <c r="K24" t="s">
        <v>182</v>
      </c>
      <c r="L24" t="s">
        <v>519</v>
      </c>
      <c r="M24">
        <v>44946</v>
      </c>
      <c r="N24" t="s">
        <v>505</v>
      </c>
      <c r="O24" t="s">
        <v>505</v>
      </c>
      <c r="P24" t="s">
        <v>182</v>
      </c>
      <c r="R24" t="s">
        <v>182</v>
      </c>
      <c r="S24">
        <v>1</v>
      </c>
      <c r="T24">
        <v>15</v>
      </c>
      <c r="U24" t="s">
        <v>182</v>
      </c>
      <c r="V24" t="s">
        <v>182</v>
      </c>
      <c r="W24" t="s">
        <v>182</v>
      </c>
      <c r="X24" t="s">
        <v>182</v>
      </c>
      <c r="Y24" t="s">
        <v>182</v>
      </c>
      <c r="Z24" t="s">
        <v>182</v>
      </c>
      <c r="AA24" t="s">
        <v>182</v>
      </c>
      <c r="AB24" t="s">
        <v>182</v>
      </c>
      <c r="AC24" t="s">
        <v>182</v>
      </c>
      <c r="AD24" t="s">
        <v>161</v>
      </c>
      <c r="AE24" t="s">
        <v>182</v>
      </c>
      <c r="AF24" t="s">
        <v>182</v>
      </c>
      <c r="AG24" t="s">
        <v>182</v>
      </c>
      <c r="AH24" t="s">
        <v>520</v>
      </c>
      <c r="AI24" t="s">
        <v>182</v>
      </c>
      <c r="AJ24" t="s">
        <v>182</v>
      </c>
      <c r="AK24" t="s">
        <v>182</v>
      </c>
      <c r="AL24" t="s">
        <v>182</v>
      </c>
      <c r="AN24" t="s">
        <v>182</v>
      </c>
      <c r="AO24" t="s">
        <v>521</v>
      </c>
      <c r="AP24" t="s">
        <v>182</v>
      </c>
      <c r="AR24" t="s">
        <v>182</v>
      </c>
      <c r="AS24" t="s">
        <v>182</v>
      </c>
      <c r="AT24" t="s">
        <v>182</v>
      </c>
      <c r="AU24" t="s">
        <v>182</v>
      </c>
      <c r="AV24" t="s">
        <v>182</v>
      </c>
      <c r="AW24" t="s">
        <v>182</v>
      </c>
      <c r="AX24" t="s">
        <v>182</v>
      </c>
      <c r="AY24" t="s">
        <v>182</v>
      </c>
      <c r="AZ24" t="s">
        <v>182</v>
      </c>
      <c r="BA24" t="s">
        <v>182</v>
      </c>
      <c r="BB24" t="s">
        <v>182</v>
      </c>
      <c r="BC24" t="s">
        <v>182</v>
      </c>
      <c r="BD24" t="s">
        <v>182</v>
      </c>
      <c r="BE24" t="s">
        <v>182</v>
      </c>
      <c r="BF24" t="s">
        <v>182</v>
      </c>
      <c r="BG24" t="s">
        <v>182</v>
      </c>
      <c r="BH24" t="s">
        <v>182</v>
      </c>
      <c r="BI24" t="s">
        <v>182</v>
      </c>
      <c r="BJ24" t="s">
        <v>182</v>
      </c>
      <c r="BK24" t="s">
        <v>182</v>
      </c>
      <c r="BL24" t="s">
        <v>182</v>
      </c>
      <c r="BM24" t="s">
        <v>182</v>
      </c>
      <c r="BN24" t="s">
        <v>182</v>
      </c>
      <c r="BO24" t="s">
        <v>182</v>
      </c>
      <c r="BP24" t="s">
        <v>182</v>
      </c>
      <c r="BQ24" t="s">
        <v>182</v>
      </c>
      <c r="BR24" t="s">
        <v>182</v>
      </c>
      <c r="BS24" t="s">
        <v>182</v>
      </c>
      <c r="BT24" t="s">
        <v>182</v>
      </c>
      <c r="BV24" t="s">
        <v>182</v>
      </c>
      <c r="BW24" t="s">
        <v>182</v>
      </c>
      <c r="BX24" t="s">
        <v>182</v>
      </c>
      <c r="BY24" t="s">
        <v>182</v>
      </c>
      <c r="BZ24" t="s">
        <v>182</v>
      </c>
      <c r="CA24" t="s">
        <v>182</v>
      </c>
      <c r="CB24" t="s">
        <v>182</v>
      </c>
      <c r="CC24" t="s">
        <v>182</v>
      </c>
      <c r="CD24" t="s">
        <v>182</v>
      </c>
      <c r="CE24" t="s">
        <v>182</v>
      </c>
      <c r="CF24" t="s">
        <v>182</v>
      </c>
      <c r="CG24" t="s">
        <v>182</v>
      </c>
      <c r="CH24" t="s">
        <v>182</v>
      </c>
      <c r="CI24" t="s">
        <v>182</v>
      </c>
      <c r="CJ24" t="s">
        <v>182</v>
      </c>
      <c r="CK24" s="17" t="s">
        <v>198</v>
      </c>
      <c r="CN24" t="s">
        <v>522</v>
      </c>
      <c r="CO24" t="s">
        <v>523</v>
      </c>
      <c r="CP24" t="s">
        <v>168</v>
      </c>
      <c r="CQ24" s="1" t="s">
        <v>369</v>
      </c>
      <c r="CR24" s="1" t="s">
        <v>524</v>
      </c>
      <c r="CS24" t="s">
        <v>3396</v>
      </c>
      <c r="CT24" t="s">
        <v>170</v>
      </c>
      <c r="CW24" s="16" t="s">
        <v>182</v>
      </c>
      <c r="CX24" s="16"/>
      <c r="CY24" t="s">
        <v>171</v>
      </c>
      <c r="CZ24" s="18"/>
      <c r="DC24" t="s">
        <v>182</v>
      </c>
      <c r="DD24">
        <v>1</v>
      </c>
      <c r="DE24" t="s">
        <v>171</v>
      </c>
      <c r="DF24">
        <v>13</v>
      </c>
      <c r="DG24" t="s">
        <v>526</v>
      </c>
      <c r="DH24" t="s">
        <v>527</v>
      </c>
      <c r="DI24" t="s">
        <v>528</v>
      </c>
      <c r="DJ24" t="s">
        <v>454</v>
      </c>
      <c r="DK24">
        <v>7500</v>
      </c>
      <c r="DL24" s="1" t="s">
        <v>529</v>
      </c>
      <c r="DM24" t="s">
        <v>2964</v>
      </c>
      <c r="DQ24">
        <v>100</v>
      </c>
      <c r="DR24" t="s">
        <v>530</v>
      </c>
      <c r="DS24" t="s">
        <v>209</v>
      </c>
      <c r="DV24" t="s">
        <v>531</v>
      </c>
      <c r="DX24" s="1" t="s">
        <v>532</v>
      </c>
      <c r="DY24" s="1" t="s">
        <v>532</v>
      </c>
      <c r="DZ24" t="s">
        <v>171</v>
      </c>
      <c r="EA24" t="s">
        <v>3086</v>
      </c>
      <c r="EC24">
        <v>4</v>
      </c>
      <c r="EE24"/>
      <c r="EF24" s="1" t="s">
        <v>533</v>
      </c>
      <c r="EG24" s="1" t="s">
        <v>3156</v>
      </c>
      <c r="EK24" t="s">
        <v>171</v>
      </c>
      <c r="EN24">
        <f t="shared" si="1"/>
        <v>3</v>
      </c>
      <c r="EO24" t="e">
        <f>_xlfn.TEXTJOIN(", ",TRUE,#REF!)</f>
        <v>#REF!</v>
      </c>
      <c r="EQ24">
        <v>1</v>
      </c>
      <c r="EY24">
        <v>1</v>
      </c>
      <c r="FK24">
        <v>1</v>
      </c>
    </row>
    <row r="25" spans="1:180" ht="60" x14ac:dyDescent="0.25">
      <c r="A25" s="18"/>
      <c r="B25" s="18" t="s">
        <v>549</v>
      </c>
      <c r="C25" s="18" t="s">
        <v>154</v>
      </c>
      <c r="D25" s="18">
        <v>2020</v>
      </c>
      <c r="E25" s="18" t="s">
        <v>514</v>
      </c>
      <c r="F25" s="1" t="s">
        <v>550</v>
      </c>
      <c r="G25" s="18" t="s">
        <v>551</v>
      </c>
      <c r="I25" t="s">
        <v>552</v>
      </c>
      <c r="J25" t="s">
        <v>553</v>
      </c>
      <c r="K25" t="s">
        <v>182</v>
      </c>
      <c r="L25" t="s">
        <v>554</v>
      </c>
      <c r="M25" t="s">
        <v>505</v>
      </c>
      <c r="N25" t="s">
        <v>505</v>
      </c>
      <c r="O25" t="s">
        <v>505</v>
      </c>
      <c r="P25" t="s">
        <v>182</v>
      </c>
      <c r="R25" t="s">
        <v>182</v>
      </c>
      <c r="S25">
        <v>11</v>
      </c>
      <c r="T25">
        <v>15</v>
      </c>
      <c r="U25" t="s">
        <v>182</v>
      </c>
      <c r="V25" t="s">
        <v>182</v>
      </c>
      <c r="W25" t="s">
        <v>182</v>
      </c>
      <c r="X25" t="s">
        <v>182</v>
      </c>
      <c r="Y25" t="s">
        <v>182</v>
      </c>
      <c r="Z25" t="s">
        <v>182</v>
      </c>
      <c r="AA25" t="s">
        <v>182</v>
      </c>
      <c r="AB25" t="s">
        <v>182</v>
      </c>
      <c r="AC25" t="s">
        <v>182</v>
      </c>
      <c r="AD25" t="s">
        <v>161</v>
      </c>
      <c r="AE25" t="s">
        <v>182</v>
      </c>
      <c r="AF25" t="s">
        <v>182</v>
      </c>
      <c r="AG25" t="s">
        <v>182</v>
      </c>
      <c r="AH25" t="s">
        <v>555</v>
      </c>
      <c r="AI25" t="s">
        <v>182</v>
      </c>
      <c r="AJ25" t="s">
        <v>182</v>
      </c>
      <c r="AK25" t="s">
        <v>182</v>
      </c>
      <c r="AL25" t="s">
        <v>182</v>
      </c>
      <c r="AM25" t="s">
        <v>556</v>
      </c>
      <c r="AN25" t="s">
        <v>182</v>
      </c>
      <c r="AO25" t="s">
        <v>557</v>
      </c>
      <c r="AP25" t="s">
        <v>182</v>
      </c>
      <c r="AR25" t="s">
        <v>182</v>
      </c>
      <c r="AS25" t="s">
        <v>182</v>
      </c>
      <c r="AT25" t="s">
        <v>182</v>
      </c>
      <c r="AU25" t="s">
        <v>182</v>
      </c>
      <c r="AV25" t="s">
        <v>182</v>
      </c>
      <c r="AW25" t="s">
        <v>182</v>
      </c>
      <c r="AX25" t="s">
        <v>182</v>
      </c>
      <c r="AY25" t="s">
        <v>182</v>
      </c>
      <c r="AZ25" t="s">
        <v>182</v>
      </c>
      <c r="BA25" t="s">
        <v>182</v>
      </c>
      <c r="BB25" t="s">
        <v>182</v>
      </c>
      <c r="BC25" t="s">
        <v>182</v>
      </c>
      <c r="BD25" t="s">
        <v>182</v>
      </c>
      <c r="BE25" t="s">
        <v>182</v>
      </c>
      <c r="BF25" t="s">
        <v>182</v>
      </c>
      <c r="BG25" t="s">
        <v>182</v>
      </c>
      <c r="BH25" t="s">
        <v>182</v>
      </c>
      <c r="BI25" t="s">
        <v>182</v>
      </c>
      <c r="BJ25" t="s">
        <v>182</v>
      </c>
      <c r="BK25" t="s">
        <v>182</v>
      </c>
      <c r="BL25" t="s">
        <v>182</v>
      </c>
      <c r="BM25" t="s">
        <v>182</v>
      </c>
      <c r="BN25" t="s">
        <v>182</v>
      </c>
      <c r="BO25" t="s">
        <v>182</v>
      </c>
      <c r="BP25" t="s">
        <v>182</v>
      </c>
      <c r="BQ25" t="s">
        <v>182</v>
      </c>
      <c r="BR25" t="s">
        <v>182</v>
      </c>
      <c r="BS25" t="s">
        <v>182</v>
      </c>
      <c r="BT25" t="s">
        <v>182</v>
      </c>
      <c r="BV25" t="s">
        <v>182</v>
      </c>
      <c r="BW25" t="s">
        <v>182</v>
      </c>
      <c r="BX25" t="s">
        <v>182</v>
      </c>
      <c r="BY25" t="s">
        <v>182</v>
      </c>
      <c r="BZ25" t="s">
        <v>182</v>
      </c>
      <c r="CA25" t="s">
        <v>182</v>
      </c>
      <c r="CB25" t="s">
        <v>182</v>
      </c>
      <c r="CC25" t="s">
        <v>182</v>
      </c>
      <c r="CD25" t="s">
        <v>182</v>
      </c>
      <c r="CE25" t="s">
        <v>182</v>
      </c>
      <c r="CF25" t="s">
        <v>182</v>
      </c>
      <c r="CG25" t="s">
        <v>182</v>
      </c>
      <c r="CH25" t="s">
        <v>182</v>
      </c>
      <c r="CI25" t="s">
        <v>182</v>
      </c>
      <c r="CJ25" t="s">
        <v>182</v>
      </c>
      <c r="CK25" s="19" t="s">
        <v>198</v>
      </c>
      <c r="CL25" s="18"/>
      <c r="CM25" s="18"/>
      <c r="CP25" s="18" t="s">
        <v>201</v>
      </c>
      <c r="CQ25" s="18" t="s">
        <v>369</v>
      </c>
      <c r="CR25" s="18" t="s">
        <v>524</v>
      </c>
      <c r="CS25" s="18" t="s">
        <v>3396</v>
      </c>
      <c r="CT25" s="18" t="s">
        <v>3303</v>
      </c>
      <c r="CW25" s="16" t="s">
        <v>182</v>
      </c>
      <c r="CX25" s="16" t="s">
        <v>3358</v>
      </c>
      <c r="CY25">
        <f>AVERAGE(91,91,91,91,30.43,30.43,30.43)</f>
        <v>65.041428571428568</v>
      </c>
      <c r="CZ25" s="18" t="s">
        <v>2909</v>
      </c>
      <c r="DA25" s="18">
        <v>456</v>
      </c>
      <c r="DB25" s="18">
        <v>8</v>
      </c>
      <c r="DC25" s="18"/>
      <c r="DD25" s="18">
        <v>1</v>
      </c>
      <c r="DE25" s="18" t="s">
        <v>182</v>
      </c>
      <c r="DF25" s="18">
        <v>8</v>
      </c>
      <c r="DG25" s="18" t="s">
        <v>558</v>
      </c>
      <c r="DH25" s="18" t="s">
        <v>559</v>
      </c>
      <c r="DI25" s="18" t="s">
        <v>528</v>
      </c>
      <c r="DJ25" s="18" t="s">
        <v>454</v>
      </c>
      <c r="DK25" s="18">
        <v>1285216</v>
      </c>
      <c r="DL25" s="18" t="s">
        <v>171</v>
      </c>
      <c r="DM25" s="18" t="s">
        <v>560</v>
      </c>
      <c r="DN25" s="18"/>
      <c r="DO25" s="18"/>
      <c r="DP25" s="18"/>
      <c r="DQ25" s="18">
        <v>100</v>
      </c>
      <c r="DR25" s="18" t="s">
        <v>561</v>
      </c>
      <c r="DS25" s="18" t="s">
        <v>209</v>
      </c>
      <c r="DT25" s="18"/>
      <c r="DU25" s="18"/>
      <c r="DV25" s="18" t="s">
        <v>531</v>
      </c>
      <c r="DW25" s="18"/>
      <c r="DX25" s="1" t="s">
        <v>562</v>
      </c>
      <c r="DY25" s="1" t="s">
        <v>562</v>
      </c>
      <c r="DZ25" s="18" t="s">
        <v>171</v>
      </c>
      <c r="EA25" s="18" t="s">
        <v>3086</v>
      </c>
      <c r="EB25" s="18"/>
      <c r="EC25" s="18">
        <v>4</v>
      </c>
      <c r="ED25" s="18"/>
      <c r="EE25" s="18"/>
      <c r="EF25" s="18" t="s">
        <v>171</v>
      </c>
      <c r="EG25" s="18"/>
      <c r="EH25" s="18"/>
      <c r="EI25" s="18"/>
      <c r="EJ25" s="18"/>
      <c r="EK25" s="18" t="s">
        <v>171</v>
      </c>
      <c r="EL25" s="18"/>
      <c r="EM25" s="18"/>
      <c r="EN25" s="18">
        <f t="shared" si="1"/>
        <v>4</v>
      </c>
      <c r="EO25" t="e">
        <f>_xlfn.TEXTJOIN(", ",TRUE,#REF!)</f>
        <v>#REF!</v>
      </c>
      <c r="EP25" s="19"/>
      <c r="EQ25" s="18">
        <v>1</v>
      </c>
      <c r="ER25" s="18"/>
      <c r="ES25" s="18"/>
      <c r="ET25" s="18">
        <v>1</v>
      </c>
      <c r="EU25" s="18"/>
      <c r="EV25" s="18"/>
      <c r="EW25" s="18"/>
      <c r="EX25" s="18"/>
      <c r="EY25" s="18">
        <v>1</v>
      </c>
      <c r="EZ25" s="18"/>
      <c r="FA25" s="18"/>
      <c r="FB25" s="18"/>
      <c r="FC25" s="18"/>
      <c r="FD25" s="18"/>
      <c r="FE25" s="18"/>
      <c r="FF25" s="18"/>
      <c r="FG25" s="18"/>
      <c r="FH25" s="18"/>
      <c r="FI25" s="18"/>
      <c r="FJ25" s="18"/>
      <c r="FK25" s="18"/>
      <c r="FL25" s="18">
        <v>1</v>
      </c>
      <c r="FM25" s="18"/>
      <c r="FN25" s="18"/>
      <c r="FO25" s="18"/>
      <c r="FP25" s="18"/>
      <c r="FQ25" s="18"/>
      <c r="FR25" s="18"/>
      <c r="FS25" s="18"/>
      <c r="FT25" s="18"/>
      <c r="FU25" s="18"/>
      <c r="FV25" s="18"/>
      <c r="FW25" s="18"/>
      <c r="FX25" s="18"/>
    </row>
    <row r="26" spans="1:180" ht="60" x14ac:dyDescent="0.25">
      <c r="B26" t="s">
        <v>563</v>
      </c>
      <c r="C26" t="s">
        <v>238</v>
      </c>
      <c r="D26">
        <v>2020</v>
      </c>
      <c r="E26" t="s">
        <v>564</v>
      </c>
      <c r="F26" s="1" t="s">
        <v>565</v>
      </c>
      <c r="G26" t="s">
        <v>566</v>
      </c>
      <c r="I26" t="s">
        <v>567</v>
      </c>
      <c r="J26" t="s">
        <v>568</v>
      </c>
      <c r="K26" t="s">
        <v>182</v>
      </c>
      <c r="L26" t="s">
        <v>569</v>
      </c>
      <c r="M26">
        <v>45036</v>
      </c>
      <c r="N26" t="s">
        <v>505</v>
      </c>
      <c r="O26" t="s">
        <v>505</v>
      </c>
      <c r="P26" t="s">
        <v>182</v>
      </c>
      <c r="R26" t="s">
        <v>182</v>
      </c>
      <c r="S26">
        <v>7</v>
      </c>
      <c r="T26">
        <v>12</v>
      </c>
      <c r="U26" t="s">
        <v>182</v>
      </c>
      <c r="V26" t="s">
        <v>182</v>
      </c>
      <c r="W26" t="s">
        <v>182</v>
      </c>
      <c r="X26" t="s">
        <v>182</v>
      </c>
      <c r="Y26" t="s">
        <v>182</v>
      </c>
      <c r="Z26" t="s">
        <v>182</v>
      </c>
      <c r="AA26" t="s">
        <v>182</v>
      </c>
      <c r="AB26" t="s">
        <v>182</v>
      </c>
      <c r="AC26" t="s">
        <v>182</v>
      </c>
      <c r="AD26" t="s">
        <v>161</v>
      </c>
      <c r="AE26" t="s">
        <v>182</v>
      </c>
      <c r="AF26" t="s">
        <v>182</v>
      </c>
      <c r="AG26" t="s">
        <v>182</v>
      </c>
      <c r="AH26" t="s">
        <v>570</v>
      </c>
      <c r="AI26" t="s">
        <v>182</v>
      </c>
      <c r="AJ26" t="s">
        <v>182</v>
      </c>
      <c r="AK26" t="s">
        <v>182</v>
      </c>
      <c r="AL26" t="s">
        <v>182</v>
      </c>
      <c r="AM26" t="s">
        <v>571</v>
      </c>
      <c r="AN26" t="s">
        <v>182</v>
      </c>
      <c r="AO26" t="s">
        <v>572</v>
      </c>
      <c r="AP26" t="s">
        <v>182</v>
      </c>
      <c r="AR26" t="s">
        <v>182</v>
      </c>
      <c r="AS26" t="s">
        <v>182</v>
      </c>
      <c r="AT26" t="s">
        <v>182</v>
      </c>
      <c r="AU26" t="s">
        <v>182</v>
      </c>
      <c r="AV26" t="s">
        <v>182</v>
      </c>
      <c r="AW26" t="s">
        <v>182</v>
      </c>
      <c r="AX26" t="s">
        <v>182</v>
      </c>
      <c r="AY26" t="s">
        <v>182</v>
      </c>
      <c r="AZ26" t="s">
        <v>182</v>
      </c>
      <c r="BA26" t="s">
        <v>182</v>
      </c>
      <c r="BB26" t="s">
        <v>182</v>
      </c>
      <c r="BC26" t="s">
        <v>182</v>
      </c>
      <c r="BD26" t="s">
        <v>182</v>
      </c>
      <c r="BE26" t="s">
        <v>182</v>
      </c>
      <c r="BF26" t="s">
        <v>182</v>
      </c>
      <c r="BG26" t="s">
        <v>182</v>
      </c>
      <c r="BH26" t="s">
        <v>182</v>
      </c>
      <c r="BI26" t="s">
        <v>182</v>
      </c>
      <c r="BJ26" t="s">
        <v>182</v>
      </c>
      <c r="BK26" t="s">
        <v>182</v>
      </c>
      <c r="BL26" t="s">
        <v>182</v>
      </c>
      <c r="BM26" t="s">
        <v>182</v>
      </c>
      <c r="BN26" t="s">
        <v>182</v>
      </c>
      <c r="BO26" t="s">
        <v>182</v>
      </c>
      <c r="BP26" t="s">
        <v>182</v>
      </c>
      <c r="BQ26" t="s">
        <v>182</v>
      </c>
      <c r="BR26" t="s">
        <v>182</v>
      </c>
      <c r="BS26" t="s">
        <v>182</v>
      </c>
      <c r="BT26" t="s">
        <v>182</v>
      </c>
      <c r="BV26" t="s">
        <v>182</v>
      </c>
      <c r="BW26" t="s">
        <v>182</v>
      </c>
      <c r="BX26" t="s">
        <v>182</v>
      </c>
      <c r="BY26" t="s">
        <v>182</v>
      </c>
      <c r="BZ26" t="s">
        <v>182</v>
      </c>
      <c r="CA26" t="s">
        <v>182</v>
      </c>
      <c r="CB26" t="s">
        <v>182</v>
      </c>
      <c r="CC26" t="s">
        <v>182</v>
      </c>
      <c r="CD26" t="s">
        <v>182</v>
      </c>
      <c r="CE26" t="s">
        <v>182</v>
      </c>
      <c r="CF26" t="s">
        <v>182</v>
      </c>
      <c r="CG26" t="s">
        <v>182</v>
      </c>
      <c r="CH26" t="s">
        <v>182</v>
      </c>
      <c r="CI26" t="s">
        <v>182</v>
      </c>
      <c r="CJ26" t="s">
        <v>182</v>
      </c>
      <c r="CK26" s="3" t="s">
        <v>198</v>
      </c>
      <c r="CP26" t="s">
        <v>168</v>
      </c>
      <c r="CQ26" s="1" t="s">
        <v>573</v>
      </c>
      <c r="CR26" t="s">
        <v>573</v>
      </c>
      <c r="CS26" t="s">
        <v>3396</v>
      </c>
      <c r="CT26" t="s">
        <v>170</v>
      </c>
      <c r="CW26" s="16" t="s">
        <v>182</v>
      </c>
      <c r="CX26" s="16"/>
      <c r="CY26" t="s">
        <v>171</v>
      </c>
      <c r="CZ26" s="18"/>
      <c r="DC26">
        <v>64075</v>
      </c>
      <c r="DD26">
        <v>1</v>
      </c>
      <c r="DE26" t="s">
        <v>171</v>
      </c>
      <c r="DF26">
        <v>72</v>
      </c>
      <c r="DG26" t="s">
        <v>574</v>
      </c>
      <c r="DH26" t="s">
        <v>1456</v>
      </c>
      <c r="DI26" t="s">
        <v>528</v>
      </c>
      <c r="DJ26" t="s">
        <v>454</v>
      </c>
      <c r="DK26">
        <v>1285216</v>
      </c>
      <c r="DL26" s="1" t="s">
        <v>575</v>
      </c>
      <c r="DM26" t="s">
        <v>1456</v>
      </c>
      <c r="DN26" s="12" t="s">
        <v>171</v>
      </c>
      <c r="DO26" s="12" t="s">
        <v>171</v>
      </c>
      <c r="DP26" t="s">
        <v>1003</v>
      </c>
      <c r="DQ26">
        <v>100</v>
      </c>
      <c r="DR26" t="s">
        <v>561</v>
      </c>
      <c r="DS26" t="s">
        <v>209</v>
      </c>
      <c r="DV26" t="s">
        <v>576</v>
      </c>
      <c r="DX26" s="1" t="s">
        <v>577</v>
      </c>
      <c r="DY26" s="1" t="s">
        <v>577</v>
      </c>
      <c r="DZ26" t="s">
        <v>171</v>
      </c>
      <c r="EA26" t="s">
        <v>3086</v>
      </c>
      <c r="EC26">
        <v>4</v>
      </c>
      <c r="EE26"/>
      <c r="EF26" t="s">
        <v>171</v>
      </c>
      <c r="EG26"/>
      <c r="EH26"/>
      <c r="EK26" t="s">
        <v>171</v>
      </c>
      <c r="EN26">
        <f t="shared" si="1"/>
        <v>3</v>
      </c>
      <c r="EO26" t="e">
        <f>_xlfn.TEXTJOIN(", ",TRUE,#REF!)</f>
        <v>#REF!</v>
      </c>
      <c r="EQ26">
        <v>1</v>
      </c>
      <c r="ET26">
        <v>1</v>
      </c>
      <c r="FL26">
        <v>1</v>
      </c>
    </row>
    <row r="27" spans="1:180" ht="45" x14ac:dyDescent="0.25">
      <c r="B27" t="s">
        <v>585</v>
      </c>
      <c r="C27" t="s">
        <v>154</v>
      </c>
      <c r="D27">
        <v>2019</v>
      </c>
      <c r="E27" t="s">
        <v>586</v>
      </c>
      <c r="F27" s="1" t="s">
        <v>587</v>
      </c>
      <c r="G27" t="s">
        <v>588</v>
      </c>
      <c r="I27" t="s">
        <v>589</v>
      </c>
      <c r="J27" t="s">
        <v>590</v>
      </c>
      <c r="K27" t="s">
        <v>182</v>
      </c>
      <c r="L27" t="s">
        <v>591</v>
      </c>
      <c r="M27" t="s">
        <v>505</v>
      </c>
      <c r="N27" t="s">
        <v>505</v>
      </c>
      <c r="O27" t="s">
        <v>505</v>
      </c>
      <c r="P27" t="s">
        <v>182</v>
      </c>
      <c r="R27" t="s">
        <v>182</v>
      </c>
      <c r="S27" t="s">
        <v>182</v>
      </c>
      <c r="T27">
        <v>9</v>
      </c>
      <c r="U27" t="s">
        <v>182</v>
      </c>
      <c r="V27" t="s">
        <v>182</v>
      </c>
      <c r="W27" t="s">
        <v>182</v>
      </c>
      <c r="X27" t="s">
        <v>182</v>
      </c>
      <c r="Y27" t="s">
        <v>182</v>
      </c>
      <c r="Z27" t="s">
        <v>182</v>
      </c>
      <c r="AA27" t="s">
        <v>182</v>
      </c>
      <c r="AB27" t="s">
        <v>182</v>
      </c>
      <c r="AC27" t="s">
        <v>182</v>
      </c>
      <c r="AD27" t="s">
        <v>161</v>
      </c>
      <c r="AE27" t="s">
        <v>182</v>
      </c>
      <c r="AF27" t="s">
        <v>182</v>
      </c>
      <c r="AG27" t="s">
        <v>182</v>
      </c>
      <c r="AH27" t="s">
        <v>592</v>
      </c>
      <c r="AI27" t="s">
        <v>182</v>
      </c>
      <c r="AJ27" t="s">
        <v>182</v>
      </c>
      <c r="AK27" t="s">
        <v>182</v>
      </c>
      <c r="AL27" t="s">
        <v>182</v>
      </c>
      <c r="AM27" t="s">
        <v>593</v>
      </c>
      <c r="AN27" t="s">
        <v>182</v>
      </c>
      <c r="AO27" t="s">
        <v>594</v>
      </c>
      <c r="AP27" t="s">
        <v>182</v>
      </c>
      <c r="AR27" t="s">
        <v>182</v>
      </c>
      <c r="AS27" t="s">
        <v>182</v>
      </c>
      <c r="AT27" t="s">
        <v>182</v>
      </c>
      <c r="AU27" t="s">
        <v>182</v>
      </c>
      <c r="AV27" t="s">
        <v>182</v>
      </c>
      <c r="AW27" t="s">
        <v>182</v>
      </c>
      <c r="AX27" t="s">
        <v>182</v>
      </c>
      <c r="AY27" t="s">
        <v>182</v>
      </c>
      <c r="AZ27" t="s">
        <v>182</v>
      </c>
      <c r="BA27" t="s">
        <v>182</v>
      </c>
      <c r="BB27" t="s">
        <v>182</v>
      </c>
      <c r="BC27" t="s">
        <v>182</v>
      </c>
      <c r="BD27" t="s">
        <v>182</v>
      </c>
      <c r="BE27" t="s">
        <v>182</v>
      </c>
      <c r="BF27" t="s">
        <v>182</v>
      </c>
      <c r="BG27" t="s">
        <v>182</v>
      </c>
      <c r="BH27" t="s">
        <v>182</v>
      </c>
      <c r="BI27" t="s">
        <v>182</v>
      </c>
      <c r="BJ27" t="s">
        <v>182</v>
      </c>
      <c r="BK27" t="s">
        <v>182</v>
      </c>
      <c r="BL27" t="s">
        <v>182</v>
      </c>
      <c r="BM27" t="s">
        <v>182</v>
      </c>
      <c r="BN27" t="s">
        <v>182</v>
      </c>
      <c r="BO27" t="s">
        <v>182</v>
      </c>
      <c r="BP27" t="s">
        <v>182</v>
      </c>
      <c r="BQ27" t="s">
        <v>182</v>
      </c>
      <c r="BR27" t="s">
        <v>182</v>
      </c>
      <c r="BS27" t="s">
        <v>182</v>
      </c>
      <c r="BT27" t="s">
        <v>182</v>
      </c>
      <c r="BV27" t="s">
        <v>182</v>
      </c>
      <c r="BW27" t="s">
        <v>182</v>
      </c>
      <c r="BX27" t="s">
        <v>182</v>
      </c>
      <c r="BY27" t="s">
        <v>182</v>
      </c>
      <c r="BZ27" t="s">
        <v>182</v>
      </c>
      <c r="CA27" t="s">
        <v>182</v>
      </c>
      <c r="CB27" t="s">
        <v>182</v>
      </c>
      <c r="CC27" t="s">
        <v>182</v>
      </c>
      <c r="CD27" t="s">
        <v>182</v>
      </c>
      <c r="CE27" t="s">
        <v>182</v>
      </c>
      <c r="CF27" t="s">
        <v>182</v>
      </c>
      <c r="CG27" t="s">
        <v>182</v>
      </c>
      <c r="CH27" t="s">
        <v>182</v>
      </c>
      <c r="CI27" t="s">
        <v>182</v>
      </c>
      <c r="CJ27" t="s">
        <v>182</v>
      </c>
      <c r="CK27" s="17" t="s">
        <v>198</v>
      </c>
      <c r="CN27" t="s">
        <v>595</v>
      </c>
      <c r="CO27" t="s">
        <v>596</v>
      </c>
      <c r="CP27" t="s">
        <v>168</v>
      </c>
      <c r="CQ27" s="18" t="s">
        <v>573</v>
      </c>
      <c r="CR27" t="s">
        <v>524</v>
      </c>
      <c r="CS27" t="s">
        <v>3396</v>
      </c>
      <c r="CT27" t="s">
        <v>170</v>
      </c>
      <c r="CW27" s="16" t="s">
        <v>182</v>
      </c>
      <c r="CX27" s="16"/>
      <c r="CY27" t="s">
        <v>182</v>
      </c>
      <c r="CZ27" s="18"/>
      <c r="DC27">
        <v>73466</v>
      </c>
      <c r="DD27">
        <v>1</v>
      </c>
      <c r="DE27" t="s">
        <v>597</v>
      </c>
      <c r="DF27">
        <v>12</v>
      </c>
      <c r="DG27" t="s">
        <v>598</v>
      </c>
      <c r="DH27" t="s">
        <v>599</v>
      </c>
      <c r="DI27" t="s">
        <v>528</v>
      </c>
      <c r="DJ27" t="s">
        <v>454</v>
      </c>
      <c r="DK27">
        <v>1285216</v>
      </c>
      <c r="DL27" t="s">
        <v>171</v>
      </c>
      <c r="DM27" t="s">
        <v>2960</v>
      </c>
      <c r="DN27">
        <v>3</v>
      </c>
      <c r="DO27">
        <v>32</v>
      </c>
      <c r="DP27" t="s">
        <v>2970</v>
      </c>
      <c r="DQ27">
        <v>100</v>
      </c>
      <c r="DR27" t="s">
        <v>561</v>
      </c>
      <c r="DS27" t="s">
        <v>209</v>
      </c>
      <c r="DV27" t="s">
        <v>600</v>
      </c>
      <c r="DX27" s="1" t="s">
        <v>601</v>
      </c>
      <c r="DY27" s="1" t="s">
        <v>601</v>
      </c>
      <c r="DZ27" t="s">
        <v>171</v>
      </c>
      <c r="EA27" t="s">
        <v>3086</v>
      </c>
      <c r="EC27">
        <v>4</v>
      </c>
      <c r="EE27"/>
      <c r="EF27" t="s">
        <v>171</v>
      </c>
      <c r="EG27"/>
      <c r="EH27"/>
      <c r="EK27" t="s">
        <v>171</v>
      </c>
      <c r="EN27">
        <f t="shared" si="1"/>
        <v>1</v>
      </c>
      <c r="EO27" t="e">
        <f>_xlfn.TEXTJOIN(", ",TRUE,#REF!)</f>
        <v>#REF!</v>
      </c>
      <c r="EQ27">
        <v>1</v>
      </c>
    </row>
    <row r="28" spans="1:180" ht="60" x14ac:dyDescent="0.25">
      <c r="A28">
        <v>1</v>
      </c>
      <c r="B28" t="s">
        <v>602</v>
      </c>
      <c r="C28" t="s">
        <v>154</v>
      </c>
      <c r="D28">
        <v>2024</v>
      </c>
      <c r="E28" t="s">
        <v>603</v>
      </c>
      <c r="F28" s="1" t="s">
        <v>604</v>
      </c>
      <c r="G28" t="s">
        <v>605</v>
      </c>
      <c r="I28" t="s">
        <v>606</v>
      </c>
      <c r="J28" t="s">
        <v>607</v>
      </c>
      <c r="K28" t="s">
        <v>608</v>
      </c>
      <c r="L28" t="s">
        <v>609</v>
      </c>
      <c r="M28">
        <v>45413</v>
      </c>
      <c r="N28">
        <v>45434.758587962962</v>
      </c>
      <c r="O28">
        <v>45436.075752314813</v>
      </c>
      <c r="Q28">
        <v>128322</v>
      </c>
      <c r="S28" t="s">
        <v>182</v>
      </c>
      <c r="T28">
        <v>95</v>
      </c>
      <c r="V28" t="s">
        <v>610</v>
      </c>
      <c r="X28" t="s">
        <v>182</v>
      </c>
      <c r="AD28" t="s">
        <v>161</v>
      </c>
      <c r="AE28" t="s">
        <v>182</v>
      </c>
      <c r="AG28" t="s">
        <v>193</v>
      </c>
      <c r="AK28" t="s">
        <v>611</v>
      </c>
      <c r="AO28" t="s">
        <v>612</v>
      </c>
      <c r="CP28" t="s">
        <v>168</v>
      </c>
      <c r="CQ28" s="1" t="s">
        <v>613</v>
      </c>
      <c r="CR28" t="s">
        <v>613</v>
      </c>
      <c r="CS28" t="s">
        <v>3396</v>
      </c>
      <c r="CT28" t="s">
        <v>170</v>
      </c>
      <c r="CU28"/>
      <c r="CV28" t="s">
        <v>171</v>
      </c>
      <c r="CW28"/>
      <c r="CX28"/>
      <c r="CY28" t="s">
        <v>171</v>
      </c>
      <c r="CZ28" s="18"/>
      <c r="DC28" t="s">
        <v>182</v>
      </c>
      <c r="DD28">
        <v>5</v>
      </c>
      <c r="DF28">
        <v>37</v>
      </c>
      <c r="DG28" t="s">
        <v>171</v>
      </c>
      <c r="DH28" t="s">
        <v>614</v>
      </c>
      <c r="DI28" t="s">
        <v>453</v>
      </c>
      <c r="DJ28" t="s">
        <v>454</v>
      </c>
      <c r="DK28">
        <v>5505.0530000000008</v>
      </c>
      <c r="DL28" t="s">
        <v>171</v>
      </c>
      <c r="DM28" t="s">
        <v>2971</v>
      </c>
      <c r="DN28" s="12" t="s">
        <v>171</v>
      </c>
      <c r="DO28" s="12" t="s">
        <v>171</v>
      </c>
      <c r="DP28" t="s">
        <v>1003</v>
      </c>
      <c r="DQ28">
        <v>3</v>
      </c>
      <c r="DR28" t="s">
        <v>615</v>
      </c>
      <c r="DS28" t="s">
        <v>209</v>
      </c>
      <c r="DV28" t="s">
        <v>616</v>
      </c>
      <c r="DX28" s="1" t="s">
        <v>617</v>
      </c>
      <c r="DY28" s="1" t="s">
        <v>3257</v>
      </c>
      <c r="DZ28" t="s">
        <v>171</v>
      </c>
      <c r="EA28" t="s">
        <v>182</v>
      </c>
      <c r="EB28" s="18" t="s">
        <v>182</v>
      </c>
      <c r="EC28">
        <v>4</v>
      </c>
      <c r="EE28"/>
      <c r="EF28" t="s">
        <v>171</v>
      </c>
      <c r="EG28"/>
      <c r="EH28"/>
      <c r="EK28" t="s">
        <v>171</v>
      </c>
      <c r="EN28">
        <f t="shared" si="1"/>
        <v>1</v>
      </c>
      <c r="EO28" t="e">
        <f>_xlfn.TEXTJOIN(", ",TRUE,#REF!)</f>
        <v>#REF!</v>
      </c>
      <c r="FT28">
        <v>1</v>
      </c>
    </row>
    <row r="29" spans="1:180" ht="135" x14ac:dyDescent="0.25">
      <c r="B29" t="s">
        <v>618</v>
      </c>
      <c r="C29" t="s">
        <v>154</v>
      </c>
      <c r="D29">
        <v>2022</v>
      </c>
      <c r="E29" t="s">
        <v>619</v>
      </c>
      <c r="F29" s="1" t="s">
        <v>620</v>
      </c>
      <c r="G29" t="s">
        <v>566</v>
      </c>
      <c r="I29" t="s">
        <v>567</v>
      </c>
      <c r="J29" t="s">
        <v>621</v>
      </c>
      <c r="L29" t="s">
        <v>622</v>
      </c>
      <c r="M29">
        <v>44621</v>
      </c>
      <c r="N29">
        <v>45075.825150462966</v>
      </c>
      <c r="O29">
        <v>45075.969224537039</v>
      </c>
      <c r="S29">
        <v>5</v>
      </c>
      <c r="T29">
        <v>14</v>
      </c>
      <c r="AD29" t="s">
        <v>161</v>
      </c>
      <c r="AH29" t="s">
        <v>623</v>
      </c>
      <c r="AM29" t="s">
        <v>624</v>
      </c>
      <c r="AN29" t="s">
        <v>625</v>
      </c>
      <c r="AO29" t="s">
        <v>626</v>
      </c>
      <c r="CK29" s="17" t="s">
        <v>198</v>
      </c>
      <c r="CP29" t="s">
        <v>201</v>
      </c>
      <c r="CQ29" s="18" t="s">
        <v>613</v>
      </c>
      <c r="CR29" s="1" t="s">
        <v>613</v>
      </c>
      <c r="CS29" t="s">
        <v>3396</v>
      </c>
      <c r="CT29" t="s">
        <v>170</v>
      </c>
      <c r="CU29"/>
      <c r="CV29" t="s">
        <v>171</v>
      </c>
      <c r="CW29"/>
      <c r="CX29" t="s">
        <v>3352</v>
      </c>
      <c r="CY29">
        <v>102</v>
      </c>
      <c r="CZ29" s="18"/>
      <c r="DA29">
        <f>CY29</f>
        <v>102</v>
      </c>
      <c r="DB29">
        <v>2</v>
      </c>
      <c r="DC29" t="s">
        <v>182</v>
      </c>
      <c r="DD29">
        <v>1</v>
      </c>
      <c r="DE29">
        <v>102</v>
      </c>
      <c r="DF29">
        <v>50</v>
      </c>
      <c r="DG29" t="s">
        <v>171</v>
      </c>
      <c r="DH29" t="s">
        <v>627</v>
      </c>
      <c r="DI29" t="s">
        <v>628</v>
      </c>
      <c r="DJ29" t="s">
        <v>629</v>
      </c>
      <c r="DK29">
        <v>848.2</v>
      </c>
      <c r="DL29" s="1" t="s">
        <v>630</v>
      </c>
      <c r="DM29" t="s">
        <v>631</v>
      </c>
      <c r="DN29" t="s">
        <v>2972</v>
      </c>
      <c r="DO29" s="12" t="s">
        <v>171</v>
      </c>
      <c r="DP29" t="s">
        <v>2973</v>
      </c>
      <c r="DQ29">
        <v>3.7</v>
      </c>
      <c r="DR29" t="s">
        <v>632</v>
      </c>
      <c r="DS29" t="s">
        <v>633</v>
      </c>
      <c r="DT29" t="s">
        <v>3098</v>
      </c>
      <c r="DV29" t="s">
        <v>634</v>
      </c>
      <c r="DX29" s="1" t="s">
        <v>635</v>
      </c>
      <c r="DY29" s="1" t="s">
        <v>3259</v>
      </c>
      <c r="DZ29" t="s">
        <v>171</v>
      </c>
      <c r="EA29">
        <v>2019</v>
      </c>
      <c r="EB29" t="s">
        <v>2946</v>
      </c>
      <c r="EC29">
        <v>4</v>
      </c>
      <c r="EE29"/>
      <c r="EF29" s="1" t="s">
        <v>636</v>
      </c>
      <c r="EG29" s="1" t="s">
        <v>3157</v>
      </c>
      <c r="EH29" s="1" t="s">
        <v>3219</v>
      </c>
      <c r="EI29" t="s">
        <v>3103</v>
      </c>
      <c r="EK29" t="s">
        <v>171</v>
      </c>
      <c r="EM29" t="s">
        <v>637</v>
      </c>
      <c r="EN29">
        <f t="shared" si="1"/>
        <v>1</v>
      </c>
      <c r="EO29" t="e">
        <f>_xlfn.TEXTJOIN(", ",TRUE,#REF!)</f>
        <v>#REF!</v>
      </c>
      <c r="EP29" s="17"/>
      <c r="EZ29">
        <v>1</v>
      </c>
    </row>
    <row r="30" spans="1:180" ht="150" x14ac:dyDescent="0.25">
      <c r="A30" s="18"/>
      <c r="B30" s="18" t="s">
        <v>644</v>
      </c>
      <c r="C30" s="18" t="s">
        <v>154</v>
      </c>
      <c r="D30" s="18">
        <v>2020</v>
      </c>
      <c r="E30" s="18" t="s">
        <v>645</v>
      </c>
      <c r="F30" s="1" t="s">
        <v>646</v>
      </c>
      <c r="G30" s="18" t="s">
        <v>647</v>
      </c>
      <c r="I30" t="s">
        <v>648</v>
      </c>
      <c r="J30" t="s">
        <v>649</v>
      </c>
      <c r="L30" t="s">
        <v>650</v>
      </c>
      <c r="M30">
        <v>44166</v>
      </c>
      <c r="N30">
        <v>45075.825219907405</v>
      </c>
      <c r="O30">
        <v>45075.825219907405</v>
      </c>
      <c r="T30">
        <v>93</v>
      </c>
      <c r="AD30" t="s">
        <v>161</v>
      </c>
      <c r="AH30" t="s">
        <v>651</v>
      </c>
      <c r="AM30" t="s">
        <v>652</v>
      </c>
      <c r="AN30" t="s">
        <v>653</v>
      </c>
      <c r="AO30" t="s">
        <v>654</v>
      </c>
      <c r="CK30" s="20" t="s">
        <v>198</v>
      </c>
      <c r="CL30" s="18"/>
      <c r="CM30" s="18"/>
      <c r="CN30" t="s">
        <v>655</v>
      </c>
      <c r="CO30" t="s">
        <v>656</v>
      </c>
      <c r="CP30" s="18" t="s">
        <v>201</v>
      </c>
      <c r="CQ30" s="18" t="s">
        <v>3359</v>
      </c>
      <c r="CR30" s="18" t="s">
        <v>657</v>
      </c>
      <c r="CS30" s="18" t="s">
        <v>3396</v>
      </c>
      <c r="CT30" s="18" t="s">
        <v>170</v>
      </c>
      <c r="CU30" s="1" t="s">
        <v>658</v>
      </c>
      <c r="CV30" s="1" t="s">
        <v>659</v>
      </c>
      <c r="CW30" s="16" t="s">
        <v>182</v>
      </c>
      <c r="CX30" s="16" t="s">
        <v>3352</v>
      </c>
      <c r="CY30" s="18" t="s">
        <v>3350</v>
      </c>
      <c r="CZ30" s="18" t="s">
        <v>2922</v>
      </c>
      <c r="DA30" s="18">
        <v>370</v>
      </c>
      <c r="DB30" s="18">
        <v>4</v>
      </c>
      <c r="DC30" s="18"/>
      <c r="DD30" s="18">
        <v>1</v>
      </c>
      <c r="DE30" s="18" t="s">
        <v>660</v>
      </c>
      <c r="DF30" s="18">
        <v>4</v>
      </c>
      <c r="DG30" s="18" t="s">
        <v>171</v>
      </c>
      <c r="DH30" s="18" t="s">
        <v>205</v>
      </c>
      <c r="DI30" s="18" t="s">
        <v>661</v>
      </c>
      <c r="DJ30" s="18" t="s">
        <v>662</v>
      </c>
      <c r="DK30" s="18">
        <v>732</v>
      </c>
      <c r="DL30" s="1" t="s">
        <v>476</v>
      </c>
      <c r="DM30" s="18" t="s">
        <v>663</v>
      </c>
      <c r="DN30" s="18"/>
      <c r="DO30" s="18"/>
      <c r="DP30" s="18"/>
      <c r="DQ30" s="18">
        <v>3</v>
      </c>
      <c r="DR30" s="18" t="s">
        <v>664</v>
      </c>
      <c r="DS30" s="18" t="s">
        <v>209</v>
      </c>
      <c r="DT30" s="18"/>
      <c r="DU30" s="18" t="s">
        <v>3234</v>
      </c>
      <c r="DV30" s="1" t="s">
        <v>665</v>
      </c>
      <c r="DW30" s="18" t="s">
        <v>3249</v>
      </c>
      <c r="DX30" s="1" t="s">
        <v>3111</v>
      </c>
      <c r="DY30" s="18" t="s">
        <v>3260</v>
      </c>
      <c r="DZ30" s="18" t="s">
        <v>171</v>
      </c>
      <c r="EA30" s="18">
        <v>2018</v>
      </c>
      <c r="EB30" s="18" t="s">
        <v>2946</v>
      </c>
      <c r="EC30" s="18">
        <v>4</v>
      </c>
      <c r="ED30" s="18"/>
      <c r="EE30" s="1" t="s">
        <v>3217</v>
      </c>
      <c r="EF30" s="18" t="s">
        <v>171</v>
      </c>
      <c r="EG30" s="18"/>
      <c r="EH30" s="18"/>
      <c r="EI30" s="18"/>
      <c r="EJ30" t="s">
        <v>1320</v>
      </c>
      <c r="EK30" s="1" t="s">
        <v>666</v>
      </c>
      <c r="EL30" s="18" t="s">
        <v>3306</v>
      </c>
      <c r="EM30" s="18"/>
      <c r="EN30" s="18">
        <f t="shared" si="1"/>
        <v>2</v>
      </c>
      <c r="EO30" t="e">
        <f>_xlfn.TEXTJOIN(", ",TRUE,#REF!)</f>
        <v>#REF!</v>
      </c>
      <c r="EP30" s="20">
        <v>-1</v>
      </c>
      <c r="EQ30" s="18"/>
      <c r="ER30" s="18"/>
      <c r="ES30" s="18"/>
      <c r="ET30" s="18"/>
      <c r="EU30" s="18"/>
      <c r="EV30" s="18"/>
      <c r="EW30" s="18"/>
      <c r="EX30" s="18"/>
      <c r="EY30" s="18"/>
      <c r="EZ30" s="18"/>
      <c r="FA30" s="18">
        <v>-1</v>
      </c>
      <c r="FB30" s="18"/>
      <c r="FC30" s="18"/>
      <c r="FD30" s="18"/>
      <c r="FE30" s="18"/>
      <c r="FF30" s="18"/>
      <c r="FG30" s="18"/>
      <c r="FH30" s="18"/>
      <c r="FI30" s="18"/>
      <c r="FJ30" s="18"/>
      <c r="FK30" s="18"/>
      <c r="FL30" s="18"/>
      <c r="FM30" s="18"/>
      <c r="FN30" s="18"/>
      <c r="FO30" s="18"/>
      <c r="FP30" s="18"/>
      <c r="FQ30" s="18"/>
      <c r="FR30" s="18"/>
      <c r="FS30" s="18"/>
      <c r="FT30" s="18"/>
      <c r="FU30" s="18"/>
      <c r="FV30" s="18"/>
      <c r="FW30" s="18"/>
      <c r="FX30" s="18"/>
    </row>
    <row r="31" spans="1:180" ht="60" x14ac:dyDescent="0.25">
      <c r="B31" t="s">
        <v>693</v>
      </c>
      <c r="C31" t="s">
        <v>154</v>
      </c>
      <c r="D31">
        <v>2022</v>
      </c>
      <c r="E31" t="s">
        <v>694</v>
      </c>
      <c r="F31" s="1" t="s">
        <v>695</v>
      </c>
      <c r="G31" t="s">
        <v>647</v>
      </c>
      <c r="I31" t="s">
        <v>648</v>
      </c>
      <c r="J31" t="s">
        <v>696</v>
      </c>
      <c r="K31" t="s">
        <v>182</v>
      </c>
      <c r="L31" t="s">
        <v>697</v>
      </c>
      <c r="M31">
        <v>45068</v>
      </c>
      <c r="N31" t="s">
        <v>505</v>
      </c>
      <c r="O31" t="s">
        <v>505</v>
      </c>
      <c r="P31" t="s">
        <v>182</v>
      </c>
      <c r="R31" t="s">
        <v>182</v>
      </c>
      <c r="S31" t="s">
        <v>182</v>
      </c>
      <c r="T31">
        <v>109</v>
      </c>
      <c r="U31" t="s">
        <v>182</v>
      </c>
      <c r="V31" t="s">
        <v>182</v>
      </c>
      <c r="W31" t="s">
        <v>182</v>
      </c>
      <c r="X31" t="s">
        <v>182</v>
      </c>
      <c r="Y31" t="s">
        <v>182</v>
      </c>
      <c r="Z31" t="s">
        <v>182</v>
      </c>
      <c r="AA31" t="s">
        <v>182</v>
      </c>
      <c r="AB31" t="s">
        <v>182</v>
      </c>
      <c r="AC31" t="s">
        <v>182</v>
      </c>
      <c r="AD31" t="s">
        <v>161</v>
      </c>
      <c r="AE31" t="s">
        <v>182</v>
      </c>
      <c r="AF31" t="s">
        <v>182</v>
      </c>
      <c r="AG31" t="s">
        <v>182</v>
      </c>
      <c r="AH31" t="s">
        <v>698</v>
      </c>
      <c r="AI31" t="s">
        <v>182</v>
      </c>
      <c r="AJ31" t="s">
        <v>182</v>
      </c>
      <c r="AK31" t="s">
        <v>182</v>
      </c>
      <c r="AL31" t="s">
        <v>182</v>
      </c>
      <c r="AM31" t="s">
        <v>699</v>
      </c>
      <c r="AN31" t="s">
        <v>182</v>
      </c>
      <c r="AO31" t="s">
        <v>700</v>
      </c>
      <c r="AP31" t="s">
        <v>182</v>
      </c>
      <c r="AR31" t="s">
        <v>182</v>
      </c>
      <c r="AS31" t="s">
        <v>182</v>
      </c>
      <c r="AT31" t="s">
        <v>182</v>
      </c>
      <c r="AU31" t="s">
        <v>182</v>
      </c>
      <c r="AV31" t="s">
        <v>182</v>
      </c>
      <c r="AW31" t="s">
        <v>182</v>
      </c>
      <c r="AX31" t="s">
        <v>182</v>
      </c>
      <c r="AY31" t="s">
        <v>182</v>
      </c>
      <c r="AZ31" t="s">
        <v>182</v>
      </c>
      <c r="BA31" t="s">
        <v>182</v>
      </c>
      <c r="BB31" t="s">
        <v>182</v>
      </c>
      <c r="BC31" t="s">
        <v>182</v>
      </c>
      <c r="BD31" t="s">
        <v>182</v>
      </c>
      <c r="BE31" t="s">
        <v>182</v>
      </c>
      <c r="BF31" t="s">
        <v>182</v>
      </c>
      <c r="BG31" t="s">
        <v>182</v>
      </c>
      <c r="BH31" t="s">
        <v>182</v>
      </c>
      <c r="BI31" t="s">
        <v>182</v>
      </c>
      <c r="BJ31" t="s">
        <v>182</v>
      </c>
      <c r="BK31" t="s">
        <v>182</v>
      </c>
      <c r="BL31" t="s">
        <v>182</v>
      </c>
      <c r="BM31" t="s">
        <v>182</v>
      </c>
      <c r="BN31" t="s">
        <v>182</v>
      </c>
      <c r="BO31" t="s">
        <v>182</v>
      </c>
      <c r="BP31" t="s">
        <v>182</v>
      </c>
      <c r="BQ31" t="s">
        <v>182</v>
      </c>
      <c r="BR31" t="s">
        <v>182</v>
      </c>
      <c r="BS31" t="s">
        <v>182</v>
      </c>
      <c r="BT31" t="s">
        <v>182</v>
      </c>
      <c r="BV31" t="s">
        <v>182</v>
      </c>
      <c r="BW31" t="s">
        <v>182</v>
      </c>
      <c r="BX31" t="s">
        <v>182</v>
      </c>
      <c r="BY31" t="s">
        <v>182</v>
      </c>
      <c r="BZ31" t="s">
        <v>182</v>
      </c>
      <c r="CA31" t="s">
        <v>182</v>
      </c>
      <c r="CB31" t="s">
        <v>182</v>
      </c>
      <c r="CC31" t="s">
        <v>182</v>
      </c>
      <c r="CD31" t="s">
        <v>182</v>
      </c>
      <c r="CE31" t="s">
        <v>182</v>
      </c>
      <c r="CF31" t="s">
        <v>182</v>
      </c>
      <c r="CG31" t="s">
        <v>182</v>
      </c>
      <c r="CH31" t="s">
        <v>182</v>
      </c>
      <c r="CI31" t="s">
        <v>182</v>
      </c>
      <c r="CJ31" t="s">
        <v>182</v>
      </c>
      <c r="CK31" s="3" t="s">
        <v>198</v>
      </c>
      <c r="CN31" t="s">
        <v>701</v>
      </c>
      <c r="CO31" t="s">
        <v>702</v>
      </c>
      <c r="CP31" t="s">
        <v>3367</v>
      </c>
      <c r="CQ31" s="18" t="s">
        <v>3366</v>
      </c>
      <c r="CR31" t="s">
        <v>703</v>
      </c>
      <c r="CS31" t="s">
        <v>3396</v>
      </c>
      <c r="CT31" t="s">
        <v>182</v>
      </c>
      <c r="CU31" s="1" t="s">
        <v>704</v>
      </c>
      <c r="CV31" s="1" t="s">
        <v>705</v>
      </c>
      <c r="CW31" s="16" t="s">
        <v>182</v>
      </c>
      <c r="CX31" s="16"/>
      <c r="CY31">
        <v>10.078950000000001</v>
      </c>
      <c r="CZ31" s="18"/>
      <c r="DA31">
        <v>827</v>
      </c>
      <c r="DB31" t="s">
        <v>2933</v>
      </c>
      <c r="DC31" t="s">
        <v>182</v>
      </c>
      <c r="DD31">
        <v>1</v>
      </c>
      <c r="DE31">
        <v>15.9</v>
      </c>
      <c r="DF31">
        <v>10</v>
      </c>
      <c r="DG31" t="s">
        <v>706</v>
      </c>
      <c r="DH31" t="s">
        <v>707</v>
      </c>
      <c r="DI31" t="s">
        <v>708</v>
      </c>
      <c r="DJ31" t="s">
        <v>662</v>
      </c>
      <c r="DK31">
        <v>4.2</v>
      </c>
      <c r="DL31" t="s">
        <v>171</v>
      </c>
      <c r="DM31" t="s">
        <v>171</v>
      </c>
      <c r="DQ31">
        <v>0.5</v>
      </c>
      <c r="DR31" t="s">
        <v>709</v>
      </c>
      <c r="DS31" t="s">
        <v>2437</v>
      </c>
      <c r="DV31" t="s">
        <v>710</v>
      </c>
      <c r="DX31" s="1" t="s">
        <v>711</v>
      </c>
      <c r="DY31" s="1" t="s">
        <v>3299</v>
      </c>
      <c r="DZ31" t="s">
        <v>171</v>
      </c>
      <c r="EA31" t="s">
        <v>2955</v>
      </c>
      <c r="EB31" t="s">
        <v>2949</v>
      </c>
      <c r="EC31">
        <v>4</v>
      </c>
      <c r="EE31"/>
      <c r="EF31" t="s">
        <v>171</v>
      </c>
      <c r="EG31"/>
      <c r="EH31"/>
      <c r="EK31" t="s">
        <v>171</v>
      </c>
      <c r="EM31" t="s">
        <v>712</v>
      </c>
      <c r="EN31">
        <f t="shared" si="1"/>
        <v>1</v>
      </c>
      <c r="EO31" t="e">
        <f>_xlfn.TEXTJOIN(", ",TRUE,#REF!)</f>
        <v>#REF!</v>
      </c>
      <c r="EQ31">
        <v>1</v>
      </c>
    </row>
    <row r="32" spans="1:180" ht="60" x14ac:dyDescent="0.25">
      <c r="B32" t="s">
        <v>713</v>
      </c>
      <c r="C32" t="s">
        <v>238</v>
      </c>
      <c r="D32">
        <v>2020</v>
      </c>
      <c r="E32" t="s">
        <v>714</v>
      </c>
      <c r="F32" s="1" t="s">
        <v>715</v>
      </c>
      <c r="G32" t="s">
        <v>566</v>
      </c>
      <c r="I32" t="s">
        <v>567</v>
      </c>
      <c r="J32" t="s">
        <v>716</v>
      </c>
      <c r="L32" t="s">
        <v>717</v>
      </c>
      <c r="M32">
        <v>44013</v>
      </c>
      <c r="N32">
        <v>45075.825196759259</v>
      </c>
      <c r="O32">
        <v>45075.825196759259</v>
      </c>
      <c r="S32">
        <v>13</v>
      </c>
      <c r="T32">
        <v>12</v>
      </c>
      <c r="AD32" t="s">
        <v>161</v>
      </c>
      <c r="AH32" t="s">
        <v>718</v>
      </c>
      <c r="AM32" t="s">
        <v>719</v>
      </c>
      <c r="AN32" t="s">
        <v>720</v>
      </c>
      <c r="AO32" t="s">
        <v>721</v>
      </c>
      <c r="CK32" s="3" t="s">
        <v>198</v>
      </c>
      <c r="CN32" t="s">
        <v>722</v>
      </c>
      <c r="CO32" t="s">
        <v>723</v>
      </c>
      <c r="CP32" t="s">
        <v>168</v>
      </c>
      <c r="CQ32" s="18" t="s">
        <v>3359</v>
      </c>
      <c r="CR32" t="s">
        <v>657</v>
      </c>
      <c r="CS32" t="s">
        <v>3396</v>
      </c>
      <c r="CT32" t="s">
        <v>182</v>
      </c>
      <c r="CU32"/>
      <c r="CV32" t="s">
        <v>171</v>
      </c>
      <c r="CW32"/>
      <c r="CX32"/>
      <c r="CY32" t="s">
        <v>171</v>
      </c>
      <c r="CZ32" s="18"/>
      <c r="DC32">
        <v>45</v>
      </c>
      <c r="DD32">
        <v>1</v>
      </c>
      <c r="DE32" t="s">
        <v>171</v>
      </c>
      <c r="DF32">
        <v>4</v>
      </c>
      <c r="DG32" t="s">
        <v>171</v>
      </c>
      <c r="DH32" t="s">
        <v>205</v>
      </c>
      <c r="DI32" t="s">
        <v>724</v>
      </c>
      <c r="DJ32" t="s">
        <v>662</v>
      </c>
      <c r="DK32">
        <v>165</v>
      </c>
      <c r="DL32" t="s">
        <v>171</v>
      </c>
      <c r="DM32" t="s">
        <v>171</v>
      </c>
      <c r="DQ32">
        <v>3</v>
      </c>
      <c r="DR32" t="s">
        <v>725</v>
      </c>
      <c r="DS32" t="s">
        <v>479</v>
      </c>
      <c r="DV32" t="s">
        <v>480</v>
      </c>
      <c r="DX32" s="1" t="s">
        <v>3112</v>
      </c>
      <c r="DY32" s="1" t="s">
        <v>3261</v>
      </c>
      <c r="DZ32" t="s">
        <v>171</v>
      </c>
      <c r="EA32">
        <v>2017</v>
      </c>
      <c r="EB32" s="18" t="s">
        <v>2946</v>
      </c>
      <c r="EC32">
        <v>4</v>
      </c>
      <c r="EE32" s="1" t="s">
        <v>3188</v>
      </c>
      <c r="EF32" t="s">
        <v>171</v>
      </c>
      <c r="EG32"/>
      <c r="EH32"/>
      <c r="EJ32" t="s">
        <v>3347</v>
      </c>
      <c r="EK32" s="1" t="s">
        <v>726</v>
      </c>
      <c r="EL32" s="18" t="s">
        <v>3305</v>
      </c>
      <c r="EM32" t="s">
        <v>171</v>
      </c>
      <c r="EN32">
        <f t="shared" si="1"/>
        <v>1</v>
      </c>
      <c r="EO32" t="e">
        <f>_xlfn.TEXTJOIN(", ",TRUE,#REF!)</f>
        <v>#REF!</v>
      </c>
      <c r="EU32">
        <v>-1</v>
      </c>
    </row>
    <row r="33" spans="1:180" hidden="1" x14ac:dyDescent="0.25">
      <c r="B33" t="s">
        <v>534</v>
      </c>
      <c r="C33" t="s">
        <v>154</v>
      </c>
      <c r="D33">
        <v>2022</v>
      </c>
      <c r="E33" t="s">
        <v>535</v>
      </c>
      <c r="F33" t="s">
        <v>536</v>
      </c>
      <c r="I33" t="s">
        <v>537</v>
      </c>
      <c r="J33" t="s">
        <v>538</v>
      </c>
      <c r="K33" t="s">
        <v>539</v>
      </c>
      <c r="L33" t="s">
        <v>540</v>
      </c>
      <c r="M33">
        <v>2022</v>
      </c>
      <c r="N33">
        <v>45246.819236111114</v>
      </c>
      <c r="O33">
        <v>45246.819236111114</v>
      </c>
      <c r="S33" t="s">
        <v>182</v>
      </c>
      <c r="T33">
        <v>14</v>
      </c>
      <c r="X33" t="s">
        <v>182</v>
      </c>
      <c r="AD33" t="s">
        <v>161</v>
      </c>
      <c r="AK33" t="s">
        <v>183</v>
      </c>
      <c r="AS33" t="s">
        <v>182</v>
      </c>
      <c r="CK33">
        <v>1</v>
      </c>
      <c r="CR33"/>
      <c r="CU33"/>
      <c r="CV33"/>
      <c r="CW33"/>
      <c r="CX33"/>
      <c r="CZ33" s="18"/>
      <c r="DL33"/>
      <c r="DV33"/>
      <c r="DX33"/>
      <c r="DY33"/>
      <c r="EE33"/>
      <c r="EF33"/>
      <c r="EG33"/>
      <c r="EH33"/>
      <c r="EK33"/>
      <c r="EN33">
        <f t="shared" si="1"/>
        <v>0</v>
      </c>
      <c r="EO33" t="e">
        <f>_xlfn.TEXTJOIN(", ",TRUE,#REF!)</f>
        <v>#REF!</v>
      </c>
      <c r="EP33"/>
    </row>
    <row r="34" spans="1:180" hidden="1" x14ac:dyDescent="0.25">
      <c r="A34">
        <v>1</v>
      </c>
      <c r="B34" t="s">
        <v>282</v>
      </c>
      <c r="C34" t="s">
        <v>154</v>
      </c>
      <c r="D34">
        <v>2024</v>
      </c>
      <c r="E34" t="s">
        <v>283</v>
      </c>
      <c r="F34" t="s">
        <v>284</v>
      </c>
      <c r="G34" t="s">
        <v>285</v>
      </c>
      <c r="I34" t="s">
        <v>286</v>
      </c>
      <c r="J34" t="s">
        <v>287</v>
      </c>
      <c r="K34" t="s">
        <v>288</v>
      </c>
      <c r="L34" t="s">
        <v>289</v>
      </c>
      <c r="M34">
        <v>45323</v>
      </c>
      <c r="N34">
        <v>45434.755196759259</v>
      </c>
      <c r="O34">
        <v>45436.058310185188</v>
      </c>
      <c r="S34" t="s">
        <v>182</v>
      </c>
      <c r="T34">
        <v>3</v>
      </c>
      <c r="V34" t="s">
        <v>290</v>
      </c>
      <c r="X34" t="s">
        <v>182</v>
      </c>
      <c r="AD34" t="s">
        <v>161</v>
      </c>
      <c r="AE34" t="s">
        <v>182</v>
      </c>
      <c r="AG34" t="s">
        <v>193</v>
      </c>
      <c r="AH34" t="s">
        <v>291</v>
      </c>
      <c r="AK34" t="s">
        <v>292</v>
      </c>
      <c r="AM34" t="s">
        <v>293</v>
      </c>
      <c r="AO34" t="s">
        <v>294</v>
      </c>
      <c r="CK34" s="3" t="s">
        <v>3003</v>
      </c>
      <c r="CP34" t="s">
        <v>168</v>
      </c>
      <c r="CR34"/>
      <c r="CS34" t="s">
        <v>169</v>
      </c>
      <c r="CT34" t="s">
        <v>295</v>
      </c>
      <c r="CU34"/>
      <c r="CV34"/>
      <c r="CW34"/>
      <c r="CX34"/>
      <c r="CY34" t="s">
        <v>171</v>
      </c>
      <c r="CZ34" s="18"/>
      <c r="DE34" t="s">
        <v>171</v>
      </c>
      <c r="DH34" t="s">
        <v>296</v>
      </c>
      <c r="DI34" t="s">
        <v>297</v>
      </c>
      <c r="DJ34" t="s">
        <v>173</v>
      </c>
      <c r="DL34"/>
      <c r="DV34"/>
      <c r="DX34"/>
      <c r="DY34"/>
      <c r="EE34"/>
      <c r="EF34"/>
      <c r="EG34"/>
      <c r="EH34"/>
      <c r="EK34"/>
      <c r="EN34">
        <f t="shared" si="1"/>
        <v>0</v>
      </c>
      <c r="EO34" t="e">
        <f>_xlfn.TEXTJOIN(", ",TRUE,#REF!)</f>
        <v>#REF!</v>
      </c>
    </row>
    <row r="35" spans="1:180" hidden="1" x14ac:dyDescent="0.25">
      <c r="B35" t="s">
        <v>541</v>
      </c>
      <c r="C35" t="s">
        <v>154</v>
      </c>
      <c r="D35">
        <v>2022</v>
      </c>
      <c r="E35" t="s">
        <v>542</v>
      </c>
      <c r="F35" t="s">
        <v>543</v>
      </c>
      <c r="I35" t="s">
        <v>544</v>
      </c>
      <c r="J35" t="s">
        <v>545</v>
      </c>
      <c r="K35" t="s">
        <v>546</v>
      </c>
      <c r="M35">
        <v>2022</v>
      </c>
      <c r="N35">
        <v>45246.819293981483</v>
      </c>
      <c r="O35">
        <v>45246.833553240744</v>
      </c>
      <c r="Q35" t="s">
        <v>547</v>
      </c>
      <c r="S35" t="s">
        <v>182</v>
      </c>
      <c r="T35">
        <v>13</v>
      </c>
      <c r="X35" t="s">
        <v>182</v>
      </c>
      <c r="AD35" t="s">
        <v>548</v>
      </c>
      <c r="AK35" t="s">
        <v>183</v>
      </c>
      <c r="AO35" t="s">
        <v>219</v>
      </c>
      <c r="AS35" t="s">
        <v>182</v>
      </c>
      <c r="CL35" t="s">
        <v>3004</v>
      </c>
      <c r="CR35"/>
      <c r="CU35"/>
      <c r="CV35"/>
      <c r="CW35"/>
      <c r="CX35"/>
      <c r="CZ35" s="18"/>
      <c r="DL35"/>
      <c r="DV35"/>
      <c r="DX35"/>
      <c r="DY35"/>
      <c r="EE35"/>
      <c r="EF35"/>
      <c r="EG35"/>
      <c r="EH35"/>
      <c r="EK35"/>
      <c r="EN35">
        <f t="shared" si="1"/>
        <v>0</v>
      </c>
      <c r="EO35" t="e">
        <f>_xlfn.TEXTJOIN(", ",TRUE,#REF!)</f>
        <v>#REF!</v>
      </c>
    </row>
    <row r="36" spans="1:180" ht="60" x14ac:dyDescent="0.25">
      <c r="A36" s="18"/>
      <c r="B36" s="18" t="s">
        <v>727</v>
      </c>
      <c r="C36" s="18" t="s">
        <v>154</v>
      </c>
      <c r="D36" s="18">
        <v>2021</v>
      </c>
      <c r="E36" s="18" t="s">
        <v>728</v>
      </c>
      <c r="F36" s="1" t="s">
        <v>729</v>
      </c>
      <c r="G36" s="18" t="s">
        <v>323</v>
      </c>
      <c r="I36" t="s">
        <v>324</v>
      </c>
      <c r="J36" t="s">
        <v>730</v>
      </c>
      <c r="L36" t="s">
        <v>731</v>
      </c>
      <c r="M36">
        <v>44270</v>
      </c>
      <c r="N36">
        <v>45075.825231481482</v>
      </c>
      <c r="O36">
        <v>45075.825231481482</v>
      </c>
      <c r="T36">
        <v>255</v>
      </c>
      <c r="AD36" t="s">
        <v>161</v>
      </c>
      <c r="AH36" t="s">
        <v>732</v>
      </c>
      <c r="AM36" t="s">
        <v>733</v>
      </c>
      <c r="AN36" t="s">
        <v>734</v>
      </c>
      <c r="AO36" t="s">
        <v>735</v>
      </c>
      <c r="CK36" s="19" t="s">
        <v>198</v>
      </c>
      <c r="CL36" s="18"/>
      <c r="CM36" s="18"/>
      <c r="CN36" t="s">
        <v>736</v>
      </c>
      <c r="CP36" s="18" t="s">
        <v>201</v>
      </c>
      <c r="CQ36" s="18" t="s">
        <v>3360</v>
      </c>
      <c r="CR36" s="18" t="s">
        <v>737</v>
      </c>
      <c r="CS36" s="18" t="s">
        <v>3396</v>
      </c>
      <c r="CT36" s="18" t="s">
        <v>170</v>
      </c>
      <c r="CU36" s="1" t="s">
        <v>704</v>
      </c>
      <c r="CV36" s="1" t="s">
        <v>738</v>
      </c>
      <c r="CW36" s="16" t="s">
        <v>182</v>
      </c>
      <c r="CX36" s="16" t="s">
        <v>3361</v>
      </c>
      <c r="CY36" s="18">
        <f>DA36/DB36</f>
        <v>2.0472972972972974</v>
      </c>
      <c r="CZ36" s="18"/>
      <c r="DA36" s="18">
        <f>AVERAGE(212,197,197)</f>
        <v>202</v>
      </c>
      <c r="DB36" s="18">
        <f>AVERAGE(102,95,99)</f>
        <v>98.666666666666671</v>
      </c>
      <c r="DC36" s="18">
        <f>AVERAGE(212,197,197)</f>
        <v>202</v>
      </c>
      <c r="DD36" s="18">
        <v>3</v>
      </c>
      <c r="DE36" s="18" t="s">
        <v>739</v>
      </c>
      <c r="DF36" s="18">
        <v>21</v>
      </c>
      <c r="DG36" s="18" t="s">
        <v>171</v>
      </c>
      <c r="DH36" s="18" t="s">
        <v>740</v>
      </c>
      <c r="DI36" s="18" t="s">
        <v>741</v>
      </c>
      <c r="DJ36" s="18" t="s">
        <v>742</v>
      </c>
      <c r="DK36" s="18">
        <f>(12.1+15.2+12.4)/100</f>
        <v>0.39699999999999996</v>
      </c>
      <c r="DL36" s="18" t="s">
        <v>171</v>
      </c>
      <c r="DM36" s="18" t="s">
        <v>171</v>
      </c>
      <c r="DN36" s="18"/>
      <c r="DO36" s="18"/>
      <c r="DP36" s="18"/>
      <c r="DQ36" s="18">
        <v>6</v>
      </c>
      <c r="DR36" s="18" t="s">
        <v>743</v>
      </c>
      <c r="DS36" s="18" t="s">
        <v>209</v>
      </c>
      <c r="DT36" s="18"/>
      <c r="DU36" s="18"/>
      <c r="DV36" s="18" t="s">
        <v>616</v>
      </c>
      <c r="DW36" s="18"/>
      <c r="DX36" s="1" t="s">
        <v>744</v>
      </c>
      <c r="DY36" s="1" t="s">
        <v>182</v>
      </c>
      <c r="DZ36" s="18" t="s">
        <v>171</v>
      </c>
      <c r="EA36" s="18" t="s">
        <v>2948</v>
      </c>
      <c r="EB36" s="18" t="s">
        <v>2956</v>
      </c>
      <c r="EC36" s="18">
        <v>4</v>
      </c>
      <c r="ED36" s="18"/>
      <c r="EE36" s="18"/>
      <c r="EF36" s="18" t="s">
        <v>171</v>
      </c>
      <c r="EG36" s="18"/>
      <c r="EH36" s="18"/>
      <c r="EI36" s="18"/>
      <c r="EJ36" s="18"/>
      <c r="EK36" s="18" t="s">
        <v>171</v>
      </c>
      <c r="EL36" s="18"/>
      <c r="EM36" s="18"/>
      <c r="EN36" s="18">
        <f t="shared" ref="EN36:EN67" si="2">COUNTA(EP36:FX36)</f>
        <v>1</v>
      </c>
      <c r="EO36" t="e">
        <f>_xlfn.TEXTJOIN(", ",TRUE,#REF!)</f>
        <v>#REF!</v>
      </c>
      <c r="EP36" s="19"/>
      <c r="EQ36" s="18"/>
      <c r="ER36" s="18"/>
      <c r="ES36" s="18"/>
      <c r="ET36" s="18"/>
      <c r="EU36" s="18"/>
      <c r="EV36" s="18"/>
      <c r="EW36" s="18"/>
      <c r="EX36" s="18"/>
      <c r="EY36" s="18"/>
      <c r="EZ36" s="18"/>
      <c r="FA36" s="18"/>
      <c r="FB36" s="18"/>
      <c r="FC36" s="18"/>
      <c r="FD36" s="18"/>
      <c r="FE36" s="18"/>
      <c r="FF36" s="18"/>
      <c r="FG36" s="18"/>
      <c r="FH36" s="18"/>
      <c r="FI36" s="18"/>
      <c r="FJ36" s="18">
        <v>1</v>
      </c>
      <c r="FK36" s="18"/>
      <c r="FL36" s="18"/>
      <c r="FM36" s="18"/>
      <c r="FN36" s="18"/>
      <c r="FO36" s="18"/>
      <c r="FP36" s="18"/>
      <c r="FQ36" s="18"/>
      <c r="FR36" s="18"/>
      <c r="FS36" s="18"/>
      <c r="FT36" s="18"/>
      <c r="FU36" s="18"/>
      <c r="FV36" s="18"/>
      <c r="FW36" s="18"/>
      <c r="FX36" s="18"/>
    </row>
    <row r="37" spans="1:180" ht="90" x14ac:dyDescent="0.25">
      <c r="A37" s="18"/>
      <c r="B37" s="18" t="s">
        <v>745</v>
      </c>
      <c r="C37" s="18" t="s">
        <v>154</v>
      </c>
      <c r="D37" s="18">
        <v>2023</v>
      </c>
      <c r="E37" s="18" t="s">
        <v>746</v>
      </c>
      <c r="F37" s="1" t="s">
        <v>747</v>
      </c>
      <c r="G37" s="18" t="s">
        <v>323</v>
      </c>
      <c r="I37" t="s">
        <v>332</v>
      </c>
      <c r="J37" t="s">
        <v>748</v>
      </c>
      <c r="K37" t="s">
        <v>749</v>
      </c>
      <c r="L37" t="s">
        <v>750</v>
      </c>
      <c r="M37">
        <v>2023</v>
      </c>
      <c r="N37">
        <v>45246.81925925926</v>
      </c>
      <c r="O37">
        <v>45246.81925925926</v>
      </c>
      <c r="S37" t="s">
        <v>182</v>
      </c>
      <c r="T37">
        <v>298</v>
      </c>
      <c r="X37" t="s">
        <v>182</v>
      </c>
      <c r="AD37" t="s">
        <v>161</v>
      </c>
      <c r="AK37" t="s">
        <v>183</v>
      </c>
      <c r="AS37" t="s">
        <v>182</v>
      </c>
      <c r="CK37" s="20" t="s">
        <v>198</v>
      </c>
      <c r="CL37" s="18"/>
      <c r="CM37" s="18"/>
      <c r="CP37" s="18" t="s">
        <v>201</v>
      </c>
      <c r="CQ37" s="18" t="s">
        <v>3378</v>
      </c>
      <c r="CR37" s="18" t="s">
        <v>471</v>
      </c>
      <c r="CS37" s="18" t="s">
        <v>3396</v>
      </c>
      <c r="CT37" t="s">
        <v>182</v>
      </c>
      <c r="CU37"/>
      <c r="CV37" t="s">
        <v>171</v>
      </c>
      <c r="CW37"/>
      <c r="CX37" s="1" t="s">
        <v>3364</v>
      </c>
      <c r="CY37" s="18">
        <v>1.9592160000000001</v>
      </c>
      <c r="CZ37" s="18" t="s">
        <v>2923</v>
      </c>
      <c r="DA37" s="18">
        <v>183</v>
      </c>
      <c r="DB37" s="18">
        <f>16*6</f>
        <v>96</v>
      </c>
      <c r="DC37" s="18"/>
      <c r="DD37" s="18" t="s">
        <v>2957</v>
      </c>
      <c r="DE37" s="18" t="s">
        <v>182</v>
      </c>
      <c r="DF37" s="18">
        <v>4</v>
      </c>
      <c r="DG37" s="18" t="s">
        <v>706</v>
      </c>
      <c r="DH37" s="18" t="s">
        <v>452</v>
      </c>
      <c r="DI37" s="18" t="s">
        <v>751</v>
      </c>
      <c r="DJ37" s="18" t="s">
        <v>236</v>
      </c>
      <c r="DK37" s="18">
        <v>173.40825599999999</v>
      </c>
      <c r="DL37" s="18" t="s">
        <v>171</v>
      </c>
      <c r="DM37" s="18" t="s">
        <v>1003</v>
      </c>
      <c r="DN37" s="18"/>
      <c r="DO37" s="18"/>
      <c r="DP37" s="18"/>
      <c r="DQ37" s="18">
        <v>3</v>
      </c>
      <c r="DR37" s="18" t="s">
        <v>752</v>
      </c>
      <c r="DS37" s="18" t="s">
        <v>209</v>
      </c>
      <c r="DT37" s="18"/>
      <c r="DU37" s="18"/>
      <c r="DV37" s="18" t="s">
        <v>3144</v>
      </c>
      <c r="DW37" s="18"/>
      <c r="DX37" s="1" t="s">
        <v>754</v>
      </c>
      <c r="DY37" s="1" t="s">
        <v>3262</v>
      </c>
      <c r="DZ37" s="18" t="s">
        <v>171</v>
      </c>
      <c r="EA37" s="18" t="s">
        <v>2958</v>
      </c>
      <c r="EB37" s="18" t="s">
        <v>2952</v>
      </c>
      <c r="EC37" s="18">
        <v>4</v>
      </c>
      <c r="ED37" s="18"/>
      <c r="EE37" s="18"/>
      <c r="EF37" s="18" t="s">
        <v>171</v>
      </c>
      <c r="EG37" s="18"/>
      <c r="EH37" s="18"/>
      <c r="EI37" s="18"/>
      <c r="EJ37" s="18"/>
      <c r="EK37" s="18" t="s">
        <v>171</v>
      </c>
      <c r="EL37" s="18"/>
      <c r="EM37" s="18"/>
      <c r="EN37" s="18">
        <f t="shared" si="2"/>
        <v>2</v>
      </c>
      <c r="EO37" t="e">
        <f>_xlfn.TEXTJOIN(", ",TRUE,#REF!)</f>
        <v>#REF!</v>
      </c>
      <c r="EP37" s="20"/>
      <c r="EQ37" s="18">
        <v>1</v>
      </c>
      <c r="ER37" s="18"/>
      <c r="ES37" s="18"/>
      <c r="ET37" s="18"/>
      <c r="EU37" s="18">
        <v>1</v>
      </c>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row>
    <row r="38" spans="1:180" hidden="1" x14ac:dyDescent="0.25">
      <c r="B38" t="s">
        <v>578</v>
      </c>
      <c r="C38" t="s">
        <v>154</v>
      </c>
      <c r="D38">
        <v>2018</v>
      </c>
      <c r="E38" t="s">
        <v>579</v>
      </c>
      <c r="F38" t="s">
        <v>580</v>
      </c>
      <c r="J38" t="s">
        <v>581</v>
      </c>
      <c r="K38" t="s">
        <v>582</v>
      </c>
      <c r="M38">
        <v>2018</v>
      </c>
      <c r="N38">
        <v>45246.81931712963</v>
      </c>
      <c r="O38">
        <v>45246.81931712963</v>
      </c>
      <c r="Q38" t="s">
        <v>583</v>
      </c>
      <c r="S38" t="s">
        <v>182</v>
      </c>
      <c r="T38">
        <v>18</v>
      </c>
      <c r="X38" t="s">
        <v>182</v>
      </c>
      <c r="AD38" t="s">
        <v>161</v>
      </c>
      <c r="AK38" t="s">
        <v>584</v>
      </c>
      <c r="AS38" t="s">
        <v>182</v>
      </c>
      <c r="CL38" t="s">
        <v>3005</v>
      </c>
      <c r="CR38"/>
      <c r="CU38"/>
      <c r="CV38"/>
      <c r="CW38"/>
      <c r="CX38"/>
      <c r="CZ38" s="18"/>
      <c r="DL38"/>
      <c r="DV38"/>
      <c r="DX38"/>
      <c r="DY38"/>
      <c r="EE38"/>
      <c r="EF38"/>
      <c r="EG38"/>
      <c r="EH38"/>
      <c r="EK38"/>
      <c r="EN38">
        <f t="shared" si="2"/>
        <v>0</v>
      </c>
      <c r="EO38" t="e">
        <f>_xlfn.TEXTJOIN(", ",TRUE,#REF!)</f>
        <v>#REF!</v>
      </c>
    </row>
    <row r="39" spans="1:180" ht="75" x14ac:dyDescent="0.25">
      <c r="B39" t="s">
        <v>762</v>
      </c>
      <c r="C39" t="s">
        <v>154</v>
      </c>
      <c r="D39">
        <v>2022</v>
      </c>
      <c r="E39" t="s">
        <v>763</v>
      </c>
      <c r="F39" s="1" t="s">
        <v>764</v>
      </c>
      <c r="G39" t="s">
        <v>765</v>
      </c>
      <c r="I39" t="s">
        <v>766</v>
      </c>
      <c r="J39" t="s">
        <v>767</v>
      </c>
      <c r="K39" t="s">
        <v>182</v>
      </c>
      <c r="L39" t="s">
        <v>768</v>
      </c>
      <c r="M39">
        <v>45282</v>
      </c>
      <c r="N39" t="s">
        <v>505</v>
      </c>
      <c r="O39" t="s">
        <v>505</v>
      </c>
      <c r="P39" t="s">
        <v>182</v>
      </c>
      <c r="Q39" t="s">
        <v>769</v>
      </c>
      <c r="R39" t="s">
        <v>182</v>
      </c>
      <c r="S39">
        <v>6</v>
      </c>
      <c r="T39">
        <v>23</v>
      </c>
      <c r="U39" t="s">
        <v>182</v>
      </c>
      <c r="V39" t="s">
        <v>182</v>
      </c>
      <c r="W39" t="s">
        <v>182</v>
      </c>
      <c r="X39" t="s">
        <v>182</v>
      </c>
      <c r="Y39" t="s">
        <v>182</v>
      </c>
      <c r="Z39" t="s">
        <v>182</v>
      </c>
      <c r="AA39" t="s">
        <v>182</v>
      </c>
      <c r="AB39" t="s">
        <v>182</v>
      </c>
      <c r="AC39" t="s">
        <v>182</v>
      </c>
      <c r="AD39" t="s">
        <v>161</v>
      </c>
      <c r="AE39" t="s">
        <v>182</v>
      </c>
      <c r="AF39" t="s">
        <v>182</v>
      </c>
      <c r="AG39" t="s">
        <v>182</v>
      </c>
      <c r="AH39" t="s">
        <v>770</v>
      </c>
      <c r="AI39" t="s">
        <v>182</v>
      </c>
      <c r="AJ39" t="s">
        <v>182</v>
      </c>
      <c r="AK39" t="s">
        <v>182</v>
      </c>
      <c r="AL39" t="s">
        <v>182</v>
      </c>
      <c r="AN39" t="s">
        <v>182</v>
      </c>
      <c r="AO39" t="s">
        <v>771</v>
      </c>
      <c r="AP39" t="s">
        <v>182</v>
      </c>
      <c r="AR39" t="s">
        <v>182</v>
      </c>
      <c r="AS39" t="s">
        <v>182</v>
      </c>
      <c r="AT39" t="s">
        <v>182</v>
      </c>
      <c r="AU39" t="s">
        <v>182</v>
      </c>
      <c r="AV39" t="s">
        <v>182</v>
      </c>
      <c r="AW39" t="s">
        <v>182</v>
      </c>
      <c r="AX39" t="s">
        <v>182</v>
      </c>
      <c r="AY39" t="s">
        <v>182</v>
      </c>
      <c r="AZ39" t="s">
        <v>182</v>
      </c>
      <c r="BA39" t="s">
        <v>182</v>
      </c>
      <c r="BB39" t="s">
        <v>182</v>
      </c>
      <c r="BC39" t="s">
        <v>182</v>
      </c>
      <c r="BD39" t="s">
        <v>182</v>
      </c>
      <c r="BE39" t="s">
        <v>182</v>
      </c>
      <c r="BF39" t="s">
        <v>182</v>
      </c>
      <c r="BG39" t="s">
        <v>182</v>
      </c>
      <c r="BH39" t="s">
        <v>182</v>
      </c>
      <c r="BI39" t="s">
        <v>182</v>
      </c>
      <c r="BJ39" t="s">
        <v>182</v>
      </c>
      <c r="BK39" t="s">
        <v>182</v>
      </c>
      <c r="BL39" t="s">
        <v>182</v>
      </c>
      <c r="BM39" t="s">
        <v>182</v>
      </c>
      <c r="BN39" t="s">
        <v>182</v>
      </c>
      <c r="BO39" t="s">
        <v>182</v>
      </c>
      <c r="BP39" t="s">
        <v>182</v>
      </c>
      <c r="BQ39" t="s">
        <v>182</v>
      </c>
      <c r="BR39" t="s">
        <v>182</v>
      </c>
      <c r="BS39" t="s">
        <v>182</v>
      </c>
      <c r="BT39" t="s">
        <v>182</v>
      </c>
      <c r="BV39" t="s">
        <v>182</v>
      </c>
      <c r="BW39" t="s">
        <v>182</v>
      </c>
      <c r="BX39" t="s">
        <v>182</v>
      </c>
      <c r="BY39" t="s">
        <v>182</v>
      </c>
      <c r="BZ39" t="s">
        <v>182</v>
      </c>
      <c r="CA39" t="s">
        <v>182</v>
      </c>
      <c r="CB39" t="s">
        <v>182</v>
      </c>
      <c r="CC39" t="s">
        <v>182</v>
      </c>
      <c r="CD39" t="s">
        <v>182</v>
      </c>
      <c r="CE39" t="s">
        <v>182</v>
      </c>
      <c r="CF39" t="s">
        <v>182</v>
      </c>
      <c r="CG39" t="s">
        <v>182</v>
      </c>
      <c r="CH39" t="s">
        <v>182</v>
      </c>
      <c r="CI39" t="s">
        <v>182</v>
      </c>
      <c r="CJ39" t="s">
        <v>182</v>
      </c>
      <c r="CK39" s="17" t="s">
        <v>198</v>
      </c>
      <c r="CN39" t="s">
        <v>772</v>
      </c>
      <c r="CO39" t="s">
        <v>773</v>
      </c>
      <c r="CP39" t="s">
        <v>232</v>
      </c>
      <c r="CQ39" s="18" t="s">
        <v>3365</v>
      </c>
      <c r="CR39" t="s">
        <v>774</v>
      </c>
      <c r="CS39" t="s">
        <v>3396</v>
      </c>
      <c r="CT39" t="s">
        <v>203</v>
      </c>
      <c r="CU39"/>
      <c r="CV39" t="s">
        <v>171</v>
      </c>
      <c r="CW39"/>
      <c r="CX39"/>
      <c r="CY39" t="s">
        <v>171</v>
      </c>
      <c r="CZ39" s="18"/>
      <c r="DC39" t="s">
        <v>182</v>
      </c>
      <c r="DD39">
        <v>1</v>
      </c>
      <c r="DE39" t="s">
        <v>171</v>
      </c>
      <c r="DF39">
        <v>8</v>
      </c>
      <c r="DG39" t="s">
        <v>171</v>
      </c>
      <c r="DH39" t="s">
        <v>775</v>
      </c>
      <c r="DI39" t="s">
        <v>453</v>
      </c>
      <c r="DJ39" t="s">
        <v>454</v>
      </c>
      <c r="DK39">
        <v>0.17</v>
      </c>
      <c r="DL39" s="1" t="s">
        <v>776</v>
      </c>
      <c r="DM39" t="s">
        <v>777</v>
      </c>
      <c r="DQ39">
        <v>3</v>
      </c>
      <c r="DR39" t="s">
        <v>778</v>
      </c>
      <c r="DS39" t="s">
        <v>209</v>
      </c>
      <c r="DU39" t="s">
        <v>3234</v>
      </c>
      <c r="DV39" s="1" t="s">
        <v>779</v>
      </c>
      <c r="DX39" s="1" t="s">
        <v>3107</v>
      </c>
      <c r="DY39" s="1" t="s">
        <v>2842</v>
      </c>
      <c r="DZ39" t="s">
        <v>171</v>
      </c>
      <c r="EA39">
        <v>2019</v>
      </c>
      <c r="EC39">
        <v>4</v>
      </c>
      <c r="EE39" s="1" t="s">
        <v>3107</v>
      </c>
      <c r="EF39" t="s">
        <v>171</v>
      </c>
      <c r="EG39"/>
      <c r="EH39"/>
      <c r="EJ39" t="s">
        <v>3318</v>
      </c>
      <c r="EK39" s="1" t="s">
        <v>780</v>
      </c>
      <c r="EL39" s="18" t="s">
        <v>3305</v>
      </c>
      <c r="EN39">
        <f t="shared" si="2"/>
        <v>1</v>
      </c>
      <c r="EO39" t="e">
        <f>_xlfn.TEXTJOIN(", ",TRUE,#REF!)</f>
        <v>#REF!</v>
      </c>
      <c r="EP39" s="17">
        <v>-1</v>
      </c>
    </row>
    <row r="40" spans="1:180" hidden="1" x14ac:dyDescent="0.25">
      <c r="B40" t="s">
        <v>781</v>
      </c>
      <c r="C40" t="s">
        <v>154</v>
      </c>
      <c r="D40">
        <v>2023</v>
      </c>
      <c r="E40" t="s">
        <v>782</v>
      </c>
      <c r="F40" t="s">
        <v>783</v>
      </c>
      <c r="I40" t="s">
        <v>784</v>
      </c>
      <c r="J40" t="s">
        <v>785</v>
      </c>
      <c r="K40" t="s">
        <v>786</v>
      </c>
      <c r="L40" t="s">
        <v>787</v>
      </c>
      <c r="M40">
        <v>2023</v>
      </c>
      <c r="N40">
        <v>45246.819247685184</v>
      </c>
      <c r="O40">
        <v>45246.819247685184</v>
      </c>
      <c r="S40" t="s">
        <v>182</v>
      </c>
      <c r="T40">
        <v>339</v>
      </c>
      <c r="X40" t="s">
        <v>182</v>
      </c>
      <c r="AD40" t="s">
        <v>161</v>
      </c>
      <c r="AK40" t="s">
        <v>183</v>
      </c>
      <c r="AS40" t="s">
        <v>182</v>
      </c>
      <c r="CK40" s="17" t="s">
        <v>788</v>
      </c>
      <c r="CN40" t="s">
        <v>789</v>
      </c>
      <c r="CP40" t="s">
        <v>201</v>
      </c>
      <c r="CR40" t="s">
        <v>790</v>
      </c>
      <c r="CS40" t="s">
        <v>169</v>
      </c>
      <c r="CT40" t="s">
        <v>295</v>
      </c>
      <c r="CU40"/>
      <c r="CV40" t="s">
        <v>171</v>
      </c>
      <c r="CW40"/>
      <c r="CX40"/>
      <c r="CY40" t="s">
        <v>182</v>
      </c>
      <c r="CZ40" s="18"/>
      <c r="DE40" t="s">
        <v>182</v>
      </c>
      <c r="DF40">
        <v>24</v>
      </c>
      <c r="DG40" t="s">
        <v>791</v>
      </c>
      <c r="DH40" t="s">
        <v>792</v>
      </c>
      <c r="DI40" t="s">
        <v>793</v>
      </c>
      <c r="DJ40" t="s">
        <v>662</v>
      </c>
      <c r="DK40" t="s">
        <v>182</v>
      </c>
      <c r="DL40" t="s">
        <v>476</v>
      </c>
      <c r="DQ40" t="s">
        <v>233</v>
      </c>
      <c r="DR40" t="s">
        <v>794</v>
      </c>
      <c r="DS40" t="s">
        <v>209</v>
      </c>
      <c r="DV40" t="s">
        <v>795</v>
      </c>
      <c r="DX40" t="s">
        <v>796</v>
      </c>
      <c r="DY40"/>
      <c r="DZ40" t="s">
        <v>171</v>
      </c>
      <c r="EC40">
        <v>4</v>
      </c>
      <c r="EE40"/>
      <c r="EF40" t="s">
        <v>171</v>
      </c>
      <c r="EG40"/>
      <c r="EH40"/>
      <c r="EK40" t="s">
        <v>171</v>
      </c>
      <c r="EN40">
        <f t="shared" si="2"/>
        <v>1</v>
      </c>
      <c r="EO40" t="e">
        <f>_xlfn.TEXTJOIN(", ",TRUE,#REF!)</f>
        <v>#REF!</v>
      </c>
      <c r="EP40" s="17"/>
      <c r="FP40">
        <v>1</v>
      </c>
    </row>
    <row r="41" spans="1:180" ht="135" x14ac:dyDescent="0.25">
      <c r="A41" s="18">
        <v>1</v>
      </c>
      <c r="B41" s="18" t="s">
        <v>797</v>
      </c>
      <c r="C41" s="18" t="s">
        <v>154</v>
      </c>
      <c r="D41" s="18">
        <v>2023</v>
      </c>
      <c r="E41" s="18" t="s">
        <v>798</v>
      </c>
      <c r="F41" s="1" t="s">
        <v>799</v>
      </c>
      <c r="G41" s="18" t="s">
        <v>800</v>
      </c>
      <c r="I41" t="s">
        <v>801</v>
      </c>
      <c r="J41" t="s">
        <v>802</v>
      </c>
      <c r="K41" t="s">
        <v>803</v>
      </c>
      <c r="L41" t="s">
        <v>804</v>
      </c>
      <c r="M41">
        <v>45289</v>
      </c>
      <c r="N41">
        <v>45434.75849537037</v>
      </c>
      <c r="O41">
        <v>45436.059305555558</v>
      </c>
      <c r="S41" t="s">
        <v>182</v>
      </c>
      <c r="T41">
        <v>75</v>
      </c>
      <c r="V41" t="s">
        <v>805</v>
      </c>
      <c r="W41" t="s">
        <v>806</v>
      </c>
      <c r="X41" t="s">
        <v>182</v>
      </c>
      <c r="AD41" t="s">
        <v>161</v>
      </c>
      <c r="AE41" t="s">
        <v>182</v>
      </c>
      <c r="AG41" t="s">
        <v>193</v>
      </c>
      <c r="AK41" t="s">
        <v>807</v>
      </c>
      <c r="AM41" t="s">
        <v>808</v>
      </c>
      <c r="AO41" t="s">
        <v>809</v>
      </c>
      <c r="CK41" s="19"/>
      <c r="CL41" s="18"/>
      <c r="CM41" s="18"/>
      <c r="CN41" t="s">
        <v>810</v>
      </c>
      <c r="CP41" s="18" t="s">
        <v>201</v>
      </c>
      <c r="CQ41" s="18" t="s">
        <v>3362</v>
      </c>
      <c r="CR41" s="1" t="s">
        <v>3220</v>
      </c>
      <c r="CS41" s="18" t="s">
        <v>3396</v>
      </c>
      <c r="CT41" s="18" t="s">
        <v>170</v>
      </c>
      <c r="CU41"/>
      <c r="CV41" t="s">
        <v>171</v>
      </c>
      <c r="CW41"/>
      <c r="CX41"/>
      <c r="CY41" s="18">
        <v>81.666666666666671</v>
      </c>
      <c r="CZ41" s="18" t="s">
        <v>2924</v>
      </c>
      <c r="DA41" s="18">
        <v>245</v>
      </c>
      <c r="DB41" s="18">
        <v>4</v>
      </c>
      <c r="DC41" s="18"/>
      <c r="DD41" s="18">
        <v>1</v>
      </c>
      <c r="DE41" s="18"/>
      <c r="DF41" s="18">
        <v>13</v>
      </c>
      <c r="DG41" s="18" t="s">
        <v>171</v>
      </c>
      <c r="DH41" s="18" t="s">
        <v>811</v>
      </c>
      <c r="DI41" s="18" t="s">
        <v>453</v>
      </c>
      <c r="DJ41" s="18" t="s">
        <v>454</v>
      </c>
      <c r="DK41" s="18">
        <v>1024.8240000000001</v>
      </c>
      <c r="DL41" s="1" t="s">
        <v>476</v>
      </c>
      <c r="DM41" s="18" t="s">
        <v>812</v>
      </c>
      <c r="DN41" s="18"/>
      <c r="DO41" s="18"/>
      <c r="DP41" s="18"/>
      <c r="DQ41" s="18">
        <v>3.7</v>
      </c>
      <c r="DR41" s="18" t="s">
        <v>813</v>
      </c>
      <c r="DS41" s="18" t="s">
        <v>209</v>
      </c>
      <c r="DT41" s="18"/>
      <c r="DU41" s="18"/>
      <c r="DV41" s="18" t="s">
        <v>814</v>
      </c>
      <c r="DW41" s="18"/>
      <c r="DX41" s="1" t="s">
        <v>815</v>
      </c>
      <c r="DY41" s="1" t="s">
        <v>3254</v>
      </c>
      <c r="DZ41" s="18" t="s">
        <v>171</v>
      </c>
      <c r="EA41" s="18" t="s">
        <v>3089</v>
      </c>
      <c r="EB41" s="18"/>
      <c r="EC41" s="18">
        <v>4</v>
      </c>
      <c r="ED41" s="18"/>
      <c r="EE41" s="18"/>
      <c r="EF41" s="1" t="s">
        <v>816</v>
      </c>
      <c r="EG41" s="1" t="s">
        <v>3158</v>
      </c>
      <c r="EH41" s="1" t="s">
        <v>3221</v>
      </c>
      <c r="EI41" s="18"/>
      <c r="EJ41" s="18"/>
      <c r="EK41" s="18" t="s">
        <v>171</v>
      </c>
      <c r="EL41" s="18"/>
      <c r="EM41" s="18"/>
      <c r="EN41" s="18">
        <f t="shared" si="2"/>
        <v>0</v>
      </c>
      <c r="EO41" t="e">
        <f>_xlfn.TEXTJOIN(", ",TRUE,#REF!)</f>
        <v>#REF!</v>
      </c>
      <c r="EP41" s="19"/>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row>
    <row r="42" spans="1:180" ht="45" x14ac:dyDescent="0.25">
      <c r="B42" t="s">
        <v>817</v>
      </c>
      <c r="C42" t="s">
        <v>154</v>
      </c>
      <c r="D42">
        <v>2023</v>
      </c>
      <c r="E42" t="s">
        <v>818</v>
      </c>
      <c r="F42" s="1" t="s">
        <v>819</v>
      </c>
      <c r="G42" t="s">
        <v>3384</v>
      </c>
      <c r="I42" t="s">
        <v>820</v>
      </c>
      <c r="J42" t="s">
        <v>821</v>
      </c>
      <c r="K42" t="s">
        <v>822</v>
      </c>
      <c r="L42" t="s">
        <v>823</v>
      </c>
      <c r="M42">
        <v>2023</v>
      </c>
      <c r="N42">
        <v>45246.819236111114</v>
      </c>
      <c r="O42">
        <v>45246.819236111114</v>
      </c>
      <c r="Q42" t="s">
        <v>824</v>
      </c>
      <c r="S42" t="s">
        <v>182</v>
      </c>
      <c r="T42">
        <v>85</v>
      </c>
      <c r="X42" t="s">
        <v>182</v>
      </c>
      <c r="AD42" t="s">
        <v>161</v>
      </c>
      <c r="AK42" t="s">
        <v>183</v>
      </c>
      <c r="AS42" t="s">
        <v>182</v>
      </c>
      <c r="CK42" s="3" t="s">
        <v>198</v>
      </c>
      <c r="CP42" t="s">
        <v>168</v>
      </c>
      <c r="CQ42" t="s">
        <v>825</v>
      </c>
      <c r="CR42" t="s">
        <v>825</v>
      </c>
      <c r="CS42" t="s">
        <v>3396</v>
      </c>
      <c r="CT42" t="s">
        <v>182</v>
      </c>
      <c r="CU42"/>
      <c r="CV42" t="s">
        <v>171</v>
      </c>
      <c r="CW42"/>
      <c r="CX42"/>
      <c r="CY42" t="s">
        <v>182</v>
      </c>
      <c r="CZ42" s="18"/>
      <c r="DA42" s="18"/>
      <c r="DB42" s="18"/>
      <c r="DC42" s="18" t="s">
        <v>182</v>
      </c>
      <c r="DD42" s="18">
        <v>1</v>
      </c>
      <c r="DE42" t="s">
        <v>182</v>
      </c>
      <c r="DF42">
        <v>4</v>
      </c>
      <c r="DG42" t="s">
        <v>171</v>
      </c>
      <c r="DH42" t="s">
        <v>172</v>
      </c>
      <c r="DI42" t="s">
        <v>826</v>
      </c>
      <c r="DJ42" t="s">
        <v>173</v>
      </c>
      <c r="DK42">
        <v>0.97</v>
      </c>
      <c r="DL42" t="s">
        <v>171</v>
      </c>
      <c r="DM42" t="s">
        <v>171</v>
      </c>
      <c r="DQ42">
        <v>3</v>
      </c>
      <c r="DR42" t="s">
        <v>827</v>
      </c>
      <c r="DS42" t="s">
        <v>209</v>
      </c>
      <c r="DV42" t="s">
        <v>753</v>
      </c>
      <c r="DX42" s="1" t="s">
        <v>828</v>
      </c>
      <c r="DY42" s="1" t="s">
        <v>3258</v>
      </c>
      <c r="DZ42" t="s">
        <v>171</v>
      </c>
      <c r="EA42">
        <v>2019</v>
      </c>
      <c r="EC42">
        <v>4</v>
      </c>
      <c r="EE42"/>
      <c r="EF42" t="s">
        <v>171</v>
      </c>
      <c r="EG42"/>
      <c r="EH42"/>
      <c r="EK42" t="s">
        <v>171</v>
      </c>
      <c r="EN42">
        <f t="shared" si="2"/>
        <v>0</v>
      </c>
      <c r="EO42" t="e">
        <f>_xlfn.TEXTJOIN(", ",TRUE,#REF!)</f>
        <v>#REF!</v>
      </c>
    </row>
    <row r="43" spans="1:180" hidden="1" x14ac:dyDescent="0.25">
      <c r="B43" t="s">
        <v>638</v>
      </c>
      <c r="C43" t="s">
        <v>154</v>
      </c>
      <c r="D43">
        <v>2023</v>
      </c>
      <c r="E43" t="s">
        <v>639</v>
      </c>
      <c r="F43" t="s">
        <v>640</v>
      </c>
      <c r="I43" t="s">
        <v>537</v>
      </c>
      <c r="J43" t="s">
        <v>641</v>
      </c>
      <c r="K43" t="s">
        <v>642</v>
      </c>
      <c r="L43" t="s">
        <v>643</v>
      </c>
      <c r="M43">
        <v>2023</v>
      </c>
      <c r="N43">
        <v>45246.819224537037</v>
      </c>
      <c r="O43">
        <v>45246.819224537037</v>
      </c>
      <c r="S43" t="s">
        <v>182</v>
      </c>
      <c r="T43">
        <v>15</v>
      </c>
      <c r="X43" t="s">
        <v>182</v>
      </c>
      <c r="AD43" t="s">
        <v>161</v>
      </c>
      <c r="AK43" t="s">
        <v>183</v>
      </c>
      <c r="AS43" t="s">
        <v>182</v>
      </c>
      <c r="CK43" s="3" t="s">
        <v>3006</v>
      </c>
      <c r="CR43"/>
      <c r="CU43"/>
      <c r="CV43"/>
      <c r="CW43"/>
      <c r="CX43"/>
      <c r="CZ43" s="18"/>
      <c r="DA43" s="18"/>
      <c r="DB43" s="18"/>
      <c r="DC43" s="18"/>
      <c r="DD43" s="18"/>
      <c r="DL43"/>
      <c r="DV43"/>
      <c r="DX43"/>
      <c r="DY43"/>
      <c r="EE43"/>
      <c r="EF43"/>
      <c r="EG43"/>
      <c r="EH43"/>
      <c r="EK43"/>
      <c r="EN43">
        <f t="shared" si="2"/>
        <v>0</v>
      </c>
      <c r="EO43" t="e">
        <f>_xlfn.TEXTJOIN(", ",TRUE,#REF!)</f>
        <v>#REF!</v>
      </c>
    </row>
    <row r="44" spans="1:180" ht="75" x14ac:dyDescent="0.25">
      <c r="A44" s="18"/>
      <c r="B44" s="18" t="s">
        <v>829</v>
      </c>
      <c r="C44" s="18" t="s">
        <v>238</v>
      </c>
      <c r="D44" s="18">
        <v>2020</v>
      </c>
      <c r="E44" s="18" t="s">
        <v>830</v>
      </c>
      <c r="F44" s="1" t="s">
        <v>831</v>
      </c>
      <c r="G44" s="18" t="s">
        <v>832</v>
      </c>
      <c r="I44" t="s">
        <v>833</v>
      </c>
      <c r="J44" t="s">
        <v>834</v>
      </c>
      <c r="L44" t="s">
        <v>835</v>
      </c>
      <c r="M44">
        <v>43831</v>
      </c>
      <c r="N44">
        <v>45075.825138888889</v>
      </c>
      <c r="O44">
        <v>45075.825138888889</v>
      </c>
      <c r="Q44" t="s">
        <v>836</v>
      </c>
      <c r="S44">
        <v>1</v>
      </c>
      <c r="T44">
        <v>53</v>
      </c>
      <c r="AD44" t="s">
        <v>161</v>
      </c>
      <c r="AH44" t="s">
        <v>837</v>
      </c>
      <c r="AM44" t="s">
        <v>838</v>
      </c>
      <c r="AN44" t="s">
        <v>839</v>
      </c>
      <c r="AO44" t="s">
        <v>840</v>
      </c>
      <c r="CK44" s="19" t="s">
        <v>198</v>
      </c>
      <c r="CL44" s="18"/>
      <c r="CM44" s="18"/>
      <c r="CN44" t="s">
        <v>841</v>
      </c>
      <c r="CO44" t="s">
        <v>842</v>
      </c>
      <c r="CP44" s="18" t="s">
        <v>843</v>
      </c>
      <c r="CQ44" s="18" t="s">
        <v>844</v>
      </c>
      <c r="CR44" s="18" t="s">
        <v>844</v>
      </c>
      <c r="CS44" s="18" t="s">
        <v>3396</v>
      </c>
      <c r="CT44" s="18" t="s">
        <v>845</v>
      </c>
      <c r="CU44" s="1" t="s">
        <v>846</v>
      </c>
      <c r="CV44" s="1" t="s">
        <v>847</v>
      </c>
      <c r="CW44" s="16" t="s">
        <v>182</v>
      </c>
      <c r="CX44" s="16"/>
      <c r="CY44" s="18">
        <v>4.3</v>
      </c>
      <c r="CZ44" s="18"/>
      <c r="DA44" s="18">
        <v>430</v>
      </c>
      <c r="DB44">
        <f>AVERAGE(99,124,100,77,172)</f>
        <v>114.4</v>
      </c>
      <c r="DC44" s="18"/>
      <c r="DD44" s="18">
        <v>4</v>
      </c>
      <c r="DE44" s="18">
        <v>4.0999999999999996</v>
      </c>
      <c r="DF44" s="18">
        <v>1</v>
      </c>
      <c r="DG44" s="18" t="s">
        <v>171</v>
      </c>
      <c r="DH44" s="18" t="s">
        <v>848</v>
      </c>
      <c r="DI44" s="18" t="s">
        <v>661</v>
      </c>
      <c r="DJ44" s="18" t="s">
        <v>662</v>
      </c>
      <c r="DK44" s="18">
        <v>46</v>
      </c>
      <c r="DL44" s="18" t="s">
        <v>171</v>
      </c>
      <c r="DM44" s="18" t="s">
        <v>171</v>
      </c>
      <c r="DN44" s="18"/>
      <c r="DO44" s="18"/>
      <c r="DP44" s="18"/>
      <c r="DQ44" s="18">
        <v>3.46</v>
      </c>
      <c r="DR44" s="18" t="s">
        <v>849</v>
      </c>
      <c r="DS44" s="18" t="s">
        <v>209</v>
      </c>
      <c r="DT44" s="18"/>
      <c r="DU44" s="18" t="s">
        <v>3238</v>
      </c>
      <c r="DV44" s="1" t="s">
        <v>3244</v>
      </c>
      <c r="DW44" s="18"/>
      <c r="DX44" s="1" t="s">
        <v>850</v>
      </c>
      <c r="DY44" s="1" t="s">
        <v>3263</v>
      </c>
      <c r="DZ44" s="18" t="s">
        <v>171</v>
      </c>
      <c r="EA44" s="18" t="s">
        <v>2948</v>
      </c>
      <c r="EB44" s="18" t="s">
        <v>2949</v>
      </c>
      <c r="EC44" s="18">
        <v>4</v>
      </c>
      <c r="ED44" s="18"/>
      <c r="EE44" s="18"/>
      <c r="EF44" s="18" t="s">
        <v>171</v>
      </c>
      <c r="EG44" s="18"/>
      <c r="EH44" s="18"/>
      <c r="EI44" s="18"/>
      <c r="EJ44" s="18"/>
      <c r="EK44" s="18" t="s">
        <v>171</v>
      </c>
      <c r="EL44" s="18"/>
      <c r="EM44" s="18"/>
      <c r="EN44" s="18">
        <f t="shared" si="2"/>
        <v>0</v>
      </c>
      <c r="EO44" t="e">
        <f>_xlfn.TEXTJOIN(", ",TRUE,#REF!)</f>
        <v>#REF!</v>
      </c>
      <c r="EP44" s="19"/>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row>
    <row r="45" spans="1:180" hidden="1" x14ac:dyDescent="0.25">
      <c r="A45">
        <v>1</v>
      </c>
      <c r="B45" t="s">
        <v>320</v>
      </c>
      <c r="C45" t="s">
        <v>154</v>
      </c>
      <c r="D45">
        <v>2024</v>
      </c>
      <c r="E45" t="s">
        <v>321</v>
      </c>
      <c r="F45" t="s">
        <v>322</v>
      </c>
      <c r="G45" t="s">
        <v>323</v>
      </c>
      <c r="I45" t="s">
        <v>324</v>
      </c>
      <c r="J45" t="s">
        <v>325</v>
      </c>
      <c r="L45" t="s">
        <v>326</v>
      </c>
      <c r="M45">
        <v>45383</v>
      </c>
      <c r="N45">
        <v>45434.754988425928</v>
      </c>
      <c r="O45">
        <v>45436.027986111112</v>
      </c>
      <c r="T45">
        <v>304</v>
      </c>
      <c r="AD45" t="s">
        <v>161</v>
      </c>
      <c r="AH45" t="s">
        <v>327</v>
      </c>
      <c r="AO45" t="s">
        <v>328</v>
      </c>
      <c r="CK45" s="17" t="s">
        <v>3007</v>
      </c>
      <c r="CR45"/>
      <c r="CS45" t="s">
        <v>169</v>
      </c>
      <c r="CU45"/>
      <c r="CV45"/>
      <c r="CW45"/>
      <c r="CX45"/>
      <c r="CZ45" s="18"/>
      <c r="DA45" s="18"/>
      <c r="DB45" s="18"/>
      <c r="DC45" s="18"/>
      <c r="DD45" s="18"/>
      <c r="DL45"/>
      <c r="DV45"/>
      <c r="DX45"/>
      <c r="DY45"/>
      <c r="EE45"/>
      <c r="EF45"/>
      <c r="EG45"/>
      <c r="EH45"/>
      <c r="EK45"/>
      <c r="EN45">
        <f t="shared" si="2"/>
        <v>0</v>
      </c>
      <c r="EO45" t="e">
        <f>_xlfn.TEXTJOIN(", ",TRUE,#REF!)</f>
        <v>#REF!</v>
      </c>
      <c r="EP45" s="17"/>
    </row>
    <row r="46" spans="1:180" ht="105" x14ac:dyDescent="0.25">
      <c r="A46" s="18"/>
      <c r="B46" s="18" t="s">
        <v>851</v>
      </c>
      <c r="C46" s="18" t="s">
        <v>238</v>
      </c>
      <c r="D46" s="18">
        <v>2020</v>
      </c>
      <c r="E46" s="18" t="s">
        <v>852</v>
      </c>
      <c r="F46" s="1" t="s">
        <v>853</v>
      </c>
      <c r="G46" s="18" t="s">
        <v>566</v>
      </c>
      <c r="I46" t="s">
        <v>567</v>
      </c>
      <c r="J46" t="s">
        <v>854</v>
      </c>
      <c r="L46" t="s">
        <v>855</v>
      </c>
      <c r="M46">
        <v>44105</v>
      </c>
      <c r="N46">
        <v>45075.825231481482</v>
      </c>
      <c r="O46">
        <v>45075.825231481482</v>
      </c>
      <c r="S46">
        <v>19</v>
      </c>
      <c r="T46">
        <v>12</v>
      </c>
      <c r="AD46" t="s">
        <v>161</v>
      </c>
      <c r="AH46" t="s">
        <v>856</v>
      </c>
      <c r="AM46" t="s">
        <v>857</v>
      </c>
      <c r="AN46" t="s">
        <v>858</v>
      </c>
      <c r="AO46" t="s">
        <v>859</v>
      </c>
      <c r="CK46" s="19" t="s">
        <v>198</v>
      </c>
      <c r="CL46" s="18"/>
      <c r="CM46" s="18"/>
      <c r="CN46" t="s">
        <v>860</v>
      </c>
      <c r="CO46" t="s">
        <v>861</v>
      </c>
      <c r="CP46" s="18" t="s">
        <v>843</v>
      </c>
      <c r="CQ46" s="18" t="s">
        <v>3380</v>
      </c>
      <c r="CR46" s="1" t="s">
        <v>862</v>
      </c>
      <c r="CS46" s="18" t="s">
        <v>3396</v>
      </c>
      <c r="CT46" t="s">
        <v>692</v>
      </c>
      <c r="CU46"/>
      <c r="CV46" t="s">
        <v>171</v>
      </c>
      <c r="CW46"/>
      <c r="CX46"/>
      <c r="CY46" s="18">
        <v>21</v>
      </c>
      <c r="CZ46" s="18"/>
      <c r="DA46" s="18">
        <v>21</v>
      </c>
      <c r="DB46" s="18">
        <v>2</v>
      </c>
      <c r="DC46" s="18"/>
      <c r="DD46" s="18">
        <v>2</v>
      </c>
      <c r="DE46" s="18">
        <v>21</v>
      </c>
      <c r="DF46" s="18">
        <v>5</v>
      </c>
      <c r="DG46" s="18" t="s">
        <v>171</v>
      </c>
      <c r="DH46" s="18" t="s">
        <v>3241</v>
      </c>
      <c r="DI46" s="18" t="s">
        <v>863</v>
      </c>
      <c r="DJ46" s="18" t="s">
        <v>207</v>
      </c>
      <c r="DK46" s="18">
        <v>150</v>
      </c>
      <c r="DL46" s="18" t="s">
        <v>171</v>
      </c>
      <c r="DM46" s="18" t="s">
        <v>171</v>
      </c>
      <c r="DN46" s="18"/>
      <c r="DO46" s="18"/>
      <c r="DP46" s="18"/>
      <c r="DQ46" s="18">
        <v>3</v>
      </c>
      <c r="DR46" s="18" t="s">
        <v>864</v>
      </c>
      <c r="DS46" s="18" t="s">
        <v>209</v>
      </c>
      <c r="DT46" s="18"/>
      <c r="DU46" s="18"/>
      <c r="DV46" s="18" t="s">
        <v>3242</v>
      </c>
      <c r="DW46" s="18"/>
      <c r="DX46" s="1" t="s">
        <v>865</v>
      </c>
      <c r="DY46" s="1" t="s">
        <v>3254</v>
      </c>
      <c r="DZ46" s="18" t="s">
        <v>171</v>
      </c>
      <c r="EA46" s="18">
        <v>2016</v>
      </c>
      <c r="EB46" s="18" t="s">
        <v>2946</v>
      </c>
      <c r="EC46" s="18">
        <v>4</v>
      </c>
      <c r="ED46" s="18"/>
      <c r="EE46" s="18"/>
      <c r="EF46" s="1" t="s">
        <v>866</v>
      </c>
      <c r="EG46" s="1" t="s">
        <v>3159</v>
      </c>
      <c r="EH46" s="1" t="s">
        <v>3222</v>
      </c>
      <c r="EI46" s="18"/>
      <c r="EJ46" s="18"/>
      <c r="EK46" s="18" t="s">
        <v>171</v>
      </c>
      <c r="EL46" s="18"/>
      <c r="EM46" s="18"/>
      <c r="EN46" s="18">
        <f t="shared" si="2"/>
        <v>1</v>
      </c>
      <c r="EO46" t="e">
        <f>_xlfn.TEXTJOIN(", ",TRUE,#REF!)</f>
        <v>#REF!</v>
      </c>
      <c r="EP46" s="19"/>
      <c r="EQ46" s="18"/>
      <c r="ER46" s="18"/>
      <c r="ES46" s="18">
        <v>1</v>
      </c>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row>
    <row r="47" spans="1:180" ht="75" x14ac:dyDescent="0.25">
      <c r="A47" s="18">
        <v>1</v>
      </c>
      <c r="B47" s="18" t="s">
        <v>867</v>
      </c>
      <c r="C47" s="18" t="s">
        <v>154</v>
      </c>
      <c r="D47" s="18">
        <v>2024</v>
      </c>
      <c r="E47" s="18" t="s">
        <v>868</v>
      </c>
      <c r="F47" s="1" t="s">
        <v>869</v>
      </c>
      <c r="G47" s="18" t="s">
        <v>870</v>
      </c>
      <c r="I47" t="s">
        <v>871</v>
      </c>
      <c r="J47" t="s">
        <v>872</v>
      </c>
      <c r="L47" t="s">
        <v>873</v>
      </c>
      <c r="M47">
        <v>45657</v>
      </c>
      <c r="N47">
        <v>45434.755277777775</v>
      </c>
      <c r="O47">
        <v>45436.028946759259</v>
      </c>
      <c r="S47">
        <v>1</v>
      </c>
      <c r="T47">
        <v>61</v>
      </c>
      <c r="AD47" t="s">
        <v>161</v>
      </c>
      <c r="AH47" t="s">
        <v>874</v>
      </c>
      <c r="AO47" t="s">
        <v>875</v>
      </c>
      <c r="CK47" s="20"/>
      <c r="CL47" s="18"/>
      <c r="CM47" s="18"/>
      <c r="CN47" t="s">
        <v>876</v>
      </c>
      <c r="CP47" s="18" t="s">
        <v>201</v>
      </c>
      <c r="CQ47" s="18" t="s">
        <v>3368</v>
      </c>
      <c r="CR47" s="18" t="s">
        <v>877</v>
      </c>
      <c r="CS47" s="18" t="s">
        <v>3396</v>
      </c>
      <c r="CT47" s="18" t="s">
        <v>170</v>
      </c>
      <c r="CU47"/>
      <c r="CV47" t="s">
        <v>171</v>
      </c>
      <c r="CW47"/>
      <c r="CX47"/>
      <c r="CY47" s="18" t="s">
        <v>182</v>
      </c>
      <c r="CZ47" s="18" t="s">
        <v>2911</v>
      </c>
      <c r="DA47" s="18">
        <v>365</v>
      </c>
      <c r="DB47" s="18">
        <f>AVERAGE(44,18)</f>
        <v>31</v>
      </c>
      <c r="DC47" s="18"/>
      <c r="DD47" s="18">
        <v>15</v>
      </c>
      <c r="DE47" s="18"/>
      <c r="DF47" s="18">
        <v>21</v>
      </c>
      <c r="DG47" s="18" t="s">
        <v>171</v>
      </c>
      <c r="DH47" s="18" t="s">
        <v>878</v>
      </c>
      <c r="DI47" s="18" t="s">
        <v>453</v>
      </c>
      <c r="DJ47" s="18" t="s">
        <v>454</v>
      </c>
      <c r="DK47" s="18">
        <v>375</v>
      </c>
      <c r="DL47" s="18" t="s">
        <v>171</v>
      </c>
      <c r="DM47" s="18" t="s">
        <v>2961</v>
      </c>
      <c r="DN47" s="18"/>
      <c r="DO47" s="18"/>
      <c r="DP47" s="18"/>
      <c r="DQ47" s="18">
        <v>3.7</v>
      </c>
      <c r="DR47" s="18" t="s">
        <v>879</v>
      </c>
      <c r="DS47" s="18" t="s">
        <v>209</v>
      </c>
      <c r="DT47" s="18"/>
      <c r="DU47" s="18"/>
      <c r="DV47" s="18" t="s">
        <v>3243</v>
      </c>
      <c r="DW47" s="18"/>
      <c r="DY47" s="1" t="s">
        <v>182</v>
      </c>
      <c r="DZ47" s="18" t="s">
        <v>171</v>
      </c>
      <c r="EA47" s="18">
        <v>2022</v>
      </c>
      <c r="EB47" s="18" t="s">
        <v>2945</v>
      </c>
      <c r="EC47" s="18">
        <v>8</v>
      </c>
      <c r="ED47" s="18"/>
      <c r="EE47" s="18"/>
      <c r="EF47" s="18" t="s">
        <v>171</v>
      </c>
      <c r="EG47" s="18"/>
      <c r="EH47" s="18"/>
      <c r="EI47" s="18"/>
      <c r="EJ47" s="18"/>
      <c r="EK47" s="18" t="s">
        <v>171</v>
      </c>
      <c r="EL47" s="18"/>
      <c r="EM47" s="18"/>
      <c r="EN47" s="18">
        <f t="shared" si="2"/>
        <v>0</v>
      </c>
      <c r="EO47" t="e">
        <f>_xlfn.TEXTJOIN(", ",TRUE,#REF!)</f>
        <v>#REF!</v>
      </c>
      <c r="EP47" s="20"/>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row>
    <row r="48" spans="1:180" ht="60" x14ac:dyDescent="0.25">
      <c r="B48" t="s">
        <v>888</v>
      </c>
      <c r="C48" t="s">
        <v>154</v>
      </c>
      <c r="D48">
        <v>2018</v>
      </c>
      <c r="E48" t="s">
        <v>889</v>
      </c>
      <c r="F48" s="1" t="s">
        <v>890</v>
      </c>
      <c r="G48" t="s">
        <v>891</v>
      </c>
      <c r="H48" t="s">
        <v>892</v>
      </c>
      <c r="J48" t="s">
        <v>893</v>
      </c>
      <c r="K48" t="s">
        <v>894</v>
      </c>
      <c r="L48" t="s">
        <v>895</v>
      </c>
      <c r="M48">
        <v>2018</v>
      </c>
      <c r="N48">
        <v>45075.82534722222</v>
      </c>
      <c r="O48">
        <v>45075.975185185183</v>
      </c>
      <c r="P48">
        <v>43283</v>
      </c>
      <c r="Q48" t="s">
        <v>896</v>
      </c>
      <c r="T48">
        <v>18</v>
      </c>
      <c r="AB48" t="s">
        <v>897</v>
      </c>
      <c r="AD48" t="s">
        <v>161</v>
      </c>
      <c r="AG48" t="s">
        <v>193</v>
      </c>
      <c r="AM48" t="s">
        <v>898</v>
      </c>
      <c r="AO48" t="s">
        <v>899</v>
      </c>
      <c r="BU48" t="s">
        <v>900</v>
      </c>
      <c r="CK48" s="3" t="s">
        <v>198</v>
      </c>
      <c r="CN48" t="s">
        <v>901</v>
      </c>
      <c r="CP48" t="s">
        <v>232</v>
      </c>
      <c r="CQ48" s="18" t="s">
        <v>613</v>
      </c>
      <c r="CR48" t="s">
        <v>902</v>
      </c>
      <c r="CS48" t="s">
        <v>3396</v>
      </c>
      <c r="CT48" t="s">
        <v>903</v>
      </c>
      <c r="CU48"/>
      <c r="CV48" t="s">
        <v>171</v>
      </c>
      <c r="CW48"/>
      <c r="CX48"/>
      <c r="CY48" t="s">
        <v>171</v>
      </c>
      <c r="CZ48" s="18"/>
      <c r="DA48" s="18"/>
      <c r="DB48" s="18"/>
      <c r="DC48" s="18" t="s">
        <v>182</v>
      </c>
      <c r="DD48" s="18">
        <v>1</v>
      </c>
      <c r="DE48" t="s">
        <v>171</v>
      </c>
      <c r="DF48">
        <v>4</v>
      </c>
      <c r="DG48" t="s">
        <v>171</v>
      </c>
      <c r="DH48" t="s">
        <v>904</v>
      </c>
      <c r="DI48" t="s">
        <v>905</v>
      </c>
      <c r="DJ48" t="s">
        <v>662</v>
      </c>
      <c r="DK48">
        <v>130</v>
      </c>
      <c r="DL48" t="s">
        <v>171</v>
      </c>
      <c r="DM48" t="s">
        <v>1003</v>
      </c>
      <c r="DQ48">
        <v>3.7</v>
      </c>
      <c r="DR48" t="s">
        <v>615</v>
      </c>
      <c r="DS48" t="s">
        <v>209</v>
      </c>
      <c r="DV48" t="s">
        <v>616</v>
      </c>
      <c r="DX48" s="1" t="s">
        <v>3106</v>
      </c>
      <c r="DY48" s="1" t="s">
        <v>3264</v>
      </c>
      <c r="DZ48" t="s">
        <v>171</v>
      </c>
      <c r="EA48">
        <v>2016</v>
      </c>
      <c r="EB48" t="s">
        <v>2946</v>
      </c>
      <c r="EC48">
        <v>4</v>
      </c>
      <c r="EE48" s="1" t="s">
        <v>3211</v>
      </c>
      <c r="EF48" t="s">
        <v>171</v>
      </c>
      <c r="EG48"/>
      <c r="EH48"/>
      <c r="EJ48" t="s">
        <v>3319</v>
      </c>
      <c r="EK48" s="1" t="s">
        <v>906</v>
      </c>
      <c r="EL48" s="18" t="s">
        <v>3308</v>
      </c>
      <c r="EN48">
        <f t="shared" si="2"/>
        <v>2</v>
      </c>
      <c r="EO48" t="e">
        <f>_xlfn.TEXTJOIN(", ",TRUE,#REF!)</f>
        <v>#REF!</v>
      </c>
      <c r="ES48">
        <v>-1</v>
      </c>
      <c r="EX48">
        <v>-1</v>
      </c>
    </row>
    <row r="49" spans="1:180" ht="45" x14ac:dyDescent="0.25">
      <c r="B49" t="s">
        <v>912</v>
      </c>
      <c r="C49" t="s">
        <v>154</v>
      </c>
      <c r="D49">
        <v>2022</v>
      </c>
      <c r="E49" t="s">
        <v>913</v>
      </c>
      <c r="F49" s="1" t="s">
        <v>914</v>
      </c>
      <c r="G49" t="s">
        <v>915</v>
      </c>
      <c r="H49" t="s">
        <v>916</v>
      </c>
      <c r="J49" t="s">
        <v>917</v>
      </c>
      <c r="L49" t="s">
        <v>918</v>
      </c>
      <c r="M49">
        <v>2022</v>
      </c>
      <c r="N49">
        <v>45075.825254629628</v>
      </c>
      <c r="O49">
        <v>45075.825254629628</v>
      </c>
      <c r="Q49" t="s">
        <v>919</v>
      </c>
      <c r="T49" t="s">
        <v>920</v>
      </c>
      <c r="AD49" t="s">
        <v>161</v>
      </c>
      <c r="AH49" t="s">
        <v>921</v>
      </c>
      <c r="AM49" t="s">
        <v>922</v>
      </c>
      <c r="AN49" t="s">
        <v>923</v>
      </c>
      <c r="AO49" t="s">
        <v>924</v>
      </c>
      <c r="AQ49" t="s">
        <v>925</v>
      </c>
      <c r="BU49" t="s">
        <v>926</v>
      </c>
      <c r="CK49" s="3" t="s">
        <v>198</v>
      </c>
      <c r="CP49" t="s">
        <v>232</v>
      </c>
      <c r="CR49" t="s">
        <v>844</v>
      </c>
      <c r="CS49" t="s">
        <v>451</v>
      </c>
      <c r="CT49" t="s">
        <v>182</v>
      </c>
      <c r="CU49"/>
      <c r="CV49"/>
      <c r="CW49"/>
      <c r="CX49"/>
      <c r="CY49" t="s">
        <v>182</v>
      </c>
      <c r="CZ49" s="18"/>
      <c r="DA49" s="18"/>
      <c r="DB49" s="18"/>
      <c r="DC49" s="18" t="s">
        <v>182</v>
      </c>
      <c r="DD49" s="18">
        <v>1</v>
      </c>
      <c r="DE49" t="s">
        <v>171</v>
      </c>
      <c r="DH49" t="s">
        <v>927</v>
      </c>
      <c r="DI49" t="s">
        <v>905</v>
      </c>
      <c r="DJ49" t="s">
        <v>662</v>
      </c>
      <c r="DK49">
        <v>30</v>
      </c>
      <c r="DL49"/>
      <c r="DQ49">
        <v>3</v>
      </c>
      <c r="DR49" t="s">
        <v>928</v>
      </c>
      <c r="DV49"/>
      <c r="DX49" t="s">
        <v>182</v>
      </c>
      <c r="DY49"/>
      <c r="DZ49" s="12" t="s">
        <v>171</v>
      </c>
      <c r="EA49" t="s">
        <v>3090</v>
      </c>
      <c r="EC49">
        <v>4</v>
      </c>
      <c r="EE49"/>
      <c r="EF49"/>
      <c r="EG49"/>
      <c r="EH49"/>
      <c r="EK49" t="s">
        <v>171</v>
      </c>
      <c r="EN49">
        <f t="shared" si="2"/>
        <v>1</v>
      </c>
      <c r="EO49" t="e">
        <f>_xlfn.TEXTJOIN(", ",TRUE,#REF!)</f>
        <v>#REF!</v>
      </c>
      <c r="EP49" s="3">
        <v>1</v>
      </c>
    </row>
    <row r="50" spans="1:180" ht="60" x14ac:dyDescent="0.25">
      <c r="B50" t="s">
        <v>938</v>
      </c>
      <c r="C50" t="s">
        <v>154</v>
      </c>
      <c r="D50">
        <v>2018</v>
      </c>
      <c r="E50" t="s">
        <v>939</v>
      </c>
      <c r="F50" s="1" t="s">
        <v>940</v>
      </c>
      <c r="G50" t="s">
        <v>941</v>
      </c>
      <c r="I50" t="s">
        <v>916</v>
      </c>
      <c r="J50" t="s">
        <v>942</v>
      </c>
      <c r="K50" t="s">
        <v>943</v>
      </c>
      <c r="L50" t="s">
        <v>944</v>
      </c>
      <c r="M50">
        <v>43369</v>
      </c>
      <c r="N50">
        <v>45107.914027777777</v>
      </c>
      <c r="O50">
        <v>45108.065636574072</v>
      </c>
      <c r="P50">
        <v>45107.914027777777</v>
      </c>
      <c r="Q50" t="s">
        <v>945</v>
      </c>
      <c r="T50" t="s">
        <v>946</v>
      </c>
      <c r="AD50" t="s">
        <v>161</v>
      </c>
      <c r="AI50" t="s">
        <v>947</v>
      </c>
      <c r="AK50" t="s">
        <v>948</v>
      </c>
      <c r="AM50" t="s">
        <v>949</v>
      </c>
      <c r="AO50" t="s">
        <v>950</v>
      </c>
      <c r="AP50" t="s">
        <v>951</v>
      </c>
      <c r="CK50" s="3" t="s">
        <v>198</v>
      </c>
      <c r="CN50" t="s">
        <v>952</v>
      </c>
      <c r="CP50" t="s">
        <v>232</v>
      </c>
      <c r="CQ50" s="18" t="s">
        <v>613</v>
      </c>
      <c r="CR50" t="s">
        <v>902</v>
      </c>
      <c r="CS50" t="s">
        <v>3396</v>
      </c>
      <c r="CT50" t="s">
        <v>903</v>
      </c>
      <c r="CU50"/>
      <c r="CV50" t="s">
        <v>171</v>
      </c>
      <c r="CW50"/>
      <c r="CX50"/>
      <c r="CY50" t="s">
        <v>171</v>
      </c>
      <c r="CZ50" s="18"/>
      <c r="DA50" s="18"/>
      <c r="DB50" s="18"/>
      <c r="DC50" s="18" t="s">
        <v>182</v>
      </c>
      <c r="DD50" s="18">
        <v>1</v>
      </c>
      <c r="DE50" t="s">
        <v>171</v>
      </c>
      <c r="DF50">
        <v>4</v>
      </c>
      <c r="DG50" t="s">
        <v>171</v>
      </c>
      <c r="DH50" t="s">
        <v>927</v>
      </c>
      <c r="DI50" t="s">
        <v>905</v>
      </c>
      <c r="DJ50" t="s">
        <v>662</v>
      </c>
      <c r="DK50">
        <v>125</v>
      </c>
      <c r="DL50" t="s">
        <v>171</v>
      </c>
      <c r="DM50" t="s">
        <v>171</v>
      </c>
      <c r="DQ50">
        <v>3.7</v>
      </c>
      <c r="DR50" t="s">
        <v>615</v>
      </c>
      <c r="DS50" t="s">
        <v>209</v>
      </c>
      <c r="DV50" t="s">
        <v>616</v>
      </c>
      <c r="DX50" s="1" t="s">
        <v>3113</v>
      </c>
      <c r="DY50" s="1" t="s">
        <v>3265</v>
      </c>
      <c r="DZ50" t="s">
        <v>953</v>
      </c>
      <c r="EA50">
        <v>2016</v>
      </c>
      <c r="EB50" t="s">
        <v>2946</v>
      </c>
      <c r="EC50">
        <v>4</v>
      </c>
      <c r="EE50" s="1" t="s">
        <v>3214</v>
      </c>
      <c r="EF50" t="s">
        <v>171</v>
      </c>
      <c r="EG50"/>
      <c r="EH50"/>
      <c r="EJ50" t="s">
        <v>1320</v>
      </c>
      <c r="EK50" s="1" t="s">
        <v>954</v>
      </c>
      <c r="EL50" s="18" t="s">
        <v>3306</v>
      </c>
      <c r="EN50">
        <f t="shared" si="2"/>
        <v>1</v>
      </c>
      <c r="EO50" t="e">
        <f>_xlfn.TEXTJOIN(", ",TRUE,#REF!)</f>
        <v>#REF!</v>
      </c>
      <c r="EP50" s="3">
        <v>-1</v>
      </c>
    </row>
    <row r="51" spans="1:180" ht="60" x14ac:dyDescent="0.25">
      <c r="A51">
        <v>1</v>
      </c>
      <c r="B51" t="s">
        <v>974</v>
      </c>
      <c r="C51" t="s">
        <v>154</v>
      </c>
      <c r="D51">
        <v>2024</v>
      </c>
      <c r="E51" t="s">
        <v>975</v>
      </c>
      <c r="F51" s="1" t="s">
        <v>976</v>
      </c>
      <c r="G51" t="s">
        <v>977</v>
      </c>
      <c r="I51" t="s">
        <v>978</v>
      </c>
      <c r="J51" t="s">
        <v>979</v>
      </c>
      <c r="K51" t="s">
        <v>980</v>
      </c>
      <c r="L51" t="s">
        <v>981</v>
      </c>
      <c r="M51">
        <v>45338</v>
      </c>
      <c r="N51">
        <v>45434.755150462966</v>
      </c>
      <c r="O51">
        <v>45436.059594907405</v>
      </c>
      <c r="Q51" t="s">
        <v>982</v>
      </c>
      <c r="S51" t="s">
        <v>182</v>
      </c>
      <c r="T51">
        <v>45</v>
      </c>
      <c r="V51" t="s">
        <v>983</v>
      </c>
      <c r="X51" t="s">
        <v>182</v>
      </c>
      <c r="AD51" t="s">
        <v>161</v>
      </c>
      <c r="AE51" t="s">
        <v>182</v>
      </c>
      <c r="AG51" t="s">
        <v>193</v>
      </c>
      <c r="AH51" t="s">
        <v>984</v>
      </c>
      <c r="AK51" t="s">
        <v>985</v>
      </c>
      <c r="AO51" t="s">
        <v>986</v>
      </c>
      <c r="CN51" t="s">
        <v>987</v>
      </c>
      <c r="CP51" t="s">
        <v>168</v>
      </c>
      <c r="CR51" t="s">
        <v>988</v>
      </c>
      <c r="CS51" t="s">
        <v>451</v>
      </c>
      <c r="CT51" t="s">
        <v>170</v>
      </c>
      <c r="CU51"/>
      <c r="CV51"/>
      <c r="CW51"/>
      <c r="CX51"/>
      <c r="CY51" t="s">
        <v>171</v>
      </c>
      <c r="CZ51" s="18"/>
      <c r="DA51" s="18"/>
      <c r="DB51" s="18"/>
      <c r="DC51" s="18" t="s">
        <v>182</v>
      </c>
      <c r="DD51" s="18">
        <v>16</v>
      </c>
      <c r="DH51" t="s">
        <v>205</v>
      </c>
      <c r="DI51" t="s">
        <v>989</v>
      </c>
      <c r="DJ51" t="s">
        <v>207</v>
      </c>
      <c r="DK51">
        <v>0.14000000000000001</v>
      </c>
      <c r="DL51"/>
      <c r="DQ51">
        <v>3</v>
      </c>
      <c r="DR51" t="s">
        <v>990</v>
      </c>
      <c r="DV51"/>
      <c r="DX51" t="s">
        <v>171</v>
      </c>
      <c r="DY51"/>
      <c r="DZ51" t="s">
        <v>2934</v>
      </c>
      <c r="EA51">
        <v>2019</v>
      </c>
      <c r="EB51" s="18" t="s">
        <v>2949</v>
      </c>
      <c r="EC51">
        <v>4</v>
      </c>
      <c r="EE51"/>
      <c r="EF51" t="s">
        <v>171</v>
      </c>
      <c r="EG51"/>
      <c r="EH51"/>
      <c r="EK51" t="s">
        <v>171</v>
      </c>
      <c r="EN51">
        <f t="shared" si="2"/>
        <v>3</v>
      </c>
      <c r="EO51" t="e">
        <f>_xlfn.TEXTJOIN(", ",TRUE,#REF!)</f>
        <v>#REF!</v>
      </c>
      <c r="EP51" s="3">
        <v>1</v>
      </c>
      <c r="FA51">
        <v>1</v>
      </c>
      <c r="FJ51">
        <v>1</v>
      </c>
    </row>
    <row r="52" spans="1:180" ht="60" x14ac:dyDescent="0.25">
      <c r="B52" t="s">
        <v>991</v>
      </c>
      <c r="C52" t="s">
        <v>154</v>
      </c>
      <c r="D52">
        <v>2023</v>
      </c>
      <c r="E52" t="s">
        <v>992</v>
      </c>
      <c r="F52" s="1" t="s">
        <v>993</v>
      </c>
      <c r="G52" t="s">
        <v>647</v>
      </c>
      <c r="I52" t="s">
        <v>648</v>
      </c>
      <c r="J52" t="s">
        <v>994</v>
      </c>
      <c r="L52" t="s">
        <v>995</v>
      </c>
      <c r="M52">
        <v>44958</v>
      </c>
      <c r="N52">
        <v>45075.825208333335</v>
      </c>
      <c r="O52">
        <v>45075.970497685186</v>
      </c>
      <c r="T52">
        <v>116</v>
      </c>
      <c r="AD52" t="s">
        <v>161</v>
      </c>
      <c r="AH52" t="s">
        <v>996</v>
      </c>
      <c r="AM52" t="s">
        <v>997</v>
      </c>
      <c r="AN52" t="s">
        <v>998</v>
      </c>
      <c r="AO52" t="s">
        <v>999</v>
      </c>
      <c r="CK52" s="3" t="s">
        <v>198</v>
      </c>
      <c r="CN52" t="s">
        <v>1000</v>
      </c>
      <c r="CO52" t="s">
        <v>1001</v>
      </c>
      <c r="CP52" t="s">
        <v>168</v>
      </c>
      <c r="CQ52" s="18" t="s">
        <v>3357</v>
      </c>
      <c r="CR52" t="s">
        <v>471</v>
      </c>
      <c r="CS52" t="s">
        <v>3396</v>
      </c>
      <c r="CT52" t="s">
        <v>692</v>
      </c>
      <c r="CU52"/>
      <c r="CV52" t="s">
        <v>171</v>
      </c>
      <c r="CW52"/>
      <c r="CX52"/>
      <c r="CY52" t="s">
        <v>182</v>
      </c>
      <c r="CZ52" s="18"/>
      <c r="DA52" s="18"/>
      <c r="DB52" s="18"/>
      <c r="DC52" s="18" t="s">
        <v>182</v>
      </c>
      <c r="DD52" s="18">
        <v>5</v>
      </c>
      <c r="DE52" t="s">
        <v>233</v>
      </c>
      <c r="DF52">
        <v>5</v>
      </c>
      <c r="DG52" t="s">
        <v>171</v>
      </c>
      <c r="DH52" t="s">
        <v>1002</v>
      </c>
      <c r="DI52" t="s">
        <v>453</v>
      </c>
      <c r="DJ52" t="s">
        <v>454</v>
      </c>
      <c r="DK52">
        <f>(3.9*(512*512)*1282)/1000000</f>
        <v>1310.6675712000001</v>
      </c>
      <c r="DL52" s="1" t="s">
        <v>476</v>
      </c>
      <c r="DM52" t="s">
        <v>1003</v>
      </c>
      <c r="DQ52">
        <v>3.9</v>
      </c>
      <c r="DR52" t="s">
        <v>1004</v>
      </c>
      <c r="DS52" t="s">
        <v>479</v>
      </c>
      <c r="DV52" t="s">
        <v>3138</v>
      </c>
      <c r="DX52" s="1" t="s">
        <v>1005</v>
      </c>
      <c r="DY52" s="1" t="s">
        <v>3300</v>
      </c>
      <c r="DZ52" t="s">
        <v>171</v>
      </c>
      <c r="EA52">
        <v>2021</v>
      </c>
      <c r="EC52">
        <v>4</v>
      </c>
      <c r="EE52"/>
      <c r="EF52" t="s">
        <v>1006</v>
      </c>
      <c r="EG52"/>
      <c r="EH52"/>
      <c r="EK52" t="s">
        <v>171</v>
      </c>
      <c r="EN52">
        <f t="shared" si="2"/>
        <v>0</v>
      </c>
      <c r="EO52" t="e">
        <f>_xlfn.TEXTJOIN(", ",TRUE,#REF!)</f>
        <v>#REF!</v>
      </c>
    </row>
    <row r="53" spans="1:180" ht="60" x14ac:dyDescent="0.25">
      <c r="B53" t="s">
        <v>1014</v>
      </c>
      <c r="C53" t="s">
        <v>154</v>
      </c>
      <c r="D53">
        <v>2022</v>
      </c>
      <c r="E53" t="s">
        <v>1015</v>
      </c>
      <c r="F53" s="1" t="s">
        <v>1016</v>
      </c>
      <c r="G53" t="s">
        <v>1017</v>
      </c>
      <c r="I53" t="s">
        <v>1018</v>
      </c>
      <c r="J53" t="s">
        <v>1019</v>
      </c>
      <c r="L53" t="s">
        <v>1020</v>
      </c>
      <c r="M53">
        <v>44562</v>
      </c>
      <c r="N53">
        <v>45075.825162037036</v>
      </c>
      <c r="O53">
        <v>45075.95994212963</v>
      </c>
      <c r="S53">
        <v>1</v>
      </c>
      <c r="T53">
        <v>12</v>
      </c>
      <c r="AD53" t="s">
        <v>161</v>
      </c>
      <c r="AH53" t="s">
        <v>1021</v>
      </c>
      <c r="AM53" t="s">
        <v>1022</v>
      </c>
      <c r="AN53" t="s">
        <v>1023</v>
      </c>
      <c r="AO53" t="s">
        <v>1024</v>
      </c>
      <c r="CK53" s="17" t="s">
        <v>198</v>
      </c>
      <c r="CN53" t="s">
        <v>1025</v>
      </c>
      <c r="CO53" t="s">
        <v>1026</v>
      </c>
      <c r="CP53" t="s">
        <v>232</v>
      </c>
      <c r="CQ53" s="18" t="s">
        <v>3369</v>
      </c>
      <c r="CR53" s="1" t="s">
        <v>1027</v>
      </c>
      <c r="CS53" t="s">
        <v>3396</v>
      </c>
      <c r="CT53" t="s">
        <v>170</v>
      </c>
      <c r="CU53"/>
      <c r="CV53" t="s">
        <v>171</v>
      </c>
      <c r="CW53"/>
      <c r="CX53"/>
      <c r="CY53" t="s">
        <v>171</v>
      </c>
      <c r="CZ53" s="18"/>
      <c r="DA53" s="18"/>
      <c r="DB53" s="18"/>
      <c r="DC53" s="18" t="s">
        <v>182</v>
      </c>
      <c r="DD53" s="18">
        <v>1</v>
      </c>
      <c r="DE53" t="s">
        <v>171</v>
      </c>
      <c r="DF53">
        <v>13</v>
      </c>
      <c r="DG53" t="s">
        <v>171</v>
      </c>
      <c r="DH53" t="s">
        <v>1028</v>
      </c>
      <c r="DI53" t="s">
        <v>628</v>
      </c>
      <c r="DJ53" t="s">
        <v>207</v>
      </c>
      <c r="DK53">
        <v>276.08999999999997</v>
      </c>
      <c r="DL53" s="1" t="s">
        <v>1029</v>
      </c>
      <c r="DM53" t="s">
        <v>1030</v>
      </c>
      <c r="DQ53">
        <v>3.7</v>
      </c>
      <c r="DR53" t="s">
        <v>1031</v>
      </c>
      <c r="DS53" t="s">
        <v>209</v>
      </c>
      <c r="DV53" t="s">
        <v>1032</v>
      </c>
      <c r="DX53" s="1" t="s">
        <v>1033</v>
      </c>
      <c r="DY53" s="1" t="s">
        <v>3254</v>
      </c>
      <c r="DZ53" t="s">
        <v>171</v>
      </c>
      <c r="EA53" t="s">
        <v>2954</v>
      </c>
      <c r="EB53" t="s">
        <v>2946</v>
      </c>
      <c r="EC53">
        <v>4</v>
      </c>
      <c r="EE53"/>
      <c r="EF53" s="1" t="s">
        <v>1034</v>
      </c>
      <c r="EG53" s="1" t="s">
        <v>3160</v>
      </c>
      <c r="EH53" s="18" t="s">
        <v>3223</v>
      </c>
      <c r="EK53" t="s">
        <v>171</v>
      </c>
      <c r="EN53">
        <f t="shared" si="2"/>
        <v>0</v>
      </c>
      <c r="EO53" t="e">
        <f>_xlfn.TEXTJOIN(", ",TRUE,#REF!)</f>
        <v>#REF!</v>
      </c>
      <c r="EP53" s="17"/>
    </row>
    <row r="54" spans="1:180" hidden="1" x14ac:dyDescent="0.25">
      <c r="B54" t="s">
        <v>755</v>
      </c>
      <c r="C54" t="s">
        <v>154</v>
      </c>
      <c r="D54">
        <v>2021</v>
      </c>
      <c r="E54" t="s">
        <v>756</v>
      </c>
      <c r="F54" t="s">
        <v>757</v>
      </c>
      <c r="I54" t="s">
        <v>758</v>
      </c>
      <c r="J54" t="s">
        <v>759</v>
      </c>
      <c r="K54" t="s">
        <v>760</v>
      </c>
      <c r="L54" t="s">
        <v>761</v>
      </c>
      <c r="M54">
        <v>2021</v>
      </c>
      <c r="N54">
        <v>45246.819293981483</v>
      </c>
      <c r="O54">
        <v>45246.819293981483</v>
      </c>
      <c r="S54" t="s">
        <v>182</v>
      </c>
      <c r="T54">
        <v>4</v>
      </c>
      <c r="X54" t="s">
        <v>182</v>
      </c>
      <c r="AD54" t="s">
        <v>161</v>
      </c>
      <c r="AK54" t="s">
        <v>183</v>
      </c>
      <c r="AS54" t="s">
        <v>182</v>
      </c>
      <c r="CK54" s="3" t="s">
        <v>198</v>
      </c>
      <c r="CL54" t="s">
        <v>3008</v>
      </c>
      <c r="CR54"/>
      <c r="CU54"/>
      <c r="CV54"/>
      <c r="CW54"/>
      <c r="CX54"/>
      <c r="CZ54" s="18"/>
      <c r="DA54" s="18"/>
      <c r="DB54" s="18"/>
      <c r="DC54" s="18"/>
      <c r="DD54" s="18"/>
      <c r="DL54"/>
      <c r="DV54"/>
      <c r="DX54"/>
      <c r="DY54"/>
      <c r="EE54"/>
      <c r="EF54"/>
      <c r="EG54"/>
      <c r="EH54"/>
      <c r="EK54"/>
      <c r="EN54">
        <f t="shared" si="2"/>
        <v>0</v>
      </c>
      <c r="EO54" t="e">
        <f>_xlfn.TEXTJOIN(", ",TRUE,#REF!)</f>
        <v>#REF!</v>
      </c>
    </row>
    <row r="55" spans="1:180" ht="75" x14ac:dyDescent="0.25">
      <c r="B55" t="s">
        <v>1035</v>
      </c>
      <c r="C55" t="s">
        <v>154</v>
      </c>
      <c r="D55">
        <v>2021</v>
      </c>
      <c r="E55" t="s">
        <v>1036</v>
      </c>
      <c r="F55" s="1" t="s">
        <v>1037</v>
      </c>
      <c r="G55" t="s">
        <v>566</v>
      </c>
      <c r="I55" t="s">
        <v>567</v>
      </c>
      <c r="J55" t="s">
        <v>1038</v>
      </c>
      <c r="L55" t="s">
        <v>1039</v>
      </c>
      <c r="M55">
        <v>44256</v>
      </c>
      <c r="N55">
        <v>45075.825254629628</v>
      </c>
      <c r="O55">
        <v>45075.825254629628</v>
      </c>
      <c r="S55">
        <v>5</v>
      </c>
      <c r="T55">
        <v>13</v>
      </c>
      <c r="AD55" t="s">
        <v>161</v>
      </c>
      <c r="AH55" t="s">
        <v>1040</v>
      </c>
      <c r="AM55" t="s">
        <v>1041</v>
      </c>
      <c r="AN55" t="s">
        <v>1042</v>
      </c>
      <c r="AO55" t="s">
        <v>1043</v>
      </c>
      <c r="CK55" s="17" t="s">
        <v>198</v>
      </c>
      <c r="CP55" t="s">
        <v>232</v>
      </c>
      <c r="CQ55" s="18" t="s">
        <v>3134</v>
      </c>
      <c r="CR55" t="s">
        <v>3134</v>
      </c>
      <c r="CS55" t="s">
        <v>3396</v>
      </c>
      <c r="CT55" t="s">
        <v>182</v>
      </c>
      <c r="CU55"/>
      <c r="CV55" t="s">
        <v>171</v>
      </c>
      <c r="CW55"/>
      <c r="CX55"/>
      <c r="CY55" t="s">
        <v>171</v>
      </c>
      <c r="CZ55" s="18"/>
      <c r="DA55" s="18"/>
      <c r="DB55" s="18"/>
      <c r="DC55" s="18" t="s">
        <v>182</v>
      </c>
      <c r="DD55" s="18">
        <v>1</v>
      </c>
      <c r="DE55" t="s">
        <v>171</v>
      </c>
      <c r="DF55">
        <v>4</v>
      </c>
      <c r="DG55" t="s">
        <v>171</v>
      </c>
      <c r="DH55" t="s">
        <v>205</v>
      </c>
      <c r="DI55" t="s">
        <v>826</v>
      </c>
      <c r="DJ55" t="s">
        <v>173</v>
      </c>
      <c r="DK55">
        <v>22.17</v>
      </c>
      <c r="DL55" s="1" t="s">
        <v>1044</v>
      </c>
      <c r="DM55" t="s">
        <v>1045</v>
      </c>
      <c r="DQ55">
        <v>3</v>
      </c>
      <c r="DR55" t="s">
        <v>1046</v>
      </c>
      <c r="DS55" t="s">
        <v>209</v>
      </c>
      <c r="DV55" t="s">
        <v>600</v>
      </c>
      <c r="DX55" s="1" t="s">
        <v>3114</v>
      </c>
      <c r="DY55" s="18" t="s">
        <v>3266</v>
      </c>
      <c r="DZ55" t="s">
        <v>171</v>
      </c>
      <c r="EA55">
        <v>2019</v>
      </c>
      <c r="EC55">
        <v>4</v>
      </c>
      <c r="EE55" s="1" t="s">
        <v>3189</v>
      </c>
      <c r="EF55" t="s">
        <v>171</v>
      </c>
      <c r="EG55"/>
      <c r="EH55"/>
      <c r="EJ55" t="s">
        <v>3320</v>
      </c>
      <c r="EK55" s="1" t="s">
        <v>1047</v>
      </c>
      <c r="EL55" s="18" t="s">
        <v>3310</v>
      </c>
      <c r="EN55">
        <f t="shared" si="2"/>
        <v>3</v>
      </c>
      <c r="EO55" t="e">
        <f>_xlfn.TEXTJOIN(", ",TRUE,#REF!)</f>
        <v>#REF!</v>
      </c>
      <c r="EP55" s="17">
        <v>-1</v>
      </c>
      <c r="ET55">
        <v>-1</v>
      </c>
      <c r="EX55">
        <v>-1</v>
      </c>
    </row>
    <row r="56" spans="1:180" hidden="1" x14ac:dyDescent="0.25">
      <c r="B56" t="s">
        <v>1782</v>
      </c>
      <c r="C56" t="s">
        <v>154</v>
      </c>
      <c r="D56">
        <v>2022</v>
      </c>
      <c r="E56" t="s">
        <v>1783</v>
      </c>
      <c r="F56" t="s">
        <v>1784</v>
      </c>
      <c r="G56" t="s">
        <v>157</v>
      </c>
      <c r="I56" t="s">
        <v>158</v>
      </c>
      <c r="J56" t="s">
        <v>1785</v>
      </c>
      <c r="L56" t="s">
        <v>1786</v>
      </c>
      <c r="M56">
        <v>44652</v>
      </c>
      <c r="N56">
        <v>45075.825208333335</v>
      </c>
      <c r="O56">
        <v>45075.949467592596</v>
      </c>
      <c r="T56">
        <v>26</v>
      </c>
      <c r="AD56" t="s">
        <v>161</v>
      </c>
      <c r="AH56" t="s">
        <v>1787</v>
      </c>
      <c r="AM56" t="s">
        <v>1788</v>
      </c>
      <c r="AN56" t="s">
        <v>1789</v>
      </c>
      <c r="AO56" t="s">
        <v>1790</v>
      </c>
      <c r="CK56" s="3" t="s">
        <v>1791</v>
      </c>
      <c r="CL56" t="s">
        <v>3009</v>
      </c>
      <c r="CP56" t="s">
        <v>201</v>
      </c>
      <c r="CR56"/>
      <c r="CS56" t="s">
        <v>169</v>
      </c>
      <c r="CT56" t="s">
        <v>170</v>
      </c>
      <c r="CU56"/>
      <c r="CV56"/>
      <c r="CW56"/>
      <c r="CX56"/>
      <c r="CY56">
        <v>8.6999999999999993</v>
      </c>
      <c r="CZ56" s="18"/>
      <c r="DA56" s="18"/>
      <c r="DB56" s="18"/>
      <c r="DC56" s="18"/>
      <c r="DD56" s="18"/>
      <c r="DE56">
        <v>8.6999999999999993</v>
      </c>
      <c r="DH56" t="s">
        <v>1792</v>
      </c>
      <c r="DI56" t="s">
        <v>453</v>
      </c>
      <c r="DJ56" t="s">
        <v>454</v>
      </c>
      <c r="DK56" t="s">
        <v>182</v>
      </c>
      <c r="DL56"/>
      <c r="DQ56">
        <v>3.7</v>
      </c>
      <c r="DR56" t="s">
        <v>1793</v>
      </c>
      <c r="DV56"/>
      <c r="DX56"/>
      <c r="DY56"/>
      <c r="EC56">
        <v>4</v>
      </c>
      <c r="EE56"/>
      <c r="EF56"/>
      <c r="EG56"/>
      <c r="EH56"/>
      <c r="EK56" t="s">
        <v>171</v>
      </c>
      <c r="EN56">
        <f t="shared" si="2"/>
        <v>0</v>
      </c>
      <c r="EO56" t="e">
        <f>_xlfn.TEXTJOIN(", ",TRUE,#REF!)</f>
        <v>#REF!</v>
      </c>
    </row>
    <row r="57" spans="1:180" ht="60" x14ac:dyDescent="0.25">
      <c r="A57">
        <v>1</v>
      </c>
      <c r="B57" t="s">
        <v>1048</v>
      </c>
      <c r="C57" t="s">
        <v>154</v>
      </c>
      <c r="D57">
        <v>2023</v>
      </c>
      <c r="E57" t="s">
        <v>1049</v>
      </c>
      <c r="F57" s="1" t="s">
        <v>1050</v>
      </c>
      <c r="G57" t="s">
        <v>1051</v>
      </c>
      <c r="I57" t="s">
        <v>1052</v>
      </c>
      <c r="J57" t="s">
        <v>1053</v>
      </c>
      <c r="L57" t="s">
        <v>1054</v>
      </c>
      <c r="M57">
        <v>45261</v>
      </c>
      <c r="N57">
        <v>45434.755023148151</v>
      </c>
      <c r="O57">
        <v>45436.026585648149</v>
      </c>
      <c r="Q57" t="s">
        <v>1055</v>
      </c>
      <c r="S57" t="s">
        <v>1056</v>
      </c>
      <c r="T57">
        <v>50</v>
      </c>
      <c r="AD57" t="s">
        <v>161</v>
      </c>
      <c r="AH57" t="s">
        <v>1057</v>
      </c>
      <c r="AO57" t="s">
        <v>1058</v>
      </c>
      <c r="CK57" s="17"/>
      <c r="CN57" t="s">
        <v>1059</v>
      </c>
      <c r="CP57" t="s">
        <v>168</v>
      </c>
      <c r="CQ57" s="18" t="s">
        <v>369</v>
      </c>
      <c r="CR57" s="1" t="s">
        <v>369</v>
      </c>
      <c r="CS57" t="s">
        <v>3396</v>
      </c>
      <c r="CT57" t="s">
        <v>170</v>
      </c>
      <c r="CU57"/>
      <c r="CV57" t="s">
        <v>171</v>
      </c>
      <c r="CW57"/>
      <c r="CX57"/>
      <c r="CY57" t="s">
        <v>171</v>
      </c>
      <c r="CZ57" s="18"/>
      <c r="DA57" s="18"/>
      <c r="DB57" s="18"/>
      <c r="DC57" s="18" t="s">
        <v>182</v>
      </c>
      <c r="DD57" s="18">
        <v>1</v>
      </c>
      <c r="DF57">
        <v>31</v>
      </c>
      <c r="DG57" t="s">
        <v>171</v>
      </c>
      <c r="DH57" t="s">
        <v>1060</v>
      </c>
      <c r="DI57" t="s">
        <v>1061</v>
      </c>
      <c r="DJ57" t="s">
        <v>207</v>
      </c>
      <c r="DK57">
        <v>48</v>
      </c>
      <c r="DL57" s="1" t="s">
        <v>1029</v>
      </c>
      <c r="DM57" t="s">
        <v>1062</v>
      </c>
      <c r="DN57">
        <v>3</v>
      </c>
      <c r="DO57">
        <v>64</v>
      </c>
      <c r="DP57" t="s">
        <v>2974</v>
      </c>
      <c r="DQ57" t="s">
        <v>182</v>
      </c>
      <c r="DR57" t="s">
        <v>1063</v>
      </c>
      <c r="DS57" t="s">
        <v>209</v>
      </c>
      <c r="DV57" t="s">
        <v>1064</v>
      </c>
      <c r="DX57" s="1" t="s">
        <v>1065</v>
      </c>
      <c r="DY57" s="1" t="s">
        <v>3254</v>
      </c>
      <c r="DZ57" t="s">
        <v>171</v>
      </c>
      <c r="EA57">
        <v>2020</v>
      </c>
      <c r="EC57">
        <v>4</v>
      </c>
      <c r="EE57"/>
      <c r="EF57" s="1" t="s">
        <v>1066</v>
      </c>
      <c r="EG57" s="1" t="s">
        <v>3161</v>
      </c>
      <c r="EH57" s="18" t="s">
        <v>3161</v>
      </c>
      <c r="EK57" t="s">
        <v>171</v>
      </c>
      <c r="EN57">
        <f t="shared" si="2"/>
        <v>0</v>
      </c>
      <c r="EO57" t="e">
        <f>_xlfn.TEXTJOIN(", ",TRUE,#REF!)</f>
        <v>#REF!</v>
      </c>
      <c r="EP57" s="17"/>
    </row>
    <row r="58" spans="1:180" ht="45" x14ac:dyDescent="0.25">
      <c r="A58" s="18"/>
      <c r="B58" s="18" t="s">
        <v>1075</v>
      </c>
      <c r="C58" s="18" t="s">
        <v>154</v>
      </c>
      <c r="D58" s="18">
        <v>2019</v>
      </c>
      <c r="E58" s="18" t="s">
        <v>1076</v>
      </c>
      <c r="F58" s="1" t="s">
        <v>1077</v>
      </c>
      <c r="G58" s="18" t="s">
        <v>187</v>
      </c>
      <c r="H58" t="s">
        <v>188</v>
      </c>
      <c r="J58" t="s">
        <v>1078</v>
      </c>
      <c r="K58" t="s">
        <v>1079</v>
      </c>
      <c r="L58" t="s">
        <v>1080</v>
      </c>
      <c r="M58">
        <v>2019</v>
      </c>
      <c r="N58">
        <v>45075.82534722222</v>
      </c>
      <c r="O58">
        <v>45075.82534722222</v>
      </c>
      <c r="P58">
        <v>43410</v>
      </c>
      <c r="T58">
        <v>284</v>
      </c>
      <c r="AB58" t="s">
        <v>1081</v>
      </c>
      <c r="AD58" t="s">
        <v>161</v>
      </c>
      <c r="AG58" t="s">
        <v>193</v>
      </c>
      <c r="AM58" t="s">
        <v>1082</v>
      </c>
      <c r="AO58" t="s">
        <v>1083</v>
      </c>
      <c r="AQ58" t="s">
        <v>1084</v>
      </c>
      <c r="AT58" t="s">
        <v>1085</v>
      </c>
      <c r="BU58" t="s">
        <v>1086</v>
      </c>
      <c r="CK58" s="20" t="s">
        <v>198</v>
      </c>
      <c r="CL58" s="18"/>
      <c r="CM58" s="18"/>
      <c r="CP58" s="18" t="s">
        <v>843</v>
      </c>
      <c r="CQ58" s="18" t="s">
        <v>3370</v>
      </c>
      <c r="CR58" s="18" t="s">
        <v>202</v>
      </c>
      <c r="CS58" s="18" t="s">
        <v>3396</v>
      </c>
      <c r="CT58" s="18" t="s">
        <v>182</v>
      </c>
      <c r="CU58"/>
      <c r="CV58" t="s">
        <v>171</v>
      </c>
      <c r="CW58"/>
      <c r="CX58"/>
      <c r="CY58" s="18" t="s">
        <v>182</v>
      </c>
      <c r="CZ58" s="18" t="s">
        <v>2908</v>
      </c>
      <c r="DA58" s="18">
        <v>365</v>
      </c>
      <c r="DB58" s="18">
        <v>2</v>
      </c>
      <c r="DC58" s="18"/>
      <c r="DD58" s="18">
        <v>1</v>
      </c>
      <c r="DE58" s="18" t="s">
        <v>182</v>
      </c>
      <c r="DF58" s="18" t="s">
        <v>182</v>
      </c>
      <c r="DG58" s="18" t="s">
        <v>171</v>
      </c>
      <c r="DH58" s="18" t="s">
        <v>205</v>
      </c>
      <c r="DI58" s="18" t="s">
        <v>510</v>
      </c>
      <c r="DJ58" s="18" t="s">
        <v>207</v>
      </c>
      <c r="DK58" s="18">
        <v>58.15</v>
      </c>
      <c r="DL58" s="18" t="s">
        <v>171</v>
      </c>
      <c r="DM58" s="18" t="s">
        <v>182</v>
      </c>
      <c r="DN58" s="18"/>
      <c r="DO58" s="18"/>
      <c r="DP58" s="18"/>
      <c r="DQ58" s="18">
        <v>3</v>
      </c>
      <c r="DR58" s="18" t="s">
        <v>1087</v>
      </c>
      <c r="DS58" s="18" t="s">
        <v>479</v>
      </c>
      <c r="DT58" s="18"/>
      <c r="DU58" s="18"/>
      <c r="DV58" s="18" t="s">
        <v>1088</v>
      </c>
      <c r="DW58" s="18"/>
      <c r="DX58" s="1" t="s">
        <v>182</v>
      </c>
      <c r="DY58" s="1" t="s">
        <v>182</v>
      </c>
      <c r="DZ58" s="18" t="s">
        <v>171</v>
      </c>
      <c r="EA58" s="18" t="s">
        <v>3086</v>
      </c>
      <c r="EB58" t="s">
        <v>2946</v>
      </c>
      <c r="EC58" s="18">
        <v>4</v>
      </c>
      <c r="ED58" s="18"/>
      <c r="EE58" s="18"/>
      <c r="EF58" s="18" t="s">
        <v>171</v>
      </c>
      <c r="EG58" s="18"/>
      <c r="EH58" s="18"/>
      <c r="EI58" s="18"/>
      <c r="EJ58" s="18"/>
      <c r="EK58" s="18" t="s">
        <v>171</v>
      </c>
      <c r="EL58" s="18"/>
      <c r="EM58" s="18"/>
      <c r="EN58" s="18">
        <f t="shared" si="2"/>
        <v>1</v>
      </c>
      <c r="EO58" t="e">
        <f>_xlfn.TEXTJOIN(", ",TRUE,#REF!)</f>
        <v>#REF!</v>
      </c>
      <c r="EP58" s="19"/>
      <c r="EQ58" s="18"/>
      <c r="ER58" s="18"/>
      <c r="ES58" s="18"/>
      <c r="ET58" s="18"/>
      <c r="EU58" s="18"/>
      <c r="EV58" s="18"/>
      <c r="EW58" s="18"/>
      <c r="EX58" s="18"/>
      <c r="EY58" s="18"/>
      <c r="EZ58" s="18"/>
      <c r="FA58" s="18"/>
      <c r="FB58" s="18"/>
      <c r="FC58" s="18">
        <v>1</v>
      </c>
      <c r="FD58" s="18"/>
      <c r="FE58" s="18"/>
      <c r="FF58" s="18"/>
      <c r="FG58" s="18"/>
      <c r="FH58" s="18"/>
      <c r="FI58" s="18"/>
      <c r="FJ58" s="18"/>
      <c r="FK58" s="18"/>
      <c r="FL58" s="18"/>
      <c r="FM58" s="18"/>
      <c r="FN58" s="18"/>
      <c r="FO58" s="18"/>
      <c r="FP58" s="18"/>
      <c r="FQ58" s="18"/>
      <c r="FR58" s="18"/>
      <c r="FS58" s="18"/>
      <c r="FT58" s="18"/>
      <c r="FU58" s="18"/>
      <c r="FV58" s="18"/>
      <c r="FW58" s="18"/>
      <c r="FX58" s="18"/>
    </row>
    <row r="59" spans="1:180" ht="60" x14ac:dyDescent="0.25">
      <c r="B59" t="s">
        <v>1104</v>
      </c>
      <c r="C59" t="s">
        <v>154</v>
      </c>
      <c r="D59">
        <v>2023</v>
      </c>
      <c r="E59" t="s">
        <v>1105</v>
      </c>
      <c r="F59" s="1" t="s">
        <v>1106</v>
      </c>
      <c r="G59" s="18" t="s">
        <v>1145</v>
      </c>
      <c r="I59" t="s">
        <v>179</v>
      </c>
      <c r="J59" t="s">
        <v>1107</v>
      </c>
      <c r="K59" t="s">
        <v>1108</v>
      </c>
      <c r="L59" t="s">
        <v>1109</v>
      </c>
      <c r="M59">
        <v>2023</v>
      </c>
      <c r="N59">
        <v>45246.819236111114</v>
      </c>
      <c r="O59">
        <v>45246.819236111114</v>
      </c>
      <c r="S59" t="s">
        <v>182</v>
      </c>
      <c r="T59">
        <v>15</v>
      </c>
      <c r="X59" t="s">
        <v>182</v>
      </c>
      <c r="AD59" t="s">
        <v>161</v>
      </c>
      <c r="AK59" t="s">
        <v>183</v>
      </c>
      <c r="AS59" t="s">
        <v>182</v>
      </c>
      <c r="CK59" s="17" t="s">
        <v>198</v>
      </c>
      <c r="CP59" t="s">
        <v>168</v>
      </c>
      <c r="CQ59" s="18" t="s">
        <v>3371</v>
      </c>
      <c r="CR59" s="1" t="s">
        <v>2906</v>
      </c>
      <c r="CS59" t="s">
        <v>3396</v>
      </c>
      <c r="CT59" t="s">
        <v>170</v>
      </c>
      <c r="CU59"/>
      <c r="CV59" t="s">
        <v>171</v>
      </c>
      <c r="CW59"/>
      <c r="CX59"/>
      <c r="CY59">
        <v>1</v>
      </c>
      <c r="CZ59" s="18"/>
      <c r="DA59" s="18"/>
      <c r="DB59" s="18"/>
      <c r="DC59" s="18">
        <v>4</v>
      </c>
      <c r="DD59" s="18">
        <v>1</v>
      </c>
      <c r="DE59">
        <v>1</v>
      </c>
      <c r="DF59">
        <v>4</v>
      </c>
      <c r="DG59" t="s">
        <v>171</v>
      </c>
      <c r="DH59" t="s">
        <v>452</v>
      </c>
      <c r="DI59" t="s">
        <v>1110</v>
      </c>
      <c r="DJ59" t="s">
        <v>207</v>
      </c>
      <c r="DK59">
        <v>70.06</v>
      </c>
      <c r="DL59" t="s">
        <v>171</v>
      </c>
      <c r="DM59" t="s">
        <v>1003</v>
      </c>
      <c r="DQ59">
        <v>3</v>
      </c>
      <c r="DR59" t="s">
        <v>1111</v>
      </c>
      <c r="DS59" t="s">
        <v>209</v>
      </c>
      <c r="DV59" t="s">
        <v>1112</v>
      </c>
      <c r="DX59" s="1" t="s">
        <v>3115</v>
      </c>
      <c r="DY59" s="1" t="s">
        <v>3254</v>
      </c>
      <c r="DZ59" t="s">
        <v>171</v>
      </c>
      <c r="EA59" s="18">
        <v>2019</v>
      </c>
      <c r="EC59">
        <v>4</v>
      </c>
      <c r="EE59" s="1" t="s">
        <v>3190</v>
      </c>
      <c r="EF59" s="1" t="s">
        <v>1113</v>
      </c>
      <c r="EG59" s="1" t="s">
        <v>3162</v>
      </c>
      <c r="EH59" s="1" t="s">
        <v>3224</v>
      </c>
      <c r="EJ59" s="1" t="s">
        <v>1373</v>
      </c>
      <c r="EK59" s="1" t="s">
        <v>1114</v>
      </c>
      <c r="EL59" s="1" t="s">
        <v>3306</v>
      </c>
      <c r="EN59">
        <f t="shared" si="2"/>
        <v>1</v>
      </c>
      <c r="EO59" t="e">
        <f>_xlfn.TEXTJOIN(", ",TRUE,#REF!)</f>
        <v>#REF!</v>
      </c>
      <c r="EP59" s="17">
        <v>-1</v>
      </c>
    </row>
    <row r="60" spans="1:180" ht="135" x14ac:dyDescent="0.25">
      <c r="B60" t="s">
        <v>1115</v>
      </c>
      <c r="C60" t="s">
        <v>154</v>
      </c>
      <c r="D60">
        <v>2021</v>
      </c>
      <c r="E60" t="s">
        <v>1116</v>
      </c>
      <c r="F60" s="1" t="s">
        <v>1117</v>
      </c>
      <c r="G60" t="s">
        <v>3385</v>
      </c>
      <c r="I60" t="s">
        <v>1118</v>
      </c>
      <c r="J60" t="s">
        <v>1119</v>
      </c>
      <c r="K60" t="s">
        <v>1120</v>
      </c>
      <c r="L60" t="s">
        <v>1121</v>
      </c>
      <c r="M60">
        <v>2021</v>
      </c>
      <c r="N60">
        <v>45246.819293981483</v>
      </c>
      <c r="O60">
        <v>45246.819293981483</v>
      </c>
      <c r="S60" t="s">
        <v>182</v>
      </c>
      <c r="T60">
        <v>11</v>
      </c>
      <c r="X60" t="s">
        <v>182</v>
      </c>
      <c r="AD60" t="s">
        <v>161</v>
      </c>
      <c r="AK60" t="s">
        <v>183</v>
      </c>
      <c r="AS60" t="s">
        <v>182</v>
      </c>
      <c r="CK60" s="17" t="s">
        <v>198</v>
      </c>
      <c r="CP60" t="s">
        <v>168</v>
      </c>
      <c r="CQ60" s="18" t="s">
        <v>613</v>
      </c>
      <c r="CR60" s="1" t="s">
        <v>613</v>
      </c>
      <c r="CS60" t="s">
        <v>3396</v>
      </c>
      <c r="CT60" t="s">
        <v>170</v>
      </c>
      <c r="CU60"/>
      <c r="CV60" t="s">
        <v>171</v>
      </c>
      <c r="CW60"/>
      <c r="CX60"/>
      <c r="CY60" t="s">
        <v>171</v>
      </c>
      <c r="CZ60" s="18"/>
      <c r="DA60" s="18"/>
      <c r="DB60" s="18"/>
      <c r="DC60" s="18" t="s">
        <v>182</v>
      </c>
      <c r="DD60" s="18">
        <v>1</v>
      </c>
      <c r="DE60" t="s">
        <v>171</v>
      </c>
      <c r="DF60">
        <v>41</v>
      </c>
      <c r="DG60" t="s">
        <v>171</v>
      </c>
      <c r="DH60" t="s">
        <v>1122</v>
      </c>
      <c r="DI60" t="s">
        <v>628</v>
      </c>
      <c r="DJ60" t="s">
        <v>207</v>
      </c>
      <c r="DK60">
        <v>276.08999999999997</v>
      </c>
      <c r="DL60" s="1" t="s">
        <v>630</v>
      </c>
      <c r="DM60" t="s">
        <v>1123</v>
      </c>
      <c r="DN60" s="12" t="s">
        <v>171</v>
      </c>
      <c r="DO60" s="12" t="s">
        <v>171</v>
      </c>
      <c r="DP60" t="s">
        <v>1003</v>
      </c>
      <c r="DQ60">
        <v>3</v>
      </c>
      <c r="DR60" t="s">
        <v>1031</v>
      </c>
      <c r="DS60" t="s">
        <v>209</v>
      </c>
      <c r="DV60" t="s">
        <v>1124</v>
      </c>
      <c r="DX60" s="1" t="s">
        <v>1125</v>
      </c>
      <c r="DY60" s="1" t="s">
        <v>3254</v>
      </c>
      <c r="DZ60" t="s">
        <v>171</v>
      </c>
      <c r="EA60">
        <v>2019</v>
      </c>
      <c r="EB60" t="s">
        <v>2946</v>
      </c>
      <c r="EC60">
        <v>4</v>
      </c>
      <c r="EE60"/>
      <c r="EF60" s="1" t="s">
        <v>1126</v>
      </c>
      <c r="EG60" s="1" t="s">
        <v>3163</v>
      </c>
      <c r="EH60" s="1" t="s">
        <v>3225</v>
      </c>
      <c r="EK60" t="s">
        <v>171</v>
      </c>
      <c r="EN60">
        <f t="shared" si="2"/>
        <v>0</v>
      </c>
      <c r="EO60" t="e">
        <f>_xlfn.TEXTJOIN(", ",TRUE,#REF!)</f>
        <v>#REF!</v>
      </c>
      <c r="EP60" s="17"/>
    </row>
    <row r="61" spans="1:180" hidden="1" x14ac:dyDescent="0.25">
      <c r="B61" t="s">
        <v>1802</v>
      </c>
      <c r="C61" t="s">
        <v>238</v>
      </c>
      <c r="D61">
        <v>2022</v>
      </c>
      <c r="E61" t="s">
        <v>1803</v>
      </c>
      <c r="F61" t="s">
        <v>1804</v>
      </c>
      <c r="G61" t="s">
        <v>566</v>
      </c>
      <c r="I61" t="s">
        <v>567</v>
      </c>
      <c r="J61" t="s">
        <v>1805</v>
      </c>
      <c r="L61" t="s">
        <v>1806</v>
      </c>
      <c r="M61">
        <v>44743</v>
      </c>
      <c r="N61">
        <v>45075.825173611112</v>
      </c>
      <c r="O61">
        <v>45075.825173611112</v>
      </c>
      <c r="S61">
        <v>14</v>
      </c>
      <c r="T61">
        <v>14</v>
      </c>
      <c r="AD61" t="s">
        <v>161</v>
      </c>
      <c r="AH61" t="s">
        <v>1807</v>
      </c>
      <c r="AM61" t="s">
        <v>1808</v>
      </c>
      <c r="AN61" t="s">
        <v>1809</v>
      </c>
      <c r="AO61" t="s">
        <v>1810</v>
      </c>
      <c r="CK61" s="3" t="s">
        <v>1811</v>
      </c>
      <c r="CP61" t="s">
        <v>232</v>
      </c>
      <c r="CR61"/>
      <c r="CS61" t="s">
        <v>169</v>
      </c>
      <c r="CT61" t="s">
        <v>170</v>
      </c>
      <c r="CU61"/>
      <c r="CV61"/>
      <c r="CW61"/>
      <c r="CX61"/>
      <c r="CY61" t="s">
        <v>171</v>
      </c>
      <c r="CZ61" s="18"/>
      <c r="DA61" s="18"/>
      <c r="DB61" s="18"/>
      <c r="DC61" s="18"/>
      <c r="DD61" s="18"/>
      <c r="DE61" t="s">
        <v>171</v>
      </c>
      <c r="DH61" t="s">
        <v>172</v>
      </c>
      <c r="DI61" t="s">
        <v>1812</v>
      </c>
      <c r="DJ61" t="s">
        <v>1813</v>
      </c>
      <c r="DK61" t="s">
        <v>182</v>
      </c>
      <c r="DL61"/>
      <c r="DQ61">
        <v>3.7</v>
      </c>
      <c r="DR61" t="s">
        <v>1814</v>
      </c>
      <c r="DV61"/>
      <c r="DX61"/>
      <c r="DY61"/>
      <c r="EC61">
        <v>4</v>
      </c>
      <c r="EE61"/>
      <c r="EF61"/>
      <c r="EG61"/>
      <c r="EH61"/>
      <c r="EK61" t="s">
        <v>171</v>
      </c>
      <c r="EN61">
        <f t="shared" si="2"/>
        <v>1</v>
      </c>
      <c r="EO61" t="e">
        <f>_xlfn.TEXTJOIN(", ",TRUE,#REF!)</f>
        <v>#REF!</v>
      </c>
      <c r="EQ61">
        <v>1</v>
      </c>
    </row>
    <row r="62" spans="1:180" ht="45" x14ac:dyDescent="0.25">
      <c r="B62" t="s">
        <v>1127</v>
      </c>
      <c r="C62" t="s">
        <v>154</v>
      </c>
      <c r="D62">
        <v>2018</v>
      </c>
      <c r="E62" t="s">
        <v>1128</v>
      </c>
      <c r="F62" s="1" t="s">
        <v>1129</v>
      </c>
      <c r="G62" t="s">
        <v>1130</v>
      </c>
      <c r="H62" t="s">
        <v>1131</v>
      </c>
      <c r="J62" t="s">
        <v>1132</v>
      </c>
      <c r="K62" t="s">
        <v>182</v>
      </c>
      <c r="L62" t="s">
        <v>1133</v>
      </c>
      <c r="M62">
        <v>2018</v>
      </c>
      <c r="N62" t="s">
        <v>505</v>
      </c>
      <c r="O62" t="s">
        <v>505</v>
      </c>
      <c r="P62" t="s">
        <v>182</v>
      </c>
      <c r="R62" t="s">
        <v>182</v>
      </c>
      <c r="S62" t="s">
        <v>182</v>
      </c>
      <c r="T62">
        <v>10767</v>
      </c>
      <c r="U62" t="s">
        <v>182</v>
      </c>
      <c r="V62" t="s">
        <v>182</v>
      </c>
      <c r="W62" t="s">
        <v>182</v>
      </c>
      <c r="X62" t="s">
        <v>182</v>
      </c>
      <c r="Y62" t="s">
        <v>182</v>
      </c>
      <c r="Z62" t="s">
        <v>182</v>
      </c>
      <c r="AA62" t="s">
        <v>182</v>
      </c>
      <c r="AB62" t="s">
        <v>182</v>
      </c>
      <c r="AC62" t="s">
        <v>182</v>
      </c>
      <c r="AD62" t="s">
        <v>161</v>
      </c>
      <c r="AE62" t="s">
        <v>182</v>
      </c>
      <c r="AF62" t="s">
        <v>182</v>
      </c>
      <c r="AG62" t="s">
        <v>182</v>
      </c>
      <c r="AH62" t="s">
        <v>1134</v>
      </c>
      <c r="AI62" t="s">
        <v>182</v>
      </c>
      <c r="AJ62" t="s">
        <v>182</v>
      </c>
      <c r="AK62" t="s">
        <v>182</v>
      </c>
      <c r="AL62" t="s">
        <v>182</v>
      </c>
      <c r="AN62" t="s">
        <v>182</v>
      </c>
      <c r="AO62" t="s">
        <v>1135</v>
      </c>
      <c r="AP62" t="s">
        <v>182</v>
      </c>
      <c r="AQ62" t="s">
        <v>1136</v>
      </c>
      <c r="AR62" t="s">
        <v>182</v>
      </c>
      <c r="AS62" t="s">
        <v>182</v>
      </c>
      <c r="AT62" t="s">
        <v>182</v>
      </c>
      <c r="AU62" t="s">
        <v>182</v>
      </c>
      <c r="AV62" t="s">
        <v>182</v>
      </c>
      <c r="AW62" t="s">
        <v>182</v>
      </c>
      <c r="AX62" t="s">
        <v>182</v>
      </c>
      <c r="AY62" t="s">
        <v>182</v>
      </c>
      <c r="AZ62" t="s">
        <v>182</v>
      </c>
      <c r="BA62" t="s">
        <v>182</v>
      </c>
      <c r="BB62" t="s">
        <v>182</v>
      </c>
      <c r="BC62" t="s">
        <v>182</v>
      </c>
      <c r="BD62" t="s">
        <v>182</v>
      </c>
      <c r="BE62" t="s">
        <v>182</v>
      </c>
      <c r="BF62" t="s">
        <v>182</v>
      </c>
      <c r="BG62" t="s">
        <v>182</v>
      </c>
      <c r="BH62" t="s">
        <v>182</v>
      </c>
      <c r="BI62" t="s">
        <v>182</v>
      </c>
      <c r="BJ62" t="s">
        <v>182</v>
      </c>
      <c r="BK62" t="s">
        <v>182</v>
      </c>
      <c r="BL62" t="s">
        <v>182</v>
      </c>
      <c r="BM62" t="s">
        <v>182</v>
      </c>
      <c r="BN62" t="s">
        <v>182</v>
      </c>
      <c r="BO62" t="s">
        <v>182</v>
      </c>
      <c r="BP62" t="s">
        <v>182</v>
      </c>
      <c r="BQ62" t="s">
        <v>182</v>
      </c>
      <c r="BR62" t="s">
        <v>182</v>
      </c>
      <c r="BS62" t="s">
        <v>182</v>
      </c>
      <c r="BT62" t="s">
        <v>182</v>
      </c>
      <c r="BU62" t="s">
        <v>1137</v>
      </c>
      <c r="BV62" t="s">
        <v>182</v>
      </c>
      <c r="BW62" t="s">
        <v>182</v>
      </c>
      <c r="BX62" t="s">
        <v>182</v>
      </c>
      <c r="BY62" t="s">
        <v>182</v>
      </c>
      <c r="BZ62" t="s">
        <v>182</v>
      </c>
      <c r="CA62" t="s">
        <v>182</v>
      </c>
      <c r="CB62" t="s">
        <v>182</v>
      </c>
      <c r="CC62" t="s">
        <v>182</v>
      </c>
      <c r="CD62" t="s">
        <v>182</v>
      </c>
      <c r="CE62" t="s">
        <v>182</v>
      </c>
      <c r="CF62" t="s">
        <v>182</v>
      </c>
      <c r="CG62" t="s">
        <v>182</v>
      </c>
      <c r="CH62" t="s">
        <v>182</v>
      </c>
      <c r="CI62" t="s">
        <v>182</v>
      </c>
      <c r="CJ62" t="s">
        <v>182</v>
      </c>
      <c r="CK62" s="17" t="s">
        <v>198</v>
      </c>
      <c r="CP62" t="s">
        <v>168</v>
      </c>
      <c r="CQ62" s="18" t="s">
        <v>3382</v>
      </c>
      <c r="CR62" t="s">
        <v>3078</v>
      </c>
      <c r="CS62" t="s">
        <v>3396</v>
      </c>
      <c r="CT62" t="s">
        <v>170</v>
      </c>
      <c r="CU62" s="16" t="s">
        <v>171</v>
      </c>
      <c r="CV62" s="16" t="s">
        <v>171</v>
      </c>
      <c r="CW62" s="16"/>
      <c r="CX62" s="16"/>
      <c r="CY62" t="s">
        <v>171</v>
      </c>
      <c r="CZ62" s="18"/>
      <c r="DA62" s="18"/>
      <c r="DB62" s="18"/>
      <c r="DC62" s="18" t="s">
        <v>2939</v>
      </c>
      <c r="DD62" s="18">
        <v>3</v>
      </c>
      <c r="DE62" t="s">
        <v>171</v>
      </c>
      <c r="DF62">
        <v>6</v>
      </c>
      <c r="DG62" t="s">
        <v>171</v>
      </c>
      <c r="DH62" t="s">
        <v>1138</v>
      </c>
      <c r="DI62" t="s">
        <v>751</v>
      </c>
      <c r="DJ62" t="s">
        <v>236</v>
      </c>
      <c r="DK62" t="s">
        <v>2940</v>
      </c>
      <c r="DL62" t="s">
        <v>171</v>
      </c>
      <c r="DM62" t="s">
        <v>1139</v>
      </c>
      <c r="DQ62">
        <v>30</v>
      </c>
      <c r="DR62" t="s">
        <v>1140</v>
      </c>
      <c r="DS62" t="s">
        <v>209</v>
      </c>
      <c r="DU62" t="s">
        <v>3234</v>
      </c>
      <c r="DV62" s="1" t="s">
        <v>1141</v>
      </c>
      <c r="DX62" s="1" t="s">
        <v>182</v>
      </c>
      <c r="DY62" s="1" t="s">
        <v>182</v>
      </c>
      <c r="DZ62" t="s">
        <v>171</v>
      </c>
      <c r="EA62">
        <v>2017</v>
      </c>
      <c r="EB62" t="s">
        <v>2946</v>
      </c>
      <c r="EC62">
        <v>4</v>
      </c>
      <c r="EE62"/>
      <c r="EF62" t="s">
        <v>171</v>
      </c>
      <c r="EG62"/>
      <c r="EH62"/>
      <c r="EK62" t="s">
        <v>171</v>
      </c>
      <c r="EN62">
        <f t="shared" si="2"/>
        <v>1</v>
      </c>
      <c r="EO62" t="e">
        <f>_xlfn.TEXTJOIN(", ",TRUE,#REF!)</f>
        <v>#REF!</v>
      </c>
      <c r="ET62">
        <v>1</v>
      </c>
    </row>
    <row r="63" spans="1:180" hidden="1" x14ac:dyDescent="0.25">
      <c r="B63" t="s">
        <v>880</v>
      </c>
      <c r="C63" t="s">
        <v>154</v>
      </c>
      <c r="D63">
        <v>2020</v>
      </c>
      <c r="E63" t="s">
        <v>881</v>
      </c>
      <c r="F63" t="s">
        <v>882</v>
      </c>
      <c r="I63" t="s">
        <v>883</v>
      </c>
      <c r="J63" t="s">
        <v>884</v>
      </c>
      <c r="K63" t="s">
        <v>885</v>
      </c>
      <c r="M63">
        <v>2020</v>
      </c>
      <c r="N63">
        <v>45246.819282407407</v>
      </c>
      <c r="O63">
        <v>45246.819282407407</v>
      </c>
      <c r="Q63" t="s">
        <v>886</v>
      </c>
      <c r="S63" t="s">
        <v>182</v>
      </c>
      <c r="T63">
        <v>38</v>
      </c>
      <c r="X63" t="s">
        <v>182</v>
      </c>
      <c r="AD63" t="s">
        <v>887</v>
      </c>
      <c r="AK63" t="s">
        <v>183</v>
      </c>
      <c r="AS63" t="s">
        <v>182</v>
      </c>
      <c r="CK63"/>
      <c r="CL63" t="s">
        <v>3010</v>
      </c>
      <c r="CR63"/>
      <c r="CU63"/>
      <c r="CV63"/>
      <c r="CW63"/>
      <c r="CX63"/>
      <c r="CZ63" s="18"/>
      <c r="DA63" s="18"/>
      <c r="DB63" s="18"/>
      <c r="DC63" s="18"/>
      <c r="DD63" s="18"/>
      <c r="DL63"/>
      <c r="DV63"/>
      <c r="DX63"/>
      <c r="DY63"/>
      <c r="EE63"/>
      <c r="EF63"/>
      <c r="EG63"/>
      <c r="EH63"/>
      <c r="EK63"/>
      <c r="EN63">
        <f t="shared" si="2"/>
        <v>0</v>
      </c>
      <c r="EO63" t="e">
        <f>_xlfn.TEXTJOIN(", ",TRUE,#REF!)</f>
        <v>#REF!</v>
      </c>
      <c r="EP63"/>
    </row>
    <row r="64" spans="1:180" ht="105" x14ac:dyDescent="0.25">
      <c r="B64" t="s">
        <v>1142</v>
      </c>
      <c r="C64" t="s">
        <v>154</v>
      </c>
      <c r="D64">
        <v>2023</v>
      </c>
      <c r="E64" t="s">
        <v>1143</v>
      </c>
      <c r="F64" s="1" t="s">
        <v>1144</v>
      </c>
      <c r="G64" t="s">
        <v>1145</v>
      </c>
      <c r="I64" t="s">
        <v>179</v>
      </c>
      <c r="J64" t="s">
        <v>1146</v>
      </c>
      <c r="K64" t="s">
        <v>1147</v>
      </c>
      <c r="L64" t="s">
        <v>1148</v>
      </c>
      <c r="M64">
        <v>2023</v>
      </c>
      <c r="N64">
        <v>45075.825312499997</v>
      </c>
      <c r="O64">
        <v>45075.825312499997</v>
      </c>
      <c r="S64">
        <v>9</v>
      </c>
      <c r="T64">
        <v>15</v>
      </c>
      <c r="V64" t="s">
        <v>1149</v>
      </c>
      <c r="AD64" t="s">
        <v>161</v>
      </c>
      <c r="AG64" t="s">
        <v>193</v>
      </c>
      <c r="AM64" t="s">
        <v>1150</v>
      </c>
      <c r="AN64" t="s">
        <v>1151</v>
      </c>
      <c r="AO64" t="s">
        <v>1152</v>
      </c>
      <c r="CK64" s="3" t="s">
        <v>198</v>
      </c>
      <c r="CP64" t="s">
        <v>232</v>
      </c>
      <c r="CQ64" t="s">
        <v>3372</v>
      </c>
      <c r="CR64" t="s">
        <v>1153</v>
      </c>
      <c r="CS64" t="s">
        <v>3396</v>
      </c>
      <c r="CT64" t="s">
        <v>692</v>
      </c>
      <c r="CU64"/>
      <c r="CV64" t="s">
        <v>171</v>
      </c>
      <c r="CW64"/>
      <c r="CX64"/>
      <c r="CY64" t="s">
        <v>171</v>
      </c>
      <c r="CZ64" s="18"/>
      <c r="DA64" s="18"/>
      <c r="DB64" s="18"/>
      <c r="DC64" s="18" t="s">
        <v>182</v>
      </c>
      <c r="DD64" s="18">
        <v>1</v>
      </c>
      <c r="DE64" t="s">
        <v>171</v>
      </c>
      <c r="DF64">
        <v>1</v>
      </c>
      <c r="DG64" t="s">
        <v>706</v>
      </c>
      <c r="DH64" t="s">
        <v>927</v>
      </c>
      <c r="DI64" t="s">
        <v>708</v>
      </c>
      <c r="DJ64" t="s">
        <v>662</v>
      </c>
      <c r="DK64">
        <v>15.9</v>
      </c>
      <c r="DL64" t="s">
        <v>171</v>
      </c>
      <c r="DM64" t="s">
        <v>171</v>
      </c>
      <c r="DQ64">
        <v>3</v>
      </c>
      <c r="DR64" t="s">
        <v>709</v>
      </c>
      <c r="DS64" t="s">
        <v>209</v>
      </c>
      <c r="DV64" t="s">
        <v>1154</v>
      </c>
      <c r="DX64" s="1" t="s">
        <v>3116</v>
      </c>
      <c r="DY64" s="18" t="s">
        <v>3267</v>
      </c>
      <c r="DZ64" t="s">
        <v>171</v>
      </c>
      <c r="EA64" s="18">
        <v>2018</v>
      </c>
      <c r="EC64">
        <v>4</v>
      </c>
      <c r="EE64" s="1" t="s">
        <v>3191</v>
      </c>
      <c r="EF64" t="s">
        <v>171</v>
      </c>
      <c r="EG64"/>
      <c r="EH64"/>
      <c r="EI64" t="s">
        <v>2437</v>
      </c>
      <c r="EJ64" t="s">
        <v>3345</v>
      </c>
      <c r="EK64" s="1" t="s">
        <v>1155</v>
      </c>
      <c r="EL64" s="18" t="s">
        <v>182</v>
      </c>
      <c r="EN64">
        <f t="shared" si="2"/>
        <v>3</v>
      </c>
      <c r="EO64" t="e">
        <f>_xlfn.TEXTJOIN(", ",TRUE,#REF!)</f>
        <v>#REF!</v>
      </c>
      <c r="EP64" s="3">
        <v>-1</v>
      </c>
      <c r="EQ64">
        <v>1</v>
      </c>
      <c r="EV64">
        <v>-1</v>
      </c>
    </row>
    <row r="65" spans="1:180" hidden="1" x14ac:dyDescent="0.25">
      <c r="B65" t="s">
        <v>907</v>
      </c>
      <c r="C65" t="s">
        <v>154</v>
      </c>
      <c r="D65">
        <v>2020</v>
      </c>
      <c r="E65" t="s">
        <v>908</v>
      </c>
      <c r="F65" t="s">
        <v>909</v>
      </c>
      <c r="I65" t="s">
        <v>910</v>
      </c>
      <c r="M65" t="s">
        <v>911</v>
      </c>
      <c r="N65">
        <v>45246.819328703707</v>
      </c>
      <c r="O65">
        <v>45246.819328703707</v>
      </c>
      <c r="S65" t="s">
        <v>182</v>
      </c>
      <c r="T65">
        <v>166</v>
      </c>
      <c r="X65" t="s">
        <v>182</v>
      </c>
      <c r="AD65" t="s">
        <v>161</v>
      </c>
      <c r="AK65" t="s">
        <v>183</v>
      </c>
      <c r="AS65" t="s">
        <v>182</v>
      </c>
      <c r="CK65" s="3" t="s">
        <v>3011</v>
      </c>
      <c r="CR65"/>
      <c r="CU65"/>
      <c r="CV65"/>
      <c r="CW65"/>
      <c r="CX65"/>
      <c r="CZ65" s="18"/>
      <c r="DA65" s="18"/>
      <c r="DB65" s="18"/>
      <c r="DC65" s="18"/>
      <c r="DD65" s="18"/>
      <c r="DL65"/>
      <c r="DV65"/>
      <c r="DX65"/>
      <c r="DY65"/>
      <c r="EE65"/>
      <c r="EF65"/>
      <c r="EG65"/>
      <c r="EH65"/>
      <c r="EK65"/>
      <c r="EN65">
        <f t="shared" si="2"/>
        <v>0</v>
      </c>
      <c r="EO65" t="e">
        <f>_xlfn.TEXTJOIN(", ",TRUE,#REF!)</f>
        <v>#REF!</v>
      </c>
    </row>
    <row r="66" spans="1:180" hidden="1" x14ac:dyDescent="0.25">
      <c r="A66">
        <v>1</v>
      </c>
      <c r="B66" t="s">
        <v>298</v>
      </c>
      <c r="C66" t="s">
        <v>238</v>
      </c>
      <c r="D66">
        <v>2023</v>
      </c>
      <c r="E66" t="s">
        <v>299</v>
      </c>
      <c r="F66" t="s">
        <v>300</v>
      </c>
      <c r="G66" t="s">
        <v>301</v>
      </c>
      <c r="H66" t="s">
        <v>302</v>
      </c>
      <c r="J66" t="s">
        <v>303</v>
      </c>
      <c r="K66" t="s">
        <v>304</v>
      </c>
      <c r="L66" t="s">
        <v>305</v>
      </c>
      <c r="M66">
        <v>45123</v>
      </c>
      <c r="N66">
        <v>45434.755266203705</v>
      </c>
      <c r="O66">
        <v>45436.06627314815</v>
      </c>
      <c r="Q66" t="s">
        <v>306</v>
      </c>
      <c r="T66" t="s">
        <v>307</v>
      </c>
      <c r="X66" t="s">
        <v>182</v>
      </c>
      <c r="AB66" t="s">
        <v>308</v>
      </c>
      <c r="AD66" t="s">
        <v>161</v>
      </c>
      <c r="AE66" t="s">
        <v>182</v>
      </c>
      <c r="AG66" t="s">
        <v>193</v>
      </c>
      <c r="AH66" t="s">
        <v>309</v>
      </c>
      <c r="AK66" t="s">
        <v>310</v>
      </c>
      <c r="AO66" t="s">
        <v>311</v>
      </c>
      <c r="BU66" t="s">
        <v>312</v>
      </c>
      <c r="CL66" t="s">
        <v>3012</v>
      </c>
      <c r="CR66"/>
      <c r="CU66"/>
      <c r="CV66"/>
      <c r="CW66"/>
      <c r="CX66"/>
      <c r="CZ66" s="18"/>
      <c r="DL66"/>
      <c r="DV66"/>
      <c r="DX66"/>
      <c r="DY66"/>
      <c r="EE66"/>
      <c r="EF66"/>
      <c r="EG66"/>
      <c r="EH66"/>
      <c r="EK66"/>
      <c r="EN66">
        <f t="shared" si="2"/>
        <v>0</v>
      </c>
      <c r="EO66" t="e">
        <f>_xlfn.TEXTJOIN(", ",TRUE,#REF!)</f>
        <v>#REF!</v>
      </c>
    </row>
    <row r="67" spans="1:180" ht="135" x14ac:dyDescent="0.25">
      <c r="A67" s="18"/>
      <c r="B67" s="18" t="s">
        <v>1156</v>
      </c>
      <c r="C67" s="18" t="s">
        <v>154</v>
      </c>
      <c r="D67" s="18">
        <v>2023</v>
      </c>
      <c r="E67" s="18" t="s">
        <v>1157</v>
      </c>
      <c r="F67" s="1" t="s">
        <v>1158</v>
      </c>
      <c r="G67" s="18" t="s">
        <v>1159</v>
      </c>
      <c r="I67" t="s">
        <v>1160</v>
      </c>
      <c r="J67" t="s">
        <v>1161</v>
      </c>
      <c r="L67" t="s">
        <v>1162</v>
      </c>
      <c r="M67">
        <v>44928</v>
      </c>
      <c r="N67">
        <v>45075.825185185182</v>
      </c>
      <c r="O67">
        <v>45075.825185185182</v>
      </c>
      <c r="S67">
        <v>1</v>
      </c>
      <c r="T67">
        <v>49</v>
      </c>
      <c r="AD67" t="s">
        <v>161</v>
      </c>
      <c r="AH67" t="s">
        <v>1163</v>
      </c>
      <c r="AM67" t="s">
        <v>1164</v>
      </c>
      <c r="AN67" t="s">
        <v>1165</v>
      </c>
      <c r="AO67" t="s">
        <v>1166</v>
      </c>
      <c r="CK67" s="20" t="s">
        <v>198</v>
      </c>
      <c r="CL67" s="18"/>
      <c r="CM67" s="18"/>
      <c r="CN67" t="s">
        <v>1167</v>
      </c>
      <c r="CO67" t="s">
        <v>1168</v>
      </c>
      <c r="CP67" s="18" t="s">
        <v>843</v>
      </c>
      <c r="CQ67" s="18" t="s">
        <v>844</v>
      </c>
      <c r="CR67" s="18" t="s">
        <v>844</v>
      </c>
      <c r="CS67" s="18" t="s">
        <v>3396</v>
      </c>
      <c r="CT67" t="s">
        <v>692</v>
      </c>
      <c r="CU67" s="1" t="s">
        <v>525</v>
      </c>
      <c r="CV67" s="1" t="s">
        <v>1169</v>
      </c>
      <c r="CW67" s="1" t="s">
        <v>182</v>
      </c>
      <c r="CY67" s="18" t="s">
        <v>1170</v>
      </c>
      <c r="CZ67" s="18" t="s">
        <v>2925</v>
      </c>
      <c r="DA67" s="18">
        <f>AVERAGE(135,117)</f>
        <v>126</v>
      </c>
      <c r="DB67" s="18">
        <f>AVERAGE(52,31)</f>
        <v>41.5</v>
      </c>
      <c r="DC67" s="18">
        <f>295</f>
        <v>295</v>
      </c>
      <c r="DD67" s="18">
        <v>2</v>
      </c>
      <c r="DE67" s="18" t="s">
        <v>1171</v>
      </c>
      <c r="DF67" s="18">
        <v>1</v>
      </c>
      <c r="DG67" s="18" t="s">
        <v>171</v>
      </c>
      <c r="DH67" s="18" t="s">
        <v>927</v>
      </c>
      <c r="DI67" s="18" t="s">
        <v>1172</v>
      </c>
      <c r="DJ67" s="18" t="s">
        <v>236</v>
      </c>
      <c r="DK67" s="18">
        <v>6300</v>
      </c>
      <c r="DL67" s="18" t="s">
        <v>171</v>
      </c>
      <c r="DM67" s="18" t="s">
        <v>171</v>
      </c>
      <c r="DN67" s="18"/>
      <c r="DO67" s="18"/>
      <c r="DP67" s="18"/>
      <c r="DQ67" s="18">
        <v>3</v>
      </c>
      <c r="DR67" s="18" t="s">
        <v>1173</v>
      </c>
      <c r="DS67" s="18" t="s">
        <v>209</v>
      </c>
      <c r="DT67" s="18"/>
      <c r="DU67" s="18"/>
      <c r="DV67" s="18" t="s">
        <v>3232</v>
      </c>
      <c r="DW67" s="18"/>
      <c r="DX67" s="1" t="s">
        <v>1174</v>
      </c>
      <c r="DY67" s="1" t="s">
        <v>3268</v>
      </c>
      <c r="DZ67" s="18" t="s">
        <v>171</v>
      </c>
      <c r="EA67" s="18" t="s">
        <v>2948</v>
      </c>
      <c r="EB67" s="18"/>
      <c r="EC67" s="18">
        <v>4</v>
      </c>
      <c r="ED67" s="18"/>
      <c r="EE67" s="18"/>
      <c r="EF67" s="18" t="s">
        <v>171</v>
      </c>
      <c r="EG67" s="18"/>
      <c r="EH67" s="18"/>
      <c r="EI67" s="18"/>
      <c r="EJ67" s="18"/>
      <c r="EK67" s="18" t="s">
        <v>171</v>
      </c>
      <c r="EL67" s="18"/>
      <c r="EM67" s="18"/>
      <c r="EN67" s="18">
        <f t="shared" si="2"/>
        <v>1</v>
      </c>
      <c r="EO67" t="e">
        <f>_xlfn.TEXTJOIN(", ",TRUE,#REF!)</f>
        <v>#REF!</v>
      </c>
      <c r="EP67" s="20"/>
      <c r="EQ67" s="18"/>
      <c r="ER67" s="18"/>
      <c r="ES67" s="18"/>
      <c r="ET67" s="18">
        <v>1</v>
      </c>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8"/>
      <c r="FX67" s="18"/>
    </row>
    <row r="68" spans="1:180" ht="45" x14ac:dyDescent="0.25">
      <c r="B68" t="s">
        <v>929</v>
      </c>
      <c r="C68" t="s">
        <v>154</v>
      </c>
      <c r="D68">
        <v>2018</v>
      </c>
      <c r="E68" t="s">
        <v>930</v>
      </c>
      <c r="F68" s="1" t="s">
        <v>931</v>
      </c>
      <c r="G68" t="s">
        <v>3386</v>
      </c>
      <c r="J68" t="s">
        <v>932</v>
      </c>
      <c r="K68" t="s">
        <v>933</v>
      </c>
      <c r="M68">
        <v>2018</v>
      </c>
      <c r="N68">
        <v>45246.819328703707</v>
      </c>
      <c r="O68">
        <v>45246.819328703707</v>
      </c>
      <c r="Q68" t="s">
        <v>934</v>
      </c>
      <c r="S68" t="s">
        <v>182</v>
      </c>
      <c r="T68" t="s">
        <v>935</v>
      </c>
      <c r="X68" t="s">
        <v>182</v>
      </c>
      <c r="AD68" t="s">
        <v>161</v>
      </c>
      <c r="AK68" t="s">
        <v>936</v>
      </c>
      <c r="AQ68" t="s">
        <v>937</v>
      </c>
      <c r="AS68" t="s">
        <v>182</v>
      </c>
      <c r="CP68" t="s">
        <v>168</v>
      </c>
      <c r="CQ68" s="18" t="s">
        <v>613</v>
      </c>
      <c r="CR68" t="s">
        <v>613</v>
      </c>
      <c r="CS68" t="s">
        <v>3396</v>
      </c>
      <c r="CT68" t="s">
        <v>182</v>
      </c>
      <c r="CU68" s="12" t="s">
        <v>171</v>
      </c>
      <c r="CV68" s="12" t="s">
        <v>171</v>
      </c>
      <c r="CW68" s="12" t="s">
        <v>171</v>
      </c>
      <c r="CX68" s="12"/>
      <c r="CY68" t="s">
        <v>182</v>
      </c>
      <c r="CZ68" s="21" t="s">
        <v>171</v>
      </c>
      <c r="DA68" s="21" t="s">
        <v>171</v>
      </c>
      <c r="DB68" s="21" t="s">
        <v>171</v>
      </c>
      <c r="DC68" s="21" t="s">
        <v>182</v>
      </c>
      <c r="DD68" s="18" t="s">
        <v>182</v>
      </c>
      <c r="DE68" s="18" t="s">
        <v>182</v>
      </c>
      <c r="DF68">
        <v>4</v>
      </c>
      <c r="DG68" s="12" t="s">
        <v>171</v>
      </c>
      <c r="DH68" t="s">
        <v>205</v>
      </c>
      <c r="DI68" t="s">
        <v>182</v>
      </c>
      <c r="DJ68" t="s">
        <v>182</v>
      </c>
      <c r="DK68" t="s">
        <v>182</v>
      </c>
      <c r="DL68"/>
      <c r="DQ68" t="s">
        <v>233</v>
      </c>
      <c r="DR68" t="s">
        <v>182</v>
      </c>
      <c r="DS68" s="18" t="s">
        <v>479</v>
      </c>
      <c r="DV68" t="s">
        <v>480</v>
      </c>
      <c r="DX68" s="1" t="s">
        <v>3013</v>
      </c>
      <c r="DY68" s="18" t="s">
        <v>3269</v>
      </c>
      <c r="DZ68" s="12" t="s">
        <v>171</v>
      </c>
      <c r="EA68" t="s">
        <v>182</v>
      </c>
      <c r="EB68" t="s">
        <v>2946</v>
      </c>
      <c r="EC68">
        <v>4</v>
      </c>
      <c r="EE68" s="1" t="s">
        <v>3013</v>
      </c>
      <c r="EF68" s="12" t="s">
        <v>171</v>
      </c>
      <c r="EG68" s="12"/>
      <c r="EH68" s="12"/>
      <c r="EI68" s="12"/>
      <c r="EJ68" s="12" t="s">
        <v>3014</v>
      </c>
      <c r="EK68" s="1" t="s">
        <v>3014</v>
      </c>
      <c r="EL68" s="18" t="s">
        <v>182</v>
      </c>
      <c r="EM68" t="s">
        <v>182</v>
      </c>
      <c r="EN68">
        <f t="shared" ref="EN68:EN99" si="3">COUNTA(EP68:FX68)</f>
        <v>1</v>
      </c>
      <c r="EO68" t="e">
        <f>_xlfn.TEXTJOIN(", ",TRUE,#REF!)</f>
        <v>#REF!</v>
      </c>
      <c r="ET68">
        <v>1</v>
      </c>
    </row>
    <row r="69" spans="1:180" ht="45" x14ac:dyDescent="0.25">
      <c r="A69" s="18"/>
      <c r="B69" s="18" t="s">
        <v>1175</v>
      </c>
      <c r="C69" s="18" t="s">
        <v>154</v>
      </c>
      <c r="D69" s="18">
        <v>2023</v>
      </c>
      <c r="E69" s="18" t="s">
        <v>1176</v>
      </c>
      <c r="F69" s="1" t="s">
        <v>1177</v>
      </c>
      <c r="G69" s="18" t="s">
        <v>566</v>
      </c>
      <c r="I69" t="s">
        <v>567</v>
      </c>
      <c r="J69" t="s">
        <v>1178</v>
      </c>
      <c r="L69" t="s">
        <v>1179</v>
      </c>
      <c r="M69">
        <v>44958</v>
      </c>
      <c r="N69">
        <v>45075.825162037036</v>
      </c>
      <c r="O69">
        <v>45075.825162037036</v>
      </c>
      <c r="S69">
        <v>3</v>
      </c>
      <c r="T69">
        <v>15</v>
      </c>
      <c r="AD69" t="s">
        <v>161</v>
      </c>
      <c r="AH69" t="s">
        <v>1180</v>
      </c>
      <c r="AM69" t="s">
        <v>1181</v>
      </c>
      <c r="AN69" t="s">
        <v>1182</v>
      </c>
      <c r="AO69" t="s">
        <v>1183</v>
      </c>
      <c r="CK69" s="20" t="s">
        <v>198</v>
      </c>
      <c r="CL69" s="18"/>
      <c r="CM69" s="18"/>
      <c r="CP69" s="18" t="s">
        <v>201</v>
      </c>
      <c r="CQ69" s="18" t="s">
        <v>3373</v>
      </c>
      <c r="CR69" s="1" t="s">
        <v>273</v>
      </c>
      <c r="CS69" s="18" t="s">
        <v>3396</v>
      </c>
      <c r="CT69" s="18" t="s">
        <v>170</v>
      </c>
      <c r="CU69"/>
      <c r="CV69" t="s">
        <v>171</v>
      </c>
      <c r="CW69"/>
      <c r="CX69" t="s">
        <v>3354</v>
      </c>
      <c r="CY69" s="18">
        <v>50</v>
      </c>
      <c r="CZ69" s="18"/>
      <c r="DA69" s="18">
        <v>99</v>
      </c>
      <c r="DB69" s="18">
        <v>3</v>
      </c>
      <c r="DC69" s="18" t="s">
        <v>182</v>
      </c>
      <c r="DD69" s="18">
        <v>1</v>
      </c>
      <c r="DE69" s="18">
        <v>50</v>
      </c>
      <c r="DF69" s="18">
        <v>11</v>
      </c>
      <c r="DG69" s="18" t="s">
        <v>1184</v>
      </c>
      <c r="DH69" s="18" t="s">
        <v>1185</v>
      </c>
      <c r="DI69" s="18" t="s">
        <v>1186</v>
      </c>
      <c r="DJ69" s="18" t="s">
        <v>662</v>
      </c>
      <c r="DK69" s="18">
        <v>1000</v>
      </c>
      <c r="DL69" s="18" t="s">
        <v>171</v>
      </c>
      <c r="DM69" s="18" t="s">
        <v>1187</v>
      </c>
      <c r="DN69" s="18"/>
      <c r="DO69" s="18"/>
      <c r="DP69" s="18"/>
      <c r="DQ69" s="18">
        <v>3</v>
      </c>
      <c r="DR69" s="18" t="s">
        <v>1188</v>
      </c>
      <c r="DS69" s="18" t="s">
        <v>209</v>
      </c>
      <c r="DT69" s="18"/>
      <c r="DU69" s="18"/>
      <c r="DV69" s="18" t="s">
        <v>634</v>
      </c>
      <c r="DW69" s="18"/>
      <c r="DX69" s="1" t="s">
        <v>3117</v>
      </c>
      <c r="DY69" s="1" t="s">
        <v>3254</v>
      </c>
      <c r="DZ69" s="18" t="s">
        <v>171</v>
      </c>
      <c r="EA69" s="18">
        <v>2022</v>
      </c>
      <c r="EB69" s="18" t="s">
        <v>2945</v>
      </c>
      <c r="EC69" s="18">
        <v>8</v>
      </c>
      <c r="ED69" s="18"/>
      <c r="EE69" s="1" t="s">
        <v>3210</v>
      </c>
      <c r="EF69" s="1" t="s">
        <v>816</v>
      </c>
      <c r="EG69" s="1" t="s">
        <v>3164</v>
      </c>
      <c r="EH69" s="1" t="s">
        <v>3226</v>
      </c>
      <c r="EI69" s="18"/>
      <c r="EJ69" s="1" t="s">
        <v>3344</v>
      </c>
      <c r="EK69" s="1" t="s">
        <v>1189</v>
      </c>
      <c r="EL69" s="1" t="s">
        <v>3311</v>
      </c>
      <c r="EM69" s="18"/>
      <c r="EN69" s="18">
        <f t="shared" si="3"/>
        <v>4</v>
      </c>
      <c r="EO69" t="e">
        <f>_xlfn.TEXTJOIN(", ",TRUE,#REF!)</f>
        <v>#REF!</v>
      </c>
      <c r="EP69" s="20">
        <v>-1</v>
      </c>
      <c r="EQ69" s="18">
        <v>-1</v>
      </c>
      <c r="ER69" s="18"/>
      <c r="ES69" s="18"/>
      <c r="ET69" s="18"/>
      <c r="EU69" s="18"/>
      <c r="EV69" s="18">
        <v>-1</v>
      </c>
      <c r="EW69" s="18"/>
      <c r="EX69" s="18"/>
      <c r="EY69" s="18"/>
      <c r="EZ69" s="18"/>
      <c r="FA69" s="18"/>
      <c r="FB69" s="18"/>
      <c r="FC69" s="18"/>
      <c r="FD69" s="18"/>
      <c r="FE69" s="18"/>
      <c r="FF69" s="18"/>
      <c r="FG69" s="18"/>
      <c r="FH69" s="18"/>
      <c r="FI69" s="18"/>
      <c r="FJ69" s="18"/>
      <c r="FK69" s="18"/>
      <c r="FL69" s="18">
        <v>-1</v>
      </c>
      <c r="FM69" s="18"/>
      <c r="FN69" s="18"/>
      <c r="FO69" s="18"/>
      <c r="FP69" s="18"/>
      <c r="FQ69" s="18"/>
      <c r="FR69" s="18"/>
      <c r="FS69" s="18"/>
      <c r="FT69" s="18"/>
      <c r="FU69" s="18"/>
      <c r="FV69" s="18"/>
      <c r="FW69" s="18"/>
      <c r="FX69" s="18"/>
    </row>
    <row r="70" spans="1:180" hidden="1" x14ac:dyDescent="0.25">
      <c r="B70" t="s">
        <v>955</v>
      </c>
      <c r="C70" t="s">
        <v>154</v>
      </c>
      <c r="D70">
        <v>2021</v>
      </c>
      <c r="E70" t="s">
        <v>956</v>
      </c>
      <c r="F70" t="s">
        <v>957</v>
      </c>
      <c r="G70" t="s">
        <v>566</v>
      </c>
      <c r="I70" t="s">
        <v>567</v>
      </c>
      <c r="J70" t="s">
        <v>958</v>
      </c>
      <c r="L70" t="s">
        <v>959</v>
      </c>
      <c r="M70">
        <v>44978</v>
      </c>
      <c r="N70" t="s">
        <v>505</v>
      </c>
      <c r="O70" t="s">
        <v>505</v>
      </c>
      <c r="S70">
        <v>4</v>
      </c>
      <c r="T70">
        <v>13</v>
      </c>
      <c r="AD70" t="s">
        <v>161</v>
      </c>
      <c r="AH70" t="s">
        <v>960</v>
      </c>
      <c r="AN70" t="s">
        <v>961</v>
      </c>
      <c r="AO70" t="s">
        <v>962</v>
      </c>
      <c r="CL70" t="s">
        <v>3015</v>
      </c>
      <c r="CP70" t="s">
        <v>232</v>
      </c>
      <c r="CR70"/>
      <c r="CS70" t="s">
        <v>169</v>
      </c>
      <c r="CT70" t="s">
        <v>170</v>
      </c>
      <c r="CU70"/>
      <c r="CV70"/>
      <c r="CW70"/>
      <c r="CX70"/>
      <c r="CZ70" s="18"/>
      <c r="DA70" s="18"/>
      <c r="DB70" s="18"/>
      <c r="DC70" s="18"/>
      <c r="DD70" s="18"/>
      <c r="DE70" t="s">
        <v>171</v>
      </c>
      <c r="DH70" t="s">
        <v>205</v>
      </c>
      <c r="DJ70" t="s">
        <v>173</v>
      </c>
      <c r="DK70">
        <v>51</v>
      </c>
      <c r="DL70"/>
      <c r="DQ70">
        <v>3</v>
      </c>
      <c r="DV70"/>
      <c r="DX70"/>
      <c r="DY70"/>
      <c r="EC70">
        <v>4</v>
      </c>
      <c r="EE70"/>
      <c r="EF70"/>
      <c r="EG70"/>
      <c r="EH70"/>
      <c r="EK70" t="s">
        <v>963</v>
      </c>
      <c r="EN70">
        <f t="shared" si="3"/>
        <v>2</v>
      </c>
      <c r="EO70" t="e">
        <f>_xlfn.TEXTJOIN(", ",TRUE,#REF!)</f>
        <v>#REF!</v>
      </c>
      <c r="EP70" s="3">
        <v>1</v>
      </c>
      <c r="EY70">
        <v>1</v>
      </c>
    </row>
    <row r="71" spans="1:180" hidden="1" x14ac:dyDescent="0.25">
      <c r="B71" t="s">
        <v>964</v>
      </c>
      <c r="C71" t="s">
        <v>154</v>
      </c>
      <c r="D71">
        <v>2018</v>
      </c>
      <c r="E71" t="s">
        <v>965</v>
      </c>
      <c r="F71" t="s">
        <v>966</v>
      </c>
      <c r="G71" t="s">
        <v>967</v>
      </c>
      <c r="K71" t="s">
        <v>968</v>
      </c>
      <c r="L71" t="s">
        <v>969</v>
      </c>
      <c r="M71">
        <v>2018</v>
      </c>
      <c r="N71">
        <v>45075.82534722222</v>
      </c>
      <c r="O71">
        <v>45075.82534722222</v>
      </c>
      <c r="P71">
        <v>43388</v>
      </c>
      <c r="Q71" t="s">
        <v>970</v>
      </c>
      <c r="T71">
        <v>3</v>
      </c>
      <c r="AB71" t="s">
        <v>488</v>
      </c>
      <c r="AD71" t="s">
        <v>161</v>
      </c>
      <c r="AG71" t="s">
        <v>193</v>
      </c>
      <c r="AO71" t="s">
        <v>971</v>
      </c>
      <c r="BU71" t="s">
        <v>972</v>
      </c>
      <c r="CM71">
        <v>1</v>
      </c>
      <c r="CP71" t="s">
        <v>843</v>
      </c>
      <c r="CR71"/>
      <c r="CS71" t="s">
        <v>451</v>
      </c>
      <c r="CT71" t="s">
        <v>233</v>
      </c>
      <c r="CU71"/>
      <c r="CV71"/>
      <c r="CW71"/>
      <c r="CX71"/>
      <c r="CZ71" s="18"/>
      <c r="DA71" s="18"/>
      <c r="DB71" s="18"/>
      <c r="DC71" s="18"/>
      <c r="DD71" s="18"/>
      <c r="DE71" t="s">
        <v>233</v>
      </c>
      <c r="DH71" t="s">
        <v>973</v>
      </c>
      <c r="DJ71" t="s">
        <v>207</v>
      </c>
      <c r="DK71" t="s">
        <v>182</v>
      </c>
      <c r="DL71"/>
      <c r="DQ71">
        <v>3.7</v>
      </c>
      <c r="DV71"/>
      <c r="DX71"/>
      <c r="DY71"/>
      <c r="EC71">
        <v>4</v>
      </c>
      <c r="EE71"/>
      <c r="EF71"/>
      <c r="EG71"/>
      <c r="EH71"/>
      <c r="EK71" t="s">
        <v>171</v>
      </c>
      <c r="EN71">
        <f t="shared" si="3"/>
        <v>2</v>
      </c>
      <c r="EO71" t="e">
        <f>_xlfn.TEXTJOIN(", ",TRUE,#REF!)</f>
        <v>#REF!</v>
      </c>
      <c r="ET71">
        <v>1</v>
      </c>
      <c r="FB71">
        <v>1</v>
      </c>
    </row>
    <row r="72" spans="1:180" hidden="1" x14ac:dyDescent="0.25">
      <c r="B72" t="s">
        <v>1266</v>
      </c>
      <c r="C72" t="s">
        <v>154</v>
      </c>
      <c r="D72">
        <v>2020</v>
      </c>
      <c r="E72" t="s">
        <v>1267</v>
      </c>
      <c r="F72" t="s">
        <v>1268</v>
      </c>
      <c r="I72" t="s">
        <v>179</v>
      </c>
      <c r="J72" t="s">
        <v>1269</v>
      </c>
      <c r="K72" t="s">
        <v>1270</v>
      </c>
      <c r="L72" t="s">
        <v>1271</v>
      </c>
      <c r="M72">
        <v>2020</v>
      </c>
      <c r="N72">
        <v>45246.819305555553</v>
      </c>
      <c r="O72">
        <v>45246.819305555553</v>
      </c>
      <c r="S72" t="s">
        <v>182</v>
      </c>
      <c r="T72">
        <v>12</v>
      </c>
      <c r="X72" t="s">
        <v>182</v>
      </c>
      <c r="AD72" t="s">
        <v>161</v>
      </c>
      <c r="AK72" t="s">
        <v>183</v>
      </c>
      <c r="AS72" t="s">
        <v>182</v>
      </c>
      <c r="CK72" s="3" t="s">
        <v>3085</v>
      </c>
      <c r="CP72" t="s">
        <v>168</v>
      </c>
      <c r="CR72" t="s">
        <v>1367</v>
      </c>
      <c r="CS72" t="s">
        <v>169</v>
      </c>
      <c r="CT72" t="s">
        <v>295</v>
      </c>
      <c r="CU72"/>
      <c r="CV72"/>
      <c r="CW72"/>
      <c r="CX72"/>
      <c r="CY72" t="s">
        <v>1272</v>
      </c>
      <c r="CZ72" s="18"/>
      <c r="DA72" s="18"/>
      <c r="DB72" s="18"/>
      <c r="DC72" s="18">
        <v>15</v>
      </c>
      <c r="DD72" s="18">
        <v>4</v>
      </c>
      <c r="DF72">
        <v>16</v>
      </c>
      <c r="DG72" t="s">
        <v>3017</v>
      </c>
      <c r="DH72" t="s">
        <v>1273</v>
      </c>
      <c r="DI72" t="s">
        <v>1274</v>
      </c>
      <c r="DJ72" t="s">
        <v>454</v>
      </c>
      <c r="DK72">
        <v>605.56110000000001</v>
      </c>
      <c r="DL72" t="s">
        <v>3019</v>
      </c>
      <c r="DM72" t="s">
        <v>3018</v>
      </c>
      <c r="DQ72">
        <v>3</v>
      </c>
      <c r="DR72" t="s">
        <v>1275</v>
      </c>
      <c r="DS72" t="s">
        <v>479</v>
      </c>
      <c r="DV72" t="s">
        <v>616</v>
      </c>
      <c r="DX72" t="s">
        <v>3021</v>
      </c>
      <c r="DY72"/>
      <c r="DZ72" t="s">
        <v>3020</v>
      </c>
      <c r="EA72">
        <v>2018</v>
      </c>
      <c r="EB72" t="s">
        <v>2946</v>
      </c>
      <c r="EC72">
        <v>4</v>
      </c>
      <c r="EE72"/>
      <c r="EF72" s="12" t="s">
        <v>171</v>
      </c>
      <c r="EG72" s="12"/>
      <c r="EH72" s="12"/>
      <c r="EI72" s="12"/>
      <c r="EJ72" s="12"/>
      <c r="EK72" t="s">
        <v>171</v>
      </c>
      <c r="EN72">
        <f t="shared" si="3"/>
        <v>2</v>
      </c>
      <c r="EO72" t="e">
        <f>_xlfn.TEXTJOIN(", ",TRUE,#REF!)</f>
        <v>#REF!</v>
      </c>
      <c r="EP72" s="3">
        <v>1</v>
      </c>
      <c r="FJ72">
        <v>1</v>
      </c>
    </row>
    <row r="73" spans="1:180" ht="165" x14ac:dyDescent="0.25">
      <c r="A73" s="18"/>
      <c r="B73" s="18" t="s">
        <v>1190</v>
      </c>
      <c r="C73" s="18" t="s">
        <v>154</v>
      </c>
      <c r="D73" s="18">
        <v>2019</v>
      </c>
      <c r="E73" s="18" t="s">
        <v>1191</v>
      </c>
      <c r="F73" s="1" t="s">
        <v>1192</v>
      </c>
      <c r="G73" s="18" t="s">
        <v>1193</v>
      </c>
      <c r="I73" t="s">
        <v>1194</v>
      </c>
      <c r="J73" t="s">
        <v>1195</v>
      </c>
      <c r="L73" t="s">
        <v>1196</v>
      </c>
      <c r="M73">
        <v>43709</v>
      </c>
      <c r="N73">
        <v>45075.825254629628</v>
      </c>
      <c r="O73">
        <v>45075.825254629628</v>
      </c>
      <c r="T73">
        <v>164</v>
      </c>
      <c r="AD73" t="s">
        <v>161</v>
      </c>
      <c r="AH73" t="s">
        <v>1197</v>
      </c>
      <c r="AM73" t="s">
        <v>1198</v>
      </c>
      <c r="AN73" t="s">
        <v>1199</v>
      </c>
      <c r="AO73" t="s">
        <v>1200</v>
      </c>
      <c r="CK73" s="19" t="s">
        <v>198</v>
      </c>
      <c r="CL73" s="18"/>
      <c r="CM73" s="18"/>
      <c r="CN73" t="s">
        <v>1201</v>
      </c>
      <c r="CO73" t="s">
        <v>1202</v>
      </c>
      <c r="CP73" s="18" t="s">
        <v>843</v>
      </c>
      <c r="CQ73" s="18" t="s">
        <v>3077</v>
      </c>
      <c r="CR73" s="18" t="s">
        <v>3077</v>
      </c>
      <c r="CS73" s="18" t="s">
        <v>3396</v>
      </c>
      <c r="CT73" s="18" t="s">
        <v>170</v>
      </c>
      <c r="CU73" s="1" t="s">
        <v>525</v>
      </c>
      <c r="CV73" s="1" t="s">
        <v>1169</v>
      </c>
      <c r="CW73" s="1" t="s">
        <v>2903</v>
      </c>
      <c r="CY73" s="18" t="s">
        <v>182</v>
      </c>
      <c r="CZ73" s="18" t="s">
        <v>2912</v>
      </c>
      <c r="DA73" s="18">
        <v>365</v>
      </c>
      <c r="DB73" s="18">
        <v>71</v>
      </c>
      <c r="DC73" s="18" t="s">
        <v>182</v>
      </c>
      <c r="DD73" s="18">
        <v>1</v>
      </c>
      <c r="DE73" s="18" t="s">
        <v>1203</v>
      </c>
      <c r="DF73" s="18">
        <v>1</v>
      </c>
      <c r="DG73" s="18" t="s">
        <v>171</v>
      </c>
      <c r="DH73" s="18" t="s">
        <v>172</v>
      </c>
      <c r="DI73" s="18" t="s">
        <v>1172</v>
      </c>
      <c r="DJ73" s="18" t="s">
        <v>236</v>
      </c>
      <c r="DK73" s="18">
        <v>100</v>
      </c>
      <c r="DL73" s="18" t="s">
        <v>171</v>
      </c>
      <c r="DM73" s="18" t="s">
        <v>171</v>
      </c>
      <c r="DN73" s="18"/>
      <c r="DO73" s="18"/>
      <c r="DP73" s="18"/>
      <c r="DQ73" s="18">
        <v>3.7</v>
      </c>
      <c r="DR73" s="18" t="s">
        <v>1204</v>
      </c>
      <c r="DS73" s="18" t="s">
        <v>209</v>
      </c>
      <c r="DT73" s="18"/>
      <c r="DU73" s="18"/>
      <c r="DV73" s="18" t="s">
        <v>2907</v>
      </c>
      <c r="DW73" s="18"/>
      <c r="DX73" s="1" t="s">
        <v>182</v>
      </c>
      <c r="DY73" s="18" t="s">
        <v>182</v>
      </c>
      <c r="DZ73" s="18" t="s">
        <v>171</v>
      </c>
      <c r="EA73" s="18">
        <v>2017</v>
      </c>
      <c r="EB73" t="s">
        <v>2946</v>
      </c>
      <c r="EC73" s="18">
        <v>4</v>
      </c>
      <c r="ED73" s="18"/>
      <c r="EE73" s="18"/>
      <c r="EF73" s="18" t="s">
        <v>171</v>
      </c>
      <c r="EG73" s="18"/>
      <c r="EH73" s="18"/>
      <c r="EI73" s="18"/>
      <c r="EJ73" s="18"/>
      <c r="EK73" s="18" t="s">
        <v>171</v>
      </c>
      <c r="EL73" s="18"/>
      <c r="EM73" s="18"/>
      <c r="EN73" s="18">
        <f t="shared" si="3"/>
        <v>1</v>
      </c>
      <c r="EO73" t="e">
        <f>_xlfn.TEXTJOIN(", ",TRUE,#REF!)</f>
        <v>#REF!</v>
      </c>
      <c r="EP73" s="19"/>
      <c r="EQ73" s="18"/>
      <c r="ER73" s="18"/>
      <c r="ES73" s="18"/>
      <c r="ET73" s="18">
        <v>1</v>
      </c>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8"/>
      <c r="FX73" s="18"/>
    </row>
    <row r="74" spans="1:180" hidden="1" x14ac:dyDescent="0.25">
      <c r="B74" t="s">
        <v>1007</v>
      </c>
      <c r="C74" t="s">
        <v>154</v>
      </c>
      <c r="D74">
        <v>2019</v>
      </c>
      <c r="E74" t="s">
        <v>1008</v>
      </c>
      <c r="F74" t="s">
        <v>1009</v>
      </c>
      <c r="I74" t="s">
        <v>1010</v>
      </c>
      <c r="J74" t="s">
        <v>1011</v>
      </c>
      <c r="K74" t="s">
        <v>1012</v>
      </c>
      <c r="M74">
        <v>2019</v>
      </c>
      <c r="N74">
        <v>45246.819328703707</v>
      </c>
      <c r="O74">
        <v>45246.819328703707</v>
      </c>
      <c r="Q74" t="s">
        <v>1013</v>
      </c>
      <c r="S74" t="s">
        <v>182</v>
      </c>
      <c r="T74">
        <v>35</v>
      </c>
      <c r="X74" t="s">
        <v>182</v>
      </c>
      <c r="AD74" t="s">
        <v>887</v>
      </c>
      <c r="AK74" t="s">
        <v>183</v>
      </c>
      <c r="AS74" t="s">
        <v>182</v>
      </c>
      <c r="CL74" t="s">
        <v>2988</v>
      </c>
      <c r="CR74"/>
      <c r="CU74"/>
      <c r="CV74"/>
      <c r="CW74"/>
      <c r="CX74"/>
      <c r="CZ74" s="18"/>
      <c r="DA74" s="18"/>
      <c r="DB74" s="18"/>
      <c r="DC74" s="18"/>
      <c r="DD74" s="18"/>
      <c r="DL74"/>
      <c r="DV74"/>
      <c r="DX74"/>
      <c r="DY74"/>
      <c r="EE74"/>
      <c r="EF74"/>
      <c r="EG74"/>
      <c r="EH74"/>
      <c r="EK74"/>
      <c r="EN74">
        <f t="shared" si="3"/>
        <v>0</v>
      </c>
      <c r="EO74" t="e">
        <f>_xlfn.TEXTJOIN(", ",TRUE,#REF!)</f>
        <v>#REF!</v>
      </c>
    </row>
    <row r="75" spans="1:180" ht="45" x14ac:dyDescent="0.25">
      <c r="A75" s="18"/>
      <c r="B75" s="18" t="s">
        <v>1205</v>
      </c>
      <c r="C75" s="18" t="s">
        <v>154</v>
      </c>
      <c r="D75" s="18">
        <v>2019</v>
      </c>
      <c r="E75" s="18" t="s">
        <v>1206</v>
      </c>
      <c r="F75" s="1" t="s">
        <v>1207</v>
      </c>
      <c r="G75" s="18" t="s">
        <v>1145</v>
      </c>
      <c r="I75" t="s">
        <v>179</v>
      </c>
      <c r="J75" t="s">
        <v>1208</v>
      </c>
      <c r="K75" t="s">
        <v>1209</v>
      </c>
      <c r="L75" t="s">
        <v>1210</v>
      </c>
      <c r="M75">
        <v>2019</v>
      </c>
      <c r="N75">
        <v>45075.82534722222</v>
      </c>
      <c r="O75">
        <v>45075.82534722222</v>
      </c>
      <c r="S75">
        <v>8</v>
      </c>
      <c r="T75">
        <v>11</v>
      </c>
      <c r="V75" t="s">
        <v>1149</v>
      </c>
      <c r="AD75" t="s">
        <v>161</v>
      </c>
      <c r="AG75" t="s">
        <v>193</v>
      </c>
      <c r="AM75" t="s">
        <v>1211</v>
      </c>
      <c r="AN75" t="s">
        <v>1212</v>
      </c>
      <c r="AO75" t="s">
        <v>1213</v>
      </c>
      <c r="CK75" s="19" t="s">
        <v>198</v>
      </c>
      <c r="CL75" s="18"/>
      <c r="CM75" s="18"/>
      <c r="CP75" s="18" t="s">
        <v>201</v>
      </c>
      <c r="CQ75" s="18"/>
      <c r="CR75" s="18" t="s">
        <v>844</v>
      </c>
      <c r="CS75" s="18" t="s">
        <v>451</v>
      </c>
      <c r="CT75" s="18" t="s">
        <v>182</v>
      </c>
      <c r="CU75"/>
      <c r="CV75"/>
      <c r="CW75"/>
      <c r="CX75"/>
      <c r="CY75" s="18">
        <v>380</v>
      </c>
      <c r="CZ75" s="18" t="s">
        <v>2908</v>
      </c>
      <c r="DA75" s="18">
        <v>380</v>
      </c>
      <c r="DB75" s="18">
        <v>2</v>
      </c>
      <c r="DC75" s="18">
        <v>28</v>
      </c>
      <c r="DD75" s="18">
        <v>7</v>
      </c>
      <c r="DE75" s="18" t="s">
        <v>182</v>
      </c>
      <c r="DF75" s="18"/>
      <c r="DG75" s="18"/>
      <c r="DH75" s="18" t="s">
        <v>205</v>
      </c>
      <c r="DI75" s="18" t="s">
        <v>453</v>
      </c>
      <c r="DJ75" s="18" t="s">
        <v>454</v>
      </c>
      <c r="DK75" s="18">
        <v>6300</v>
      </c>
      <c r="DL75" s="18"/>
      <c r="DM75" s="18"/>
      <c r="DN75" s="18"/>
      <c r="DO75" s="18"/>
      <c r="DP75" s="18"/>
      <c r="DQ75" s="18">
        <v>3</v>
      </c>
      <c r="DR75" s="18" t="s">
        <v>1214</v>
      </c>
      <c r="DS75" s="18" t="s">
        <v>3135</v>
      </c>
      <c r="DT75" s="18"/>
      <c r="DU75" s="18"/>
      <c r="DV75" s="18"/>
      <c r="DW75" s="18"/>
      <c r="DX75" s="18"/>
      <c r="DZ75" s="18"/>
      <c r="EA75" s="18">
        <v>2016</v>
      </c>
      <c r="EB75" t="s">
        <v>2946</v>
      </c>
      <c r="EC75" s="18" t="s">
        <v>182</v>
      </c>
      <c r="ED75" s="18"/>
      <c r="EE75" s="18"/>
      <c r="EF75" s="18"/>
      <c r="EG75" s="18"/>
      <c r="EH75" s="18"/>
      <c r="EI75" s="18"/>
      <c r="EJ75" s="18"/>
      <c r="EK75" s="18" t="s">
        <v>171</v>
      </c>
      <c r="EL75" s="18"/>
      <c r="EM75" s="18"/>
      <c r="EN75" s="18">
        <f t="shared" si="3"/>
        <v>2</v>
      </c>
      <c r="EO75" t="e">
        <f>_xlfn.TEXTJOIN(", ",TRUE,#REF!)</f>
        <v>#REF!</v>
      </c>
      <c r="EP75" s="19">
        <v>1</v>
      </c>
      <c r="EQ75" s="18"/>
      <c r="ER75" s="18"/>
      <c r="ES75" s="18"/>
      <c r="ET75" s="18">
        <v>1</v>
      </c>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row>
    <row r="76" spans="1:180" ht="120" x14ac:dyDescent="0.25">
      <c r="A76">
        <v>1</v>
      </c>
      <c r="B76" t="s">
        <v>1215</v>
      </c>
      <c r="C76" t="s">
        <v>154</v>
      </c>
      <c r="D76">
        <v>2024</v>
      </c>
      <c r="E76" t="s">
        <v>1216</v>
      </c>
      <c r="F76" s="1" t="s">
        <v>1217</v>
      </c>
      <c r="G76" t="s">
        <v>501</v>
      </c>
      <c r="I76" t="s">
        <v>502</v>
      </c>
      <c r="J76" t="s">
        <v>1218</v>
      </c>
      <c r="L76" t="s">
        <v>1219</v>
      </c>
      <c r="M76">
        <v>45341</v>
      </c>
      <c r="N76">
        <v>45434.755127314813</v>
      </c>
      <c r="O76">
        <v>45436.027256944442</v>
      </c>
      <c r="AD76" t="s">
        <v>161</v>
      </c>
      <c r="AH76" t="s">
        <v>1220</v>
      </c>
      <c r="AO76" t="s">
        <v>1221</v>
      </c>
      <c r="CP76" t="s">
        <v>168</v>
      </c>
      <c r="CQ76" s="18" t="s">
        <v>3134</v>
      </c>
      <c r="CR76" t="s">
        <v>1222</v>
      </c>
      <c r="CS76" t="s">
        <v>3396</v>
      </c>
      <c r="CT76" t="s">
        <v>203</v>
      </c>
      <c r="CU76"/>
      <c r="CV76" t="s">
        <v>171</v>
      </c>
      <c r="CW76"/>
      <c r="CX76"/>
      <c r="CY76" t="s">
        <v>171</v>
      </c>
      <c r="CZ76" s="18"/>
      <c r="DA76" s="18"/>
      <c r="DB76" s="18"/>
      <c r="DC76" s="18" t="s">
        <v>182</v>
      </c>
      <c r="DD76" s="18">
        <v>1</v>
      </c>
      <c r="DF76">
        <v>92</v>
      </c>
      <c r="DG76" t="s">
        <v>171</v>
      </c>
      <c r="DH76" t="s">
        <v>1223</v>
      </c>
      <c r="DI76" t="s">
        <v>724</v>
      </c>
      <c r="DJ76" t="s">
        <v>662</v>
      </c>
      <c r="DK76">
        <v>4000</v>
      </c>
      <c r="DL76" s="1" t="s">
        <v>1224</v>
      </c>
      <c r="DM76" t="s">
        <v>1225</v>
      </c>
      <c r="DN76" t="s">
        <v>2975</v>
      </c>
      <c r="DP76" t="s">
        <v>2976</v>
      </c>
      <c r="DQ76" t="s">
        <v>1226</v>
      </c>
      <c r="DR76" t="s">
        <v>725</v>
      </c>
      <c r="DS76" t="s">
        <v>209</v>
      </c>
      <c r="DV76" t="s">
        <v>600</v>
      </c>
      <c r="DX76" s="1" t="s">
        <v>3118</v>
      </c>
      <c r="DY76" s="1" t="s">
        <v>3270</v>
      </c>
      <c r="DZ76" t="s">
        <v>171</v>
      </c>
      <c r="EA76">
        <v>2018</v>
      </c>
      <c r="EB76" t="s">
        <v>2946</v>
      </c>
      <c r="EC76">
        <v>4</v>
      </c>
      <c r="EE76" s="1" t="s">
        <v>3192</v>
      </c>
      <c r="EF76" t="s">
        <v>171</v>
      </c>
      <c r="EG76"/>
      <c r="EH76"/>
      <c r="EJ76" t="s">
        <v>3321</v>
      </c>
      <c r="EK76" s="1" t="s">
        <v>1227</v>
      </c>
      <c r="EL76" s="18" t="s">
        <v>3312</v>
      </c>
      <c r="EN76">
        <f t="shared" si="3"/>
        <v>4</v>
      </c>
      <c r="EO76" t="e">
        <f>_xlfn.TEXTJOIN(", ",TRUE,#REF!)</f>
        <v>#REF!</v>
      </c>
      <c r="EP76" s="3">
        <v>-1</v>
      </c>
      <c r="ET76">
        <v>-1</v>
      </c>
      <c r="EX76">
        <v>-1</v>
      </c>
      <c r="FJ76">
        <v>1</v>
      </c>
    </row>
    <row r="77" spans="1:180" ht="75" x14ac:dyDescent="0.25">
      <c r="B77" t="s">
        <v>1228</v>
      </c>
      <c r="C77" t="s">
        <v>154</v>
      </c>
      <c r="D77">
        <v>2023</v>
      </c>
      <c r="E77" t="s">
        <v>1229</v>
      </c>
      <c r="F77" s="1" t="s">
        <v>1230</v>
      </c>
      <c r="G77" t="s">
        <v>551</v>
      </c>
      <c r="I77" t="s">
        <v>1231</v>
      </c>
      <c r="J77" t="s">
        <v>1232</v>
      </c>
      <c r="K77" t="s">
        <v>1233</v>
      </c>
      <c r="L77" t="s">
        <v>1234</v>
      </c>
      <c r="M77">
        <v>2023</v>
      </c>
      <c r="N77">
        <v>45246.81927083333</v>
      </c>
      <c r="O77">
        <v>45246.81927083333</v>
      </c>
      <c r="S77" t="s">
        <v>182</v>
      </c>
      <c r="T77">
        <v>18</v>
      </c>
      <c r="X77" t="s">
        <v>182</v>
      </c>
      <c r="AD77" t="s">
        <v>161</v>
      </c>
      <c r="AK77" t="s">
        <v>183</v>
      </c>
      <c r="AS77" t="s">
        <v>182</v>
      </c>
      <c r="CK77" s="3" t="s">
        <v>198</v>
      </c>
      <c r="CP77" t="s">
        <v>168</v>
      </c>
      <c r="CQ77" s="18" t="s">
        <v>613</v>
      </c>
      <c r="CR77" t="s">
        <v>613</v>
      </c>
      <c r="CS77" t="s">
        <v>3396</v>
      </c>
      <c r="CT77" t="s">
        <v>170</v>
      </c>
      <c r="CU77"/>
      <c r="CV77" t="s">
        <v>171</v>
      </c>
      <c r="CW77"/>
      <c r="CX77"/>
      <c r="CY77" t="s">
        <v>198</v>
      </c>
      <c r="CZ77" s="18"/>
      <c r="DA77" s="18"/>
      <c r="DB77" s="18"/>
      <c r="DC77" s="18" t="s">
        <v>182</v>
      </c>
      <c r="DD77" s="18">
        <v>1</v>
      </c>
      <c r="DF77">
        <v>4</v>
      </c>
      <c r="DG77" t="s">
        <v>171</v>
      </c>
      <c r="DH77" t="s">
        <v>452</v>
      </c>
      <c r="DI77" t="s">
        <v>1235</v>
      </c>
      <c r="DJ77" t="s">
        <v>236</v>
      </c>
      <c r="DK77">
        <v>3000</v>
      </c>
      <c r="DL77" t="s">
        <v>171</v>
      </c>
      <c r="DM77" t="s">
        <v>1003</v>
      </c>
      <c r="DQ77">
        <v>3</v>
      </c>
      <c r="DR77" t="s">
        <v>1236</v>
      </c>
      <c r="DS77" t="s">
        <v>209</v>
      </c>
      <c r="DV77" t="s">
        <v>616</v>
      </c>
      <c r="DX77" s="1" t="s">
        <v>182</v>
      </c>
      <c r="DY77" s="18" t="s">
        <v>182</v>
      </c>
      <c r="DZ77" t="s">
        <v>171</v>
      </c>
      <c r="EA77" s="18">
        <v>2018</v>
      </c>
      <c r="EC77">
        <v>4</v>
      </c>
      <c r="EE77"/>
      <c r="EF77" t="s">
        <v>171</v>
      </c>
      <c r="EG77"/>
      <c r="EH77"/>
      <c r="EK77" t="s">
        <v>171</v>
      </c>
      <c r="EN77">
        <f t="shared" si="3"/>
        <v>0</v>
      </c>
      <c r="EO77" t="e">
        <f>_xlfn.TEXTJOIN(", ",TRUE,#REF!)</f>
        <v>#REF!</v>
      </c>
    </row>
    <row r="78" spans="1:180" ht="45" x14ac:dyDescent="0.25">
      <c r="A78" s="18"/>
      <c r="B78" s="18" t="s">
        <v>1245</v>
      </c>
      <c r="C78" s="18" t="s">
        <v>154</v>
      </c>
      <c r="D78" s="18">
        <v>2018</v>
      </c>
      <c r="E78" s="18" t="s">
        <v>1246</v>
      </c>
      <c r="F78" s="1" t="s">
        <v>1247</v>
      </c>
      <c r="G78" s="18" t="s">
        <v>566</v>
      </c>
      <c r="I78" t="s">
        <v>567</v>
      </c>
      <c r="J78" t="s">
        <v>1248</v>
      </c>
      <c r="L78" t="s">
        <v>1249</v>
      </c>
      <c r="M78">
        <v>43405</v>
      </c>
      <c r="N78">
        <v>45075.825277777774</v>
      </c>
      <c r="O78">
        <v>45075.825277777774</v>
      </c>
      <c r="S78">
        <v>11</v>
      </c>
      <c r="T78">
        <v>10</v>
      </c>
      <c r="AD78" t="s">
        <v>161</v>
      </c>
      <c r="AH78" t="s">
        <v>1250</v>
      </c>
      <c r="AM78" t="s">
        <v>1251</v>
      </c>
      <c r="AN78" t="s">
        <v>1252</v>
      </c>
      <c r="AO78" t="s">
        <v>1253</v>
      </c>
      <c r="CK78" s="20" t="s">
        <v>198</v>
      </c>
      <c r="CL78" s="18"/>
      <c r="CM78" s="18"/>
      <c r="CP78" s="18" t="s">
        <v>843</v>
      </c>
      <c r="CQ78" s="18" t="s">
        <v>436</v>
      </c>
      <c r="CR78" s="18" t="s">
        <v>436</v>
      </c>
      <c r="CS78" s="18" t="s">
        <v>3396</v>
      </c>
      <c r="CT78" t="s">
        <v>692</v>
      </c>
      <c r="CU78"/>
      <c r="CV78" t="s">
        <v>171</v>
      </c>
      <c r="CW78"/>
      <c r="CX78"/>
      <c r="CY78" s="18">
        <f>DA78/(DB78-1)</f>
        <v>19.25</v>
      </c>
      <c r="CZ78" s="18"/>
      <c r="DA78" s="18">
        <v>77</v>
      </c>
      <c r="DB78" s="18">
        <v>5</v>
      </c>
      <c r="DC78" s="18">
        <f>DB78</f>
        <v>5</v>
      </c>
      <c r="DD78" s="18">
        <v>1</v>
      </c>
      <c r="DE78" s="18">
        <v>17</v>
      </c>
      <c r="DF78" s="18">
        <v>2</v>
      </c>
      <c r="DG78" s="18" t="s">
        <v>171</v>
      </c>
      <c r="DH78" s="18" t="s">
        <v>437</v>
      </c>
      <c r="DI78" s="18" t="s">
        <v>438</v>
      </c>
      <c r="DJ78" s="18" t="s">
        <v>207</v>
      </c>
      <c r="DK78" s="18">
        <v>25</v>
      </c>
      <c r="DL78" s="18" t="s">
        <v>171</v>
      </c>
      <c r="DM78" s="18" t="s">
        <v>171</v>
      </c>
      <c r="DN78" s="18"/>
      <c r="DO78" s="18"/>
      <c r="DP78" s="18"/>
      <c r="DQ78" s="18">
        <v>3</v>
      </c>
      <c r="DR78" s="18" t="s">
        <v>439</v>
      </c>
      <c r="DS78" s="18" t="s">
        <v>209</v>
      </c>
      <c r="DT78" s="18"/>
      <c r="DU78" s="18"/>
      <c r="DV78" s="18" t="s">
        <v>3231</v>
      </c>
      <c r="DW78" s="18"/>
      <c r="DX78" s="1" t="s">
        <v>1254</v>
      </c>
      <c r="DY78" s="1" t="s">
        <v>182</v>
      </c>
      <c r="DZ78" s="18" t="s">
        <v>171</v>
      </c>
      <c r="EA78" s="18">
        <v>2017</v>
      </c>
      <c r="EB78" t="s">
        <v>2946</v>
      </c>
      <c r="EC78" s="18">
        <v>4</v>
      </c>
      <c r="ED78" s="18"/>
      <c r="EE78" s="18"/>
      <c r="EF78" s="18" t="s">
        <v>171</v>
      </c>
      <c r="EG78" s="18"/>
      <c r="EH78" s="18"/>
      <c r="EI78" s="18"/>
      <c r="EJ78" s="18"/>
      <c r="EK78" s="18" t="s">
        <v>171</v>
      </c>
      <c r="EL78" s="18"/>
      <c r="EM78" s="18"/>
      <c r="EN78" s="18">
        <f t="shared" si="3"/>
        <v>3</v>
      </c>
      <c r="EO78" t="e">
        <f>_xlfn.TEXTJOIN(", ",TRUE,#REF!)</f>
        <v>#REF!</v>
      </c>
      <c r="EP78" s="19"/>
      <c r="EQ78" s="18"/>
      <c r="ER78" s="18"/>
      <c r="ES78" s="18">
        <v>1</v>
      </c>
      <c r="ET78" s="18">
        <v>1</v>
      </c>
      <c r="EU78" s="18"/>
      <c r="EV78" s="18"/>
      <c r="EW78" s="18"/>
      <c r="EX78" s="18"/>
      <c r="EY78" s="18"/>
      <c r="EZ78" s="18"/>
      <c r="FA78" s="18"/>
      <c r="FB78" s="18"/>
      <c r="FC78" s="18"/>
      <c r="FD78" s="18"/>
      <c r="FE78" s="18"/>
      <c r="FF78" s="18">
        <v>1</v>
      </c>
      <c r="FG78" s="18"/>
      <c r="FH78" s="18"/>
      <c r="FI78" s="18"/>
      <c r="FJ78" s="18"/>
      <c r="FK78" s="18"/>
      <c r="FL78" s="18"/>
      <c r="FM78" s="18"/>
      <c r="FN78" s="18"/>
      <c r="FO78" s="18"/>
      <c r="FP78" s="18"/>
      <c r="FQ78" s="18"/>
      <c r="FR78" s="18"/>
      <c r="FS78" s="18"/>
      <c r="FT78" s="18"/>
      <c r="FU78" s="18"/>
      <c r="FV78" s="18"/>
      <c r="FW78" s="18"/>
      <c r="FX78" s="18"/>
    </row>
    <row r="79" spans="1:180" ht="30" x14ac:dyDescent="0.25">
      <c r="A79">
        <v>1</v>
      </c>
      <c r="B79" t="s">
        <v>1255</v>
      </c>
      <c r="C79" t="s">
        <v>154</v>
      </c>
      <c r="D79">
        <v>2024</v>
      </c>
      <c r="E79" t="s">
        <v>1256</v>
      </c>
      <c r="F79" s="1" t="s">
        <v>1257</v>
      </c>
      <c r="G79" t="s">
        <v>566</v>
      </c>
      <c r="I79" t="s">
        <v>179</v>
      </c>
      <c r="J79" t="s">
        <v>1258</v>
      </c>
      <c r="K79" t="s">
        <v>1259</v>
      </c>
      <c r="L79" t="s">
        <v>1260</v>
      </c>
      <c r="M79">
        <v>45301</v>
      </c>
      <c r="N79">
        <v>45434.755231481482</v>
      </c>
      <c r="O79">
        <v>45436.062442129631</v>
      </c>
      <c r="Q79">
        <v>284</v>
      </c>
      <c r="S79" t="s">
        <v>182</v>
      </c>
      <c r="T79">
        <v>16</v>
      </c>
      <c r="V79" t="s">
        <v>1145</v>
      </c>
      <c r="X79" t="s">
        <v>182</v>
      </c>
      <c r="AD79" t="s">
        <v>161</v>
      </c>
      <c r="AE79" t="s">
        <v>182</v>
      </c>
      <c r="AG79" t="s">
        <v>193</v>
      </c>
      <c r="AH79" t="s">
        <v>1261</v>
      </c>
      <c r="AK79" t="s">
        <v>1262</v>
      </c>
      <c r="AM79" t="s">
        <v>1263</v>
      </c>
      <c r="AO79" t="s">
        <v>1264</v>
      </c>
      <c r="CP79" t="s">
        <v>168</v>
      </c>
      <c r="CR79" t="s">
        <v>202</v>
      </c>
      <c r="CS79" t="s">
        <v>451</v>
      </c>
      <c r="CT79" t="s">
        <v>182</v>
      </c>
      <c r="CU79"/>
      <c r="CV79"/>
      <c r="CW79"/>
      <c r="CX79"/>
      <c r="CY79" t="s">
        <v>171</v>
      </c>
      <c r="CZ79" s="18"/>
      <c r="DA79" s="18"/>
      <c r="DB79" s="18"/>
      <c r="DC79" s="18" t="s">
        <v>182</v>
      </c>
      <c r="DD79" s="18">
        <v>1</v>
      </c>
      <c r="DH79" t="s">
        <v>205</v>
      </c>
      <c r="DI79" t="s">
        <v>206</v>
      </c>
      <c r="DJ79" t="s">
        <v>207</v>
      </c>
      <c r="DK79" t="s">
        <v>2941</v>
      </c>
      <c r="DL79"/>
      <c r="DQ79" t="s">
        <v>182</v>
      </c>
      <c r="DR79" t="s">
        <v>1265</v>
      </c>
      <c r="DV79"/>
      <c r="DX79" t="s">
        <v>171</v>
      </c>
      <c r="DY79"/>
      <c r="DZ79" t="s">
        <v>171</v>
      </c>
      <c r="EA79">
        <v>2018</v>
      </c>
      <c r="EB79" t="s">
        <v>2946</v>
      </c>
      <c r="EC79">
        <v>4</v>
      </c>
      <c r="EE79"/>
      <c r="EF79" t="s">
        <v>171</v>
      </c>
      <c r="EG79"/>
      <c r="EH79"/>
      <c r="EK79" t="s">
        <v>171</v>
      </c>
      <c r="EN79">
        <f t="shared" si="3"/>
        <v>2</v>
      </c>
      <c r="EO79" t="e">
        <f>_xlfn.TEXTJOIN(", ",TRUE,#REF!)</f>
        <v>#REF!</v>
      </c>
      <c r="EP79" s="3">
        <v>1</v>
      </c>
      <c r="FA79">
        <v>1</v>
      </c>
    </row>
    <row r="80" spans="1:180" ht="45" x14ac:dyDescent="0.25">
      <c r="B80" t="s">
        <v>1067</v>
      </c>
      <c r="C80" t="s">
        <v>154</v>
      </c>
      <c r="D80">
        <v>2021</v>
      </c>
      <c r="E80" t="s">
        <v>1068</v>
      </c>
      <c r="F80" s="1" t="s">
        <v>1069</v>
      </c>
      <c r="G80" t="s">
        <v>3387</v>
      </c>
      <c r="I80" t="s">
        <v>1070</v>
      </c>
      <c r="J80" t="s">
        <v>1071</v>
      </c>
      <c r="K80" t="s">
        <v>1072</v>
      </c>
      <c r="L80" t="s">
        <v>1073</v>
      </c>
      <c r="M80">
        <v>2021</v>
      </c>
      <c r="N80">
        <v>45246.81931712963</v>
      </c>
      <c r="O80">
        <v>45246.81931712963</v>
      </c>
      <c r="Q80" t="s">
        <v>1074</v>
      </c>
      <c r="S80" t="s">
        <v>182</v>
      </c>
      <c r="T80">
        <v>2</v>
      </c>
      <c r="X80" t="s">
        <v>182</v>
      </c>
      <c r="AD80" t="s">
        <v>161</v>
      </c>
      <c r="AK80" t="s">
        <v>183</v>
      </c>
      <c r="AS80" t="s">
        <v>182</v>
      </c>
      <c r="CK80" s="17"/>
      <c r="CP80" t="s">
        <v>201</v>
      </c>
      <c r="CQ80" s="18" t="s">
        <v>3370</v>
      </c>
      <c r="CR80" t="s">
        <v>3027</v>
      </c>
      <c r="CS80" t="s">
        <v>3396</v>
      </c>
      <c r="CT80" t="s">
        <v>3301</v>
      </c>
      <c r="CU80" s="12" t="s">
        <v>171</v>
      </c>
      <c r="CV80" s="12" t="s">
        <v>171</v>
      </c>
      <c r="CW80" s="12" t="s">
        <v>171</v>
      </c>
      <c r="CX80" s="12"/>
      <c r="CY80" t="s">
        <v>3026</v>
      </c>
      <c r="CZ80" s="18" t="s">
        <v>3028</v>
      </c>
      <c r="DA80" s="18">
        <v>880</v>
      </c>
      <c r="DB80" s="18">
        <v>2</v>
      </c>
      <c r="DC80" s="18">
        <v>57</v>
      </c>
      <c r="DD80" s="18">
        <v>1</v>
      </c>
      <c r="DH80" t="s">
        <v>205</v>
      </c>
      <c r="DI80" t="s">
        <v>453</v>
      </c>
      <c r="DJ80" t="s">
        <v>454</v>
      </c>
      <c r="DK80">
        <v>57.6</v>
      </c>
      <c r="DL80" s="12" t="s">
        <v>171</v>
      </c>
      <c r="DQ80" s="12">
        <v>4.7699999999999996</v>
      </c>
      <c r="DR80" t="s">
        <v>3022</v>
      </c>
      <c r="DS80" t="s">
        <v>479</v>
      </c>
      <c r="DV80" t="s">
        <v>3140</v>
      </c>
      <c r="DX80" s="1" t="s">
        <v>3023</v>
      </c>
      <c r="DY80" s="1" t="s">
        <v>3023</v>
      </c>
      <c r="DZ80" t="s">
        <v>3024</v>
      </c>
      <c r="EA80" t="s">
        <v>3025</v>
      </c>
      <c r="EC80">
        <v>4</v>
      </c>
      <c r="EE80"/>
      <c r="EF80" s="12" t="s">
        <v>171</v>
      </c>
      <c r="EG80" s="12"/>
      <c r="EH80" s="12"/>
      <c r="EI80" s="12"/>
      <c r="EJ80" s="12"/>
      <c r="EK80" s="12" t="s">
        <v>171</v>
      </c>
      <c r="EL80" s="12"/>
      <c r="EN80">
        <f t="shared" si="3"/>
        <v>4</v>
      </c>
      <c r="EO80" t="e">
        <f>_xlfn.TEXTJOIN(", ",TRUE,#REF!)</f>
        <v>#REF!</v>
      </c>
      <c r="EP80" s="17"/>
      <c r="EX80">
        <v>1</v>
      </c>
      <c r="FI80">
        <v>1</v>
      </c>
      <c r="FU80">
        <v>1</v>
      </c>
      <c r="FW80">
        <v>1</v>
      </c>
    </row>
    <row r="81" spans="1:180" ht="105" x14ac:dyDescent="0.25">
      <c r="B81" t="s">
        <v>1276</v>
      </c>
      <c r="C81" t="s">
        <v>154</v>
      </c>
      <c r="D81">
        <v>2023</v>
      </c>
      <c r="E81" t="s">
        <v>1277</v>
      </c>
      <c r="F81" s="1" t="s">
        <v>1278</v>
      </c>
      <c r="G81" t="s">
        <v>3388</v>
      </c>
      <c r="I81" t="s">
        <v>1279</v>
      </c>
      <c r="J81" t="s">
        <v>1280</v>
      </c>
      <c r="K81" t="s">
        <v>1281</v>
      </c>
      <c r="L81" t="s">
        <v>1282</v>
      </c>
      <c r="M81">
        <v>2023</v>
      </c>
      <c r="N81">
        <v>45246.81925925926</v>
      </c>
      <c r="O81">
        <v>45246.81925925926</v>
      </c>
      <c r="S81" t="s">
        <v>182</v>
      </c>
      <c r="T81">
        <v>21</v>
      </c>
      <c r="X81" t="s">
        <v>182</v>
      </c>
      <c r="AD81" t="s">
        <v>161</v>
      </c>
      <c r="AK81" t="s">
        <v>183</v>
      </c>
      <c r="AS81" t="s">
        <v>182</v>
      </c>
      <c r="CK81" s="3" t="s">
        <v>198</v>
      </c>
      <c r="CP81" t="s">
        <v>168</v>
      </c>
      <c r="CQ81" s="18" t="s">
        <v>369</v>
      </c>
      <c r="CR81" s="1" t="s">
        <v>369</v>
      </c>
      <c r="CS81" t="s">
        <v>3396</v>
      </c>
      <c r="CT81" t="s">
        <v>1283</v>
      </c>
      <c r="CU81"/>
      <c r="CV81" t="s">
        <v>171</v>
      </c>
      <c r="CW81"/>
      <c r="CX81"/>
      <c r="CY81" t="s">
        <v>198</v>
      </c>
      <c r="CZ81" s="18"/>
      <c r="DA81" s="18"/>
      <c r="DB81" s="18"/>
      <c r="DC81" s="18" t="s">
        <v>182</v>
      </c>
      <c r="DD81" s="18">
        <v>2</v>
      </c>
      <c r="DF81">
        <v>36</v>
      </c>
      <c r="DG81" t="s">
        <v>171</v>
      </c>
      <c r="DH81" t="s">
        <v>1284</v>
      </c>
      <c r="DI81" t="s">
        <v>1285</v>
      </c>
      <c r="DJ81" t="s">
        <v>173</v>
      </c>
      <c r="DK81">
        <v>165.3</v>
      </c>
      <c r="DL81" s="1" t="s">
        <v>776</v>
      </c>
      <c r="DM81" t="s">
        <v>1286</v>
      </c>
      <c r="DN81">
        <v>3</v>
      </c>
      <c r="DO81" s="12" t="s">
        <v>171</v>
      </c>
      <c r="DP81" t="s">
        <v>2978</v>
      </c>
      <c r="DQ81">
        <v>4.7699999999999996</v>
      </c>
      <c r="DR81" t="s">
        <v>1287</v>
      </c>
      <c r="DS81" t="s">
        <v>209</v>
      </c>
      <c r="DV81" t="s">
        <v>1288</v>
      </c>
      <c r="DX81" s="1" t="s">
        <v>3110</v>
      </c>
      <c r="DY81" s="1" t="s">
        <v>3254</v>
      </c>
      <c r="DZ81" t="s">
        <v>171</v>
      </c>
      <c r="EA81" s="18">
        <v>2019</v>
      </c>
      <c r="EC81">
        <v>4</v>
      </c>
      <c r="EE81" s="1" t="s">
        <v>3193</v>
      </c>
      <c r="EF81" s="1" t="s">
        <v>1289</v>
      </c>
      <c r="EG81" s="1" t="s">
        <v>3165</v>
      </c>
      <c r="EH81" s="1" t="s">
        <v>3165</v>
      </c>
      <c r="EJ81" s="1" t="s">
        <v>3383</v>
      </c>
      <c r="EK81" s="1" t="s">
        <v>1290</v>
      </c>
      <c r="EL81" s="1" t="s">
        <v>3326</v>
      </c>
      <c r="EN81">
        <f t="shared" si="3"/>
        <v>4</v>
      </c>
      <c r="EO81" t="e">
        <f>_xlfn.TEXTJOIN(", ",TRUE,#REF!)</f>
        <v>#REF!</v>
      </c>
      <c r="EP81" s="3">
        <v>-1</v>
      </c>
      <c r="ET81">
        <v>-1</v>
      </c>
      <c r="EY81">
        <v>-1</v>
      </c>
      <c r="FX81">
        <v>-1</v>
      </c>
    </row>
    <row r="82" spans="1:180" ht="45" x14ac:dyDescent="0.25">
      <c r="B82" t="s">
        <v>1291</v>
      </c>
      <c r="C82" t="s">
        <v>154</v>
      </c>
      <c r="D82">
        <v>2020</v>
      </c>
      <c r="E82" t="s">
        <v>1292</v>
      </c>
      <c r="F82" s="1" t="s">
        <v>1293</v>
      </c>
      <c r="G82" t="s">
        <v>1294</v>
      </c>
      <c r="H82" t="s">
        <v>1295</v>
      </c>
      <c r="J82" t="s">
        <v>1296</v>
      </c>
      <c r="K82" t="s">
        <v>1297</v>
      </c>
      <c r="L82" t="s">
        <v>1298</v>
      </c>
      <c r="M82">
        <v>2020</v>
      </c>
      <c r="N82">
        <v>45075.825335648151</v>
      </c>
      <c r="O82">
        <v>45075.825335648151</v>
      </c>
      <c r="P82">
        <v>44081</v>
      </c>
      <c r="AB82" t="s">
        <v>308</v>
      </c>
      <c r="AD82" t="s">
        <v>161</v>
      </c>
      <c r="AG82" t="s">
        <v>193</v>
      </c>
      <c r="AM82" t="s">
        <v>1299</v>
      </c>
      <c r="AO82" t="s">
        <v>1300</v>
      </c>
      <c r="BU82" t="s">
        <v>1301</v>
      </c>
      <c r="CK82" s="3" t="s">
        <v>198</v>
      </c>
      <c r="CP82" t="s">
        <v>232</v>
      </c>
      <c r="CQ82" s="18" t="s">
        <v>436</v>
      </c>
      <c r="CR82" t="s">
        <v>436</v>
      </c>
      <c r="CS82" t="s">
        <v>3396</v>
      </c>
      <c r="CT82" t="s">
        <v>170</v>
      </c>
      <c r="CU82"/>
      <c r="CV82" t="s">
        <v>171</v>
      </c>
      <c r="CW82"/>
      <c r="CX82"/>
      <c r="CY82" t="s">
        <v>198</v>
      </c>
      <c r="CZ82" s="18"/>
      <c r="DA82" s="18"/>
      <c r="DB82" s="18"/>
      <c r="DC82" s="18" t="s">
        <v>182</v>
      </c>
      <c r="DD82" s="18">
        <v>1</v>
      </c>
      <c r="DE82" t="s">
        <v>171</v>
      </c>
      <c r="DF82">
        <v>1</v>
      </c>
      <c r="DG82" t="s">
        <v>171</v>
      </c>
      <c r="DH82" t="s">
        <v>927</v>
      </c>
      <c r="DI82" t="s">
        <v>510</v>
      </c>
      <c r="DJ82" t="s">
        <v>207</v>
      </c>
      <c r="DK82">
        <v>13.5</v>
      </c>
      <c r="DL82" t="s">
        <v>171</v>
      </c>
      <c r="DM82" t="s">
        <v>171</v>
      </c>
      <c r="DQ82">
        <v>3</v>
      </c>
      <c r="DR82" t="s">
        <v>1302</v>
      </c>
      <c r="DS82" t="s">
        <v>209</v>
      </c>
      <c r="DV82" t="s">
        <v>1303</v>
      </c>
      <c r="DW82" t="s">
        <v>3147</v>
      </c>
      <c r="DX82" s="1" t="s">
        <v>1304</v>
      </c>
      <c r="DY82" s="1" t="s">
        <v>1304</v>
      </c>
      <c r="DZ82" t="s">
        <v>171</v>
      </c>
      <c r="EA82">
        <v>2019</v>
      </c>
      <c r="EB82" s="18" t="s">
        <v>182</v>
      </c>
      <c r="EC82">
        <v>4</v>
      </c>
      <c r="EE82"/>
      <c r="EF82" t="s">
        <v>171</v>
      </c>
      <c r="EG82"/>
      <c r="EH82"/>
      <c r="EK82" t="s">
        <v>171</v>
      </c>
      <c r="EN82">
        <f t="shared" si="3"/>
        <v>0</v>
      </c>
      <c r="EO82" t="e">
        <f>_xlfn.TEXTJOIN(", ",TRUE,#REF!)</f>
        <v>#REF!</v>
      </c>
    </row>
    <row r="83" spans="1:180" ht="75" x14ac:dyDescent="0.25">
      <c r="A83" s="18"/>
      <c r="B83" s="18" t="s">
        <v>1305</v>
      </c>
      <c r="C83" s="18" t="s">
        <v>238</v>
      </c>
      <c r="D83" s="18">
        <v>2022</v>
      </c>
      <c r="E83" s="18" t="s">
        <v>1306</v>
      </c>
      <c r="F83" s="1" t="s">
        <v>1307</v>
      </c>
      <c r="G83" s="18" t="s">
        <v>1308</v>
      </c>
      <c r="I83" t="s">
        <v>1309</v>
      </c>
      <c r="J83" t="s">
        <v>1310</v>
      </c>
      <c r="L83" t="s">
        <v>1311</v>
      </c>
      <c r="M83">
        <v>44781</v>
      </c>
      <c r="N83">
        <v>45075.825219907405</v>
      </c>
      <c r="O83">
        <v>45075.825219907405</v>
      </c>
      <c r="T83">
        <v>10</v>
      </c>
      <c r="AD83" t="s">
        <v>161</v>
      </c>
      <c r="AH83" t="s">
        <v>1312</v>
      </c>
      <c r="AM83" t="s">
        <v>1313</v>
      </c>
      <c r="AN83" t="s">
        <v>1314</v>
      </c>
      <c r="AO83" t="s">
        <v>1315</v>
      </c>
      <c r="CK83" s="20" t="s">
        <v>198</v>
      </c>
      <c r="CL83" s="18"/>
      <c r="CM83" s="18"/>
      <c r="CN83" t="s">
        <v>1316</v>
      </c>
      <c r="CO83" t="s">
        <v>1317</v>
      </c>
      <c r="CP83" s="18" t="s">
        <v>201</v>
      </c>
      <c r="CQ83" s="18" t="s">
        <v>3373</v>
      </c>
      <c r="CR83" s="18" t="s">
        <v>273</v>
      </c>
      <c r="CS83" s="18" t="s">
        <v>3396</v>
      </c>
      <c r="CT83" s="18" t="s">
        <v>170</v>
      </c>
      <c r="CU83"/>
      <c r="CV83" t="s">
        <v>171</v>
      </c>
      <c r="CW83"/>
      <c r="CX83" t="s">
        <v>3353</v>
      </c>
      <c r="CY83" s="18">
        <v>30.5</v>
      </c>
      <c r="CZ83" s="18" t="s">
        <v>2910</v>
      </c>
      <c r="DA83" s="18">
        <v>334</v>
      </c>
      <c r="DB83" s="18">
        <v>12</v>
      </c>
      <c r="DC83" s="18">
        <v>12</v>
      </c>
      <c r="DD83" s="18">
        <v>1</v>
      </c>
      <c r="DE83" s="18">
        <v>30.5</v>
      </c>
      <c r="DF83" s="18">
        <v>264</v>
      </c>
      <c r="DG83" s="18" t="s">
        <v>171</v>
      </c>
      <c r="DH83" s="18" t="s">
        <v>1318</v>
      </c>
      <c r="DI83" s="18" t="s">
        <v>661</v>
      </c>
      <c r="DJ83" s="18" t="s">
        <v>662</v>
      </c>
      <c r="DK83" s="18">
        <v>0.81</v>
      </c>
      <c r="DL83" s="1" t="s">
        <v>1044</v>
      </c>
      <c r="DM83" s="18" t="s">
        <v>1319</v>
      </c>
      <c r="DN83" s="18"/>
      <c r="DO83" s="18"/>
      <c r="DP83" s="18"/>
      <c r="DQ83" s="18">
        <v>3</v>
      </c>
      <c r="DR83" s="18" t="s">
        <v>849</v>
      </c>
      <c r="DS83" s="18" t="s">
        <v>209</v>
      </c>
      <c r="DT83" s="18"/>
      <c r="DU83" s="18"/>
      <c r="DV83" s="18" t="s">
        <v>600</v>
      </c>
      <c r="DW83" s="18"/>
      <c r="DX83" s="1" t="s">
        <v>3119</v>
      </c>
      <c r="DY83" s="1" t="s">
        <v>2871</v>
      </c>
      <c r="DZ83" s="18" t="s">
        <v>171</v>
      </c>
      <c r="EA83" s="18">
        <v>2021</v>
      </c>
      <c r="EB83" s="18"/>
      <c r="EC83" s="18">
        <v>4</v>
      </c>
      <c r="ED83" s="18"/>
      <c r="EE83" s="1" t="s">
        <v>3194</v>
      </c>
      <c r="EF83" s="18" t="s">
        <v>171</v>
      </c>
      <c r="EG83" s="18"/>
      <c r="EH83" s="18"/>
      <c r="EI83" s="18"/>
      <c r="EJ83" t="s">
        <v>1320</v>
      </c>
      <c r="EK83" s="1" t="s">
        <v>1320</v>
      </c>
      <c r="EL83" s="18" t="s">
        <v>3305</v>
      </c>
      <c r="EM83" s="18"/>
      <c r="EN83" s="18">
        <f t="shared" si="3"/>
        <v>3</v>
      </c>
      <c r="EO83" t="e">
        <f>_xlfn.TEXTJOIN(", ",TRUE,#REF!)</f>
        <v>#REF!</v>
      </c>
      <c r="EP83" s="20">
        <v>-1</v>
      </c>
      <c r="EQ83" s="18"/>
      <c r="ER83" s="18"/>
      <c r="ES83" s="18"/>
      <c r="ET83" s="18"/>
      <c r="EU83" s="18"/>
      <c r="EV83" s="18"/>
      <c r="EW83" s="18"/>
      <c r="EX83" s="18"/>
      <c r="EY83" s="18"/>
      <c r="EZ83" s="18"/>
      <c r="FA83" s="18"/>
      <c r="FB83" s="18"/>
      <c r="FC83" s="18"/>
      <c r="FD83" s="18"/>
      <c r="FE83" s="18"/>
      <c r="FF83" s="18"/>
      <c r="FG83" s="18"/>
      <c r="FH83" s="18"/>
      <c r="FI83" s="18">
        <v>1</v>
      </c>
      <c r="FJ83" s="18">
        <v>1</v>
      </c>
      <c r="FK83" s="18"/>
      <c r="FL83" s="18"/>
      <c r="FM83" s="18"/>
      <c r="FN83" s="18"/>
      <c r="FO83" s="18"/>
      <c r="FP83" s="18"/>
      <c r="FQ83" s="18"/>
      <c r="FR83" s="18"/>
      <c r="FS83" s="18"/>
      <c r="FT83" s="18"/>
      <c r="FU83" s="18"/>
      <c r="FV83" s="18"/>
      <c r="FW83" s="18"/>
      <c r="FX83" s="18"/>
    </row>
    <row r="84" spans="1:180" ht="90" x14ac:dyDescent="0.25">
      <c r="A84">
        <v>1</v>
      </c>
      <c r="B84" t="s">
        <v>1321</v>
      </c>
      <c r="C84" t="s">
        <v>154</v>
      </c>
      <c r="D84">
        <v>2024</v>
      </c>
      <c r="E84" t="s">
        <v>1322</v>
      </c>
      <c r="F84" s="1" t="s">
        <v>1323</v>
      </c>
      <c r="G84" t="s">
        <v>1324</v>
      </c>
      <c r="I84" t="s">
        <v>1325</v>
      </c>
      <c r="J84" t="s">
        <v>1326</v>
      </c>
      <c r="K84" t="s">
        <v>1327</v>
      </c>
      <c r="L84" t="s">
        <v>1328</v>
      </c>
      <c r="M84">
        <v>45426</v>
      </c>
      <c r="N84">
        <v>45434.758564814816</v>
      </c>
      <c r="O84">
        <v>45436.062569444446</v>
      </c>
      <c r="Q84">
        <v>45319</v>
      </c>
      <c r="S84" t="s">
        <v>182</v>
      </c>
      <c r="V84" t="s">
        <v>1324</v>
      </c>
      <c r="X84" t="s">
        <v>182</v>
      </c>
      <c r="AD84" t="s">
        <v>161</v>
      </c>
      <c r="AE84" t="s">
        <v>182</v>
      </c>
      <c r="AG84" t="s">
        <v>193</v>
      </c>
      <c r="AK84" t="s">
        <v>1329</v>
      </c>
      <c r="AO84" t="s">
        <v>1330</v>
      </c>
      <c r="CK84" s="17"/>
      <c r="CP84" t="s">
        <v>168</v>
      </c>
      <c r="CQ84" s="18" t="s">
        <v>369</v>
      </c>
      <c r="CR84" s="1" t="s">
        <v>369</v>
      </c>
      <c r="CS84" t="s">
        <v>3396</v>
      </c>
      <c r="CT84" t="s">
        <v>170</v>
      </c>
      <c r="CU84"/>
      <c r="CV84" t="s">
        <v>171</v>
      </c>
      <c r="CW84"/>
      <c r="CX84"/>
      <c r="CY84" t="s">
        <v>171</v>
      </c>
      <c r="CZ84" s="18"/>
      <c r="DA84" s="18"/>
      <c r="DB84" s="18"/>
      <c r="DC84" s="18" t="s">
        <v>182</v>
      </c>
      <c r="DD84" s="18">
        <v>1</v>
      </c>
      <c r="DF84">
        <v>36</v>
      </c>
      <c r="DG84" t="s">
        <v>1331</v>
      </c>
      <c r="DH84" t="s">
        <v>1332</v>
      </c>
      <c r="DI84" t="s">
        <v>826</v>
      </c>
      <c r="DJ84" t="s">
        <v>173</v>
      </c>
      <c r="DK84">
        <v>0.8</v>
      </c>
      <c r="DL84" s="1" t="s">
        <v>1333</v>
      </c>
      <c r="DM84" t="s">
        <v>1334</v>
      </c>
      <c r="DQ84">
        <v>10</v>
      </c>
      <c r="DR84" t="s">
        <v>3035</v>
      </c>
      <c r="DS84" t="s">
        <v>209</v>
      </c>
      <c r="DV84" t="s">
        <v>1335</v>
      </c>
      <c r="DX84" s="1" t="s">
        <v>1336</v>
      </c>
      <c r="DY84" s="1" t="s">
        <v>3254</v>
      </c>
      <c r="DZ84" t="s">
        <v>3184</v>
      </c>
      <c r="EA84">
        <v>2019</v>
      </c>
      <c r="EB84" t="s">
        <v>2946</v>
      </c>
      <c r="EC84">
        <v>4</v>
      </c>
      <c r="EE84"/>
      <c r="EF84" s="1" t="s">
        <v>1337</v>
      </c>
      <c r="EG84" s="1" t="s">
        <v>3166</v>
      </c>
      <c r="EH84" s="1" t="s">
        <v>3166</v>
      </c>
      <c r="EK84" t="s">
        <v>171</v>
      </c>
      <c r="EN84">
        <f t="shared" si="3"/>
        <v>4</v>
      </c>
      <c r="EO84" t="e">
        <f>_xlfn.TEXTJOIN(", ",TRUE,#REF!)</f>
        <v>#REF!</v>
      </c>
      <c r="EP84" s="3">
        <v>1</v>
      </c>
      <c r="EY84">
        <v>1</v>
      </c>
      <c r="FL84">
        <v>1</v>
      </c>
      <c r="FX84">
        <v>1</v>
      </c>
    </row>
    <row r="85" spans="1:180" ht="90" x14ac:dyDescent="0.25">
      <c r="A85">
        <v>1</v>
      </c>
      <c r="B85" t="s">
        <v>1348</v>
      </c>
      <c r="C85" t="s">
        <v>154</v>
      </c>
      <c r="D85">
        <v>2024</v>
      </c>
      <c r="E85" t="s">
        <v>1349</v>
      </c>
      <c r="F85" s="1" t="s">
        <v>1350</v>
      </c>
      <c r="G85" t="s">
        <v>1351</v>
      </c>
      <c r="I85" t="s">
        <v>1352</v>
      </c>
      <c r="J85" t="s">
        <v>1353</v>
      </c>
      <c r="L85" t="s">
        <v>1354</v>
      </c>
      <c r="M85">
        <v>45413</v>
      </c>
      <c r="N85">
        <v>45434.754953703705</v>
      </c>
      <c r="O85">
        <v>45436.030775462961</v>
      </c>
      <c r="T85">
        <v>80</v>
      </c>
      <c r="AD85" t="s">
        <v>161</v>
      </c>
      <c r="AH85" t="s">
        <v>1355</v>
      </c>
      <c r="AO85" t="s">
        <v>1356</v>
      </c>
      <c r="CP85" t="s">
        <v>168</v>
      </c>
      <c r="CQ85" s="18" t="s">
        <v>369</v>
      </c>
      <c r="CR85" s="1" t="s">
        <v>369</v>
      </c>
      <c r="CS85" t="s">
        <v>3396</v>
      </c>
      <c r="CT85" t="s">
        <v>170</v>
      </c>
      <c r="CU85" s="12" t="s">
        <v>171</v>
      </c>
      <c r="CV85" s="12" t="s">
        <v>171</v>
      </c>
      <c r="CW85" s="12" t="s">
        <v>171</v>
      </c>
      <c r="CX85" s="12"/>
      <c r="CY85" t="s">
        <v>171</v>
      </c>
      <c r="CZ85" s="21" t="s">
        <v>171</v>
      </c>
      <c r="DA85" s="21" t="s">
        <v>171</v>
      </c>
      <c r="DB85" s="21" t="s">
        <v>171</v>
      </c>
      <c r="DC85" s="18"/>
      <c r="DD85" s="18"/>
      <c r="DF85">
        <v>78</v>
      </c>
      <c r="DG85" t="s">
        <v>3031</v>
      </c>
      <c r="DH85" t="s">
        <v>3030</v>
      </c>
      <c r="DI85" t="s">
        <v>826</v>
      </c>
      <c r="DJ85" t="s">
        <v>173</v>
      </c>
      <c r="DK85">
        <v>0.9</v>
      </c>
      <c r="DL85" s="1" t="s">
        <v>1333</v>
      </c>
      <c r="DM85" t="s">
        <v>3032</v>
      </c>
      <c r="DN85" t="s">
        <v>3033</v>
      </c>
      <c r="DO85">
        <v>64</v>
      </c>
      <c r="DP85" t="s">
        <v>3034</v>
      </c>
      <c r="DQ85" s="12" t="s">
        <v>233</v>
      </c>
      <c r="DR85" t="s">
        <v>3035</v>
      </c>
      <c r="DS85" t="s">
        <v>209</v>
      </c>
      <c r="DV85" t="s">
        <v>3036</v>
      </c>
      <c r="DX85" s="1" t="s">
        <v>3037</v>
      </c>
      <c r="DY85" s="1" t="s">
        <v>3254</v>
      </c>
      <c r="DZ85" s="12" t="s">
        <v>171</v>
      </c>
      <c r="EA85">
        <v>2020</v>
      </c>
      <c r="EB85" t="s">
        <v>2945</v>
      </c>
      <c r="EC85">
        <v>8</v>
      </c>
      <c r="EE85"/>
      <c r="EF85" s="1" t="s">
        <v>3038</v>
      </c>
      <c r="EG85" s="1" t="s">
        <v>3167</v>
      </c>
      <c r="EH85" s="1" t="s">
        <v>3167</v>
      </c>
      <c r="EK85" s="12" t="s">
        <v>171</v>
      </c>
      <c r="EL85" s="12"/>
      <c r="EN85">
        <f t="shared" si="3"/>
        <v>0</v>
      </c>
      <c r="EO85" t="e">
        <f>_xlfn.TEXTJOIN(", ",TRUE,#REF!)</f>
        <v>#REF!</v>
      </c>
    </row>
    <row r="86" spans="1:180" ht="60" x14ac:dyDescent="0.25">
      <c r="A86">
        <v>1</v>
      </c>
      <c r="B86" t="s">
        <v>1357</v>
      </c>
      <c r="C86" t="s">
        <v>154</v>
      </c>
      <c r="D86">
        <v>2023</v>
      </c>
      <c r="E86" t="s">
        <v>1358</v>
      </c>
      <c r="F86" s="1" t="s">
        <v>1359</v>
      </c>
      <c r="G86" t="s">
        <v>566</v>
      </c>
      <c r="I86" t="s">
        <v>179</v>
      </c>
      <c r="J86" t="s">
        <v>1360</v>
      </c>
      <c r="K86" t="s">
        <v>1361</v>
      </c>
      <c r="L86" t="s">
        <v>1362</v>
      </c>
      <c r="M86">
        <v>45284</v>
      </c>
      <c r="N86">
        <v>45434.755046296297</v>
      </c>
      <c r="O86">
        <v>45436.062627314815</v>
      </c>
      <c r="Q86">
        <v>76</v>
      </c>
      <c r="S86" t="s">
        <v>182</v>
      </c>
      <c r="T86">
        <v>16</v>
      </c>
      <c r="V86" t="s">
        <v>1145</v>
      </c>
      <c r="X86" t="s">
        <v>182</v>
      </c>
      <c r="AD86" t="s">
        <v>161</v>
      </c>
      <c r="AE86" t="s">
        <v>182</v>
      </c>
      <c r="AG86" t="s">
        <v>193</v>
      </c>
      <c r="AH86" t="s">
        <v>1363</v>
      </c>
      <c r="AK86" t="s">
        <v>1364</v>
      </c>
      <c r="AM86" t="s">
        <v>1365</v>
      </c>
      <c r="AO86" t="s">
        <v>1366</v>
      </c>
      <c r="CP86" t="s">
        <v>168</v>
      </c>
      <c r="CQ86" s="18" t="s">
        <v>1367</v>
      </c>
      <c r="CR86" s="1" t="s">
        <v>1367</v>
      </c>
      <c r="CS86" t="s">
        <v>3396</v>
      </c>
      <c r="CT86" t="s">
        <v>170</v>
      </c>
      <c r="CU86"/>
      <c r="CV86" t="s">
        <v>171</v>
      </c>
      <c r="CW86"/>
      <c r="CX86"/>
      <c r="CY86" t="s">
        <v>171</v>
      </c>
      <c r="CZ86" s="18"/>
      <c r="DA86" s="18"/>
      <c r="DB86" s="18"/>
      <c r="DC86" s="18" t="s">
        <v>182</v>
      </c>
      <c r="DD86" s="18">
        <v>1</v>
      </c>
      <c r="DF86">
        <v>8</v>
      </c>
      <c r="DG86" t="s">
        <v>1368</v>
      </c>
      <c r="DH86" t="s">
        <v>1369</v>
      </c>
      <c r="DI86" t="s">
        <v>1370</v>
      </c>
      <c r="DJ86" t="s">
        <v>207</v>
      </c>
      <c r="DK86">
        <v>550</v>
      </c>
      <c r="DL86" t="s">
        <v>171</v>
      </c>
      <c r="DM86" t="s">
        <v>171</v>
      </c>
      <c r="DQ86">
        <v>3</v>
      </c>
      <c r="DR86" t="s">
        <v>1371</v>
      </c>
      <c r="DS86" t="s">
        <v>479</v>
      </c>
      <c r="DV86" t="s">
        <v>3139</v>
      </c>
      <c r="DX86" s="1" t="s">
        <v>3105</v>
      </c>
      <c r="DY86" s="1" t="s">
        <v>3273</v>
      </c>
      <c r="DZ86" t="s">
        <v>171</v>
      </c>
      <c r="EA86" s="18">
        <v>2023</v>
      </c>
      <c r="EC86">
        <v>4</v>
      </c>
      <c r="EE86" s="1" t="s">
        <v>3195</v>
      </c>
      <c r="EF86" s="1" t="s">
        <v>1372</v>
      </c>
      <c r="EG86" s="1" t="s">
        <v>3272</v>
      </c>
      <c r="EH86" s="1" t="s">
        <v>3168</v>
      </c>
      <c r="EJ86" s="1" t="s">
        <v>1373</v>
      </c>
      <c r="EK86" s="1" t="s">
        <v>1373</v>
      </c>
      <c r="EL86" s="1" t="s">
        <v>3305</v>
      </c>
      <c r="EN86">
        <f t="shared" si="3"/>
        <v>3</v>
      </c>
      <c r="EO86" t="e">
        <f>_xlfn.TEXTJOIN(", ",TRUE,#REF!)</f>
        <v>#REF!</v>
      </c>
      <c r="EP86" s="3" t="s">
        <v>1374</v>
      </c>
      <c r="FL86">
        <v>1</v>
      </c>
      <c r="FQ86">
        <v>1</v>
      </c>
    </row>
    <row r="87" spans="1:180" ht="45" x14ac:dyDescent="0.25">
      <c r="A87">
        <v>1</v>
      </c>
      <c r="B87" t="s">
        <v>1375</v>
      </c>
      <c r="C87" t="s">
        <v>154</v>
      </c>
      <c r="D87">
        <v>2024</v>
      </c>
      <c r="E87" t="s">
        <v>1376</v>
      </c>
      <c r="F87" s="1" t="s">
        <v>1377</v>
      </c>
      <c r="G87" t="s">
        <v>1378</v>
      </c>
      <c r="I87" t="s">
        <v>820</v>
      </c>
      <c r="J87" t="s">
        <v>1379</v>
      </c>
      <c r="K87" t="s">
        <v>1380</v>
      </c>
      <c r="L87" t="s">
        <v>1381</v>
      </c>
      <c r="M87">
        <v>45380</v>
      </c>
      <c r="N87">
        <v>45434.755023148151</v>
      </c>
      <c r="O87">
        <v>45436.062673611108</v>
      </c>
      <c r="Q87" t="s">
        <v>1382</v>
      </c>
      <c r="S87" t="s">
        <v>182</v>
      </c>
      <c r="T87">
        <v>86</v>
      </c>
      <c r="V87" t="s">
        <v>1378</v>
      </c>
      <c r="X87" t="s">
        <v>182</v>
      </c>
      <c r="AD87" t="s">
        <v>161</v>
      </c>
      <c r="AE87" t="s">
        <v>182</v>
      </c>
      <c r="AG87" t="s">
        <v>193</v>
      </c>
      <c r="AH87" t="s">
        <v>1383</v>
      </c>
      <c r="AK87" t="s">
        <v>1384</v>
      </c>
      <c r="AO87" t="s">
        <v>1385</v>
      </c>
      <c r="CN87" t="s">
        <v>1386</v>
      </c>
      <c r="CP87" t="s">
        <v>168</v>
      </c>
      <c r="CQ87" s="18" t="s">
        <v>844</v>
      </c>
      <c r="CR87" s="1" t="s">
        <v>844</v>
      </c>
      <c r="CS87" t="s">
        <v>3396</v>
      </c>
      <c r="CT87" t="s">
        <v>692</v>
      </c>
      <c r="CU87"/>
      <c r="CV87" t="s">
        <v>171</v>
      </c>
      <c r="CW87"/>
      <c r="CX87"/>
      <c r="CY87" t="s">
        <v>171</v>
      </c>
      <c r="CZ87" s="18"/>
      <c r="DA87" s="18"/>
      <c r="DB87" s="18"/>
      <c r="DC87" s="18">
        <v>1</v>
      </c>
      <c r="DD87" s="18">
        <v>1</v>
      </c>
      <c r="DF87">
        <v>4</v>
      </c>
      <c r="DG87" t="s">
        <v>171</v>
      </c>
      <c r="DH87" t="s">
        <v>205</v>
      </c>
      <c r="DI87" t="s">
        <v>206</v>
      </c>
      <c r="DJ87" t="s">
        <v>207</v>
      </c>
      <c r="DK87">
        <v>1.83</v>
      </c>
      <c r="DL87" t="s">
        <v>171</v>
      </c>
      <c r="DM87" t="s">
        <v>171</v>
      </c>
      <c r="DQ87">
        <v>3</v>
      </c>
      <c r="DR87" t="s">
        <v>1387</v>
      </c>
      <c r="DS87" t="s">
        <v>633</v>
      </c>
      <c r="DT87" t="s">
        <v>3099</v>
      </c>
      <c r="DV87" t="s">
        <v>1388</v>
      </c>
      <c r="DX87" s="1" t="s">
        <v>3101</v>
      </c>
      <c r="DY87" s="1" t="s">
        <v>3254</v>
      </c>
      <c r="DZ87" t="s">
        <v>171</v>
      </c>
      <c r="EA87" t="s">
        <v>182</v>
      </c>
      <c r="EC87">
        <v>4</v>
      </c>
      <c r="EE87"/>
      <c r="EF87" s="1" t="s">
        <v>1389</v>
      </c>
      <c r="EG87" s="1" t="s">
        <v>3169</v>
      </c>
      <c r="EH87" s="1" t="s">
        <v>3169</v>
      </c>
      <c r="EI87" t="s">
        <v>3104</v>
      </c>
      <c r="EK87" t="s">
        <v>171</v>
      </c>
      <c r="EN87">
        <f t="shared" si="3"/>
        <v>0</v>
      </c>
      <c r="EO87" t="e">
        <f>_xlfn.TEXTJOIN(", ",TRUE,#REF!)</f>
        <v>#REF!</v>
      </c>
    </row>
    <row r="88" spans="1:180" ht="120" x14ac:dyDescent="0.25">
      <c r="A88" s="18"/>
      <c r="B88" s="18" t="s">
        <v>1407</v>
      </c>
      <c r="C88" s="18" t="s">
        <v>154</v>
      </c>
      <c r="D88" s="18">
        <v>2023</v>
      </c>
      <c r="E88" s="18" t="s">
        <v>1408</v>
      </c>
      <c r="F88" s="1" t="s">
        <v>1409</v>
      </c>
      <c r="G88" s="18" t="s">
        <v>3389</v>
      </c>
      <c r="I88" t="s">
        <v>1410</v>
      </c>
      <c r="J88" t="s">
        <v>1411</v>
      </c>
      <c r="K88" t="s">
        <v>1412</v>
      </c>
      <c r="L88" t="s">
        <v>1413</v>
      </c>
      <c r="M88">
        <v>2023</v>
      </c>
      <c r="N88">
        <v>45246.819224537037</v>
      </c>
      <c r="O88">
        <v>45246.819224537037</v>
      </c>
      <c r="S88" t="s">
        <v>182</v>
      </c>
      <c r="T88">
        <v>20</v>
      </c>
      <c r="X88" t="s">
        <v>182</v>
      </c>
      <c r="AD88" t="s">
        <v>161</v>
      </c>
      <c r="AK88" t="s">
        <v>183</v>
      </c>
      <c r="AS88" t="s">
        <v>182</v>
      </c>
      <c r="CK88" s="20" t="s">
        <v>198</v>
      </c>
      <c r="CL88" s="18"/>
      <c r="CM88" s="18"/>
      <c r="CP88" s="18" t="s">
        <v>201</v>
      </c>
      <c r="CQ88" s="18" t="s">
        <v>3373</v>
      </c>
      <c r="CR88" s="1" t="s">
        <v>273</v>
      </c>
      <c r="CS88" s="18" t="s">
        <v>3396</v>
      </c>
      <c r="CT88" s="18" t="s">
        <v>182</v>
      </c>
      <c r="CU88"/>
      <c r="CV88" t="s">
        <v>171</v>
      </c>
      <c r="CW88"/>
      <c r="CX88"/>
      <c r="CY88" s="18" t="s">
        <v>198</v>
      </c>
      <c r="CZ88" s="18"/>
      <c r="DA88" s="18">
        <v>356</v>
      </c>
      <c r="DB88" s="18">
        <v>21</v>
      </c>
      <c r="DC88" s="18">
        <v>21</v>
      </c>
      <c r="DD88" s="18">
        <v>1</v>
      </c>
      <c r="DE88" s="18"/>
      <c r="DF88" s="18">
        <v>1</v>
      </c>
      <c r="DG88" s="18" t="s">
        <v>171</v>
      </c>
      <c r="DH88" s="18" t="s">
        <v>927</v>
      </c>
      <c r="DI88" s="18" t="s">
        <v>1414</v>
      </c>
      <c r="DJ88" s="18" t="s">
        <v>207</v>
      </c>
      <c r="DK88" s="18">
        <v>26.9</v>
      </c>
      <c r="DL88" s="18" t="s">
        <v>171</v>
      </c>
      <c r="DM88" s="18" t="s">
        <v>171</v>
      </c>
      <c r="DN88" s="18"/>
      <c r="DO88" s="18"/>
      <c r="DP88" s="18"/>
      <c r="DQ88" s="18">
        <v>3</v>
      </c>
      <c r="DR88" s="18" t="s">
        <v>1415</v>
      </c>
      <c r="DS88" s="18" t="s">
        <v>209</v>
      </c>
      <c r="DT88" s="18"/>
      <c r="DU88" s="18" t="s">
        <v>3234</v>
      </c>
      <c r="DV88" s="1" t="s">
        <v>3239</v>
      </c>
      <c r="DW88" s="18"/>
      <c r="DX88" s="1" t="s">
        <v>1416</v>
      </c>
      <c r="DY88" s="1" t="s">
        <v>3254</v>
      </c>
      <c r="DZ88" s="18" t="s">
        <v>171</v>
      </c>
      <c r="EA88" s="18">
        <v>2021</v>
      </c>
      <c r="EB88" s="18"/>
      <c r="EC88" s="18">
        <v>4</v>
      </c>
      <c r="ED88" s="18"/>
      <c r="EE88" s="18"/>
      <c r="EF88" s="1" t="s">
        <v>1417</v>
      </c>
      <c r="EG88" s="1" t="s">
        <v>3170</v>
      </c>
      <c r="EH88" s="1" t="s">
        <v>3227</v>
      </c>
      <c r="EI88" s="18"/>
      <c r="EJ88" s="18"/>
      <c r="EK88" s="18" t="s">
        <v>171</v>
      </c>
      <c r="EL88" s="18"/>
      <c r="EM88" s="18"/>
      <c r="EN88" s="18">
        <f t="shared" si="3"/>
        <v>0</v>
      </c>
      <c r="EO88" t="e">
        <f>_xlfn.TEXTJOIN(", ",TRUE,#REF!)</f>
        <v>#REF!</v>
      </c>
      <c r="EP88" s="20"/>
      <c r="EQ88" s="18"/>
      <c r="ER88" s="18"/>
      <c r="ES88" s="18"/>
      <c r="ET88" s="18"/>
      <c r="EU88" s="18"/>
      <c r="EV88" s="18"/>
      <c r="EW88" s="18"/>
      <c r="EX88" s="18"/>
      <c r="EY88" s="18"/>
      <c r="EZ88" s="18"/>
      <c r="FA88" s="18"/>
      <c r="FB88" s="18"/>
      <c r="FC88" s="18"/>
      <c r="FD88" s="18"/>
      <c r="FE88" s="18"/>
      <c r="FF88" s="18"/>
      <c r="FG88" s="18"/>
      <c r="FH88" s="18"/>
      <c r="FI88" s="18"/>
      <c r="FJ88" s="18"/>
      <c r="FK88" s="18"/>
      <c r="FL88" s="18"/>
      <c r="FM88" s="18"/>
      <c r="FN88" s="18"/>
      <c r="FO88" s="18"/>
      <c r="FP88" s="18"/>
      <c r="FQ88" s="18"/>
      <c r="FR88" s="18"/>
      <c r="FS88" s="18"/>
      <c r="FT88" s="18"/>
      <c r="FU88" s="18"/>
      <c r="FV88" s="18"/>
      <c r="FW88" s="18"/>
      <c r="FX88" s="18"/>
    </row>
    <row r="89" spans="1:180" ht="60" x14ac:dyDescent="0.25">
      <c r="A89" s="18"/>
      <c r="B89" s="18" t="s">
        <v>1418</v>
      </c>
      <c r="C89" s="18" t="s">
        <v>154</v>
      </c>
      <c r="D89" s="18">
        <v>2022</v>
      </c>
      <c r="E89" s="18" t="s">
        <v>1419</v>
      </c>
      <c r="F89" s="1" t="s">
        <v>1420</v>
      </c>
      <c r="G89" s="18" t="s">
        <v>1421</v>
      </c>
      <c r="I89" t="s">
        <v>1422</v>
      </c>
      <c r="J89" t="s">
        <v>1423</v>
      </c>
      <c r="L89" t="s">
        <v>1424</v>
      </c>
      <c r="M89">
        <v>44743</v>
      </c>
      <c r="N89">
        <v>45075.825243055559</v>
      </c>
      <c r="O89">
        <v>45075.825243055559</v>
      </c>
      <c r="S89">
        <v>3</v>
      </c>
      <c r="T89">
        <v>16</v>
      </c>
      <c r="AD89" t="s">
        <v>161</v>
      </c>
      <c r="AH89" t="s">
        <v>1425</v>
      </c>
      <c r="AO89" t="s">
        <v>1426</v>
      </c>
      <c r="CK89" s="20" t="s">
        <v>198</v>
      </c>
      <c r="CL89" s="18"/>
      <c r="CM89" s="18"/>
      <c r="CP89" s="18" t="s">
        <v>843</v>
      </c>
      <c r="CQ89" s="18" t="s">
        <v>3373</v>
      </c>
      <c r="CR89" s="18" t="s">
        <v>273</v>
      </c>
      <c r="CS89" s="18" t="s">
        <v>3396</v>
      </c>
      <c r="CT89" t="s">
        <v>692</v>
      </c>
      <c r="CU89"/>
      <c r="CV89" t="s">
        <v>171</v>
      </c>
      <c r="CW89"/>
      <c r="CX89" t="s">
        <v>3354</v>
      </c>
      <c r="CY89" s="18">
        <f>AVERAGE(22,8,9,7,9,7,7,8,5,8,5,12,14,5,12,7,6,23,46,42,12,7,14,3,6,9,12,5,7,10,10)</f>
        <v>11.516129032258064</v>
      </c>
      <c r="CZ89" s="18"/>
      <c r="DA89" s="18">
        <v>357</v>
      </c>
      <c r="DB89" s="18">
        <v>32</v>
      </c>
      <c r="DC89" s="18">
        <v>32</v>
      </c>
      <c r="DD89" s="18">
        <v>1</v>
      </c>
      <c r="DE89" s="18">
        <v>17.8</v>
      </c>
      <c r="DF89" s="18">
        <v>2</v>
      </c>
      <c r="DG89" s="18" t="s">
        <v>171</v>
      </c>
      <c r="DH89" s="18" t="s">
        <v>1427</v>
      </c>
      <c r="DI89" s="18" t="s">
        <v>1414</v>
      </c>
      <c r="DJ89" s="18" t="s">
        <v>207</v>
      </c>
      <c r="DK89" s="18">
        <v>191</v>
      </c>
      <c r="DL89" s="18" t="s">
        <v>171</v>
      </c>
      <c r="DM89" s="18" t="s">
        <v>171</v>
      </c>
      <c r="DN89" s="18"/>
      <c r="DO89" s="18"/>
      <c r="DP89" s="18"/>
      <c r="DQ89" s="18">
        <v>3</v>
      </c>
      <c r="DR89" s="18" t="s">
        <v>1415</v>
      </c>
      <c r="DS89" s="18" t="s">
        <v>209</v>
      </c>
      <c r="DT89" s="18"/>
      <c r="DU89" s="18"/>
      <c r="DV89" s="18" t="s">
        <v>1428</v>
      </c>
      <c r="DW89" s="18"/>
      <c r="DX89" s="1" t="s">
        <v>3120</v>
      </c>
      <c r="DY89" s="1" t="s">
        <v>182</v>
      </c>
      <c r="DZ89" s="18" t="s">
        <v>171</v>
      </c>
      <c r="EA89" s="18">
        <v>2021</v>
      </c>
      <c r="EB89" s="18"/>
      <c r="EC89" s="18">
        <v>4</v>
      </c>
      <c r="ED89" s="18"/>
      <c r="EE89" s="1" t="s">
        <v>3215</v>
      </c>
      <c r="EF89" s="18" t="s">
        <v>171</v>
      </c>
      <c r="EG89" s="18"/>
      <c r="EH89" s="18"/>
      <c r="EI89" s="18"/>
      <c r="EJ89" s="12" t="s">
        <v>171</v>
      </c>
      <c r="EK89" s="1" t="s">
        <v>1429</v>
      </c>
      <c r="EL89" s="18"/>
      <c r="EM89" s="18"/>
      <c r="EN89" s="18">
        <f t="shared" si="3"/>
        <v>1</v>
      </c>
      <c r="EO89" t="e">
        <f>_xlfn.TEXTJOIN(", ",TRUE,#REF!)</f>
        <v>#REF!</v>
      </c>
      <c r="EP89" s="20">
        <v>-1</v>
      </c>
      <c r="EQ89" s="18"/>
      <c r="ER89" s="18"/>
      <c r="ES89" s="18"/>
      <c r="ET89" s="18"/>
      <c r="EU89" s="18"/>
      <c r="EV89" s="18"/>
      <c r="EW89" s="18"/>
      <c r="EX89" s="18"/>
      <c r="EY89" s="18"/>
      <c r="EZ89" s="18"/>
      <c r="FA89" s="18"/>
      <c r="FB89" s="18"/>
      <c r="FC89" s="18"/>
      <c r="FD89" s="18"/>
      <c r="FE89" s="18"/>
      <c r="FF89" s="18"/>
      <c r="FG89" s="18"/>
      <c r="FH89" s="18"/>
      <c r="FI89" s="18"/>
      <c r="FJ89" s="18"/>
      <c r="FK89" s="18"/>
      <c r="FL89" s="18"/>
      <c r="FM89" s="18"/>
      <c r="FN89" s="18"/>
      <c r="FO89" s="18"/>
      <c r="FP89" s="18"/>
      <c r="FQ89" s="18"/>
      <c r="FR89" s="18"/>
      <c r="FS89" s="18"/>
      <c r="FT89" s="18"/>
      <c r="FU89" s="18"/>
      <c r="FV89" s="18"/>
      <c r="FW89" s="18"/>
      <c r="FX89" s="18"/>
    </row>
    <row r="90" spans="1:180" ht="90" x14ac:dyDescent="0.25">
      <c r="A90" s="18"/>
      <c r="B90" s="18" t="s">
        <v>1430</v>
      </c>
      <c r="C90" s="18" t="s">
        <v>154</v>
      </c>
      <c r="D90" s="18">
        <v>2018</v>
      </c>
      <c r="E90" s="18" t="s">
        <v>1431</v>
      </c>
      <c r="F90" s="1" t="s">
        <v>1432</v>
      </c>
      <c r="G90" s="18" t="s">
        <v>1145</v>
      </c>
      <c r="I90" t="s">
        <v>567</v>
      </c>
      <c r="J90" t="s">
        <v>1433</v>
      </c>
      <c r="L90" t="s">
        <v>1434</v>
      </c>
      <c r="M90" t="s">
        <v>1435</v>
      </c>
      <c r="N90">
        <v>45246.819328703707</v>
      </c>
      <c r="O90">
        <v>45246.819328703707</v>
      </c>
      <c r="S90" t="s">
        <v>182</v>
      </c>
      <c r="T90">
        <v>10</v>
      </c>
      <c r="X90" t="s">
        <v>182</v>
      </c>
      <c r="AD90" t="s">
        <v>161</v>
      </c>
      <c r="AK90" t="s">
        <v>183</v>
      </c>
      <c r="AS90" t="s">
        <v>182</v>
      </c>
      <c r="CK90" s="20" t="s">
        <v>198</v>
      </c>
      <c r="CL90" s="18"/>
      <c r="CM90" s="18"/>
      <c r="CP90" s="18" t="s">
        <v>201</v>
      </c>
      <c r="CQ90" s="18" t="s">
        <v>3363</v>
      </c>
      <c r="CR90" s="1" t="s">
        <v>1436</v>
      </c>
      <c r="CS90" s="18" t="s">
        <v>3396</v>
      </c>
      <c r="CT90" s="18" t="s">
        <v>170</v>
      </c>
      <c r="CU90"/>
      <c r="CV90" t="s">
        <v>171</v>
      </c>
      <c r="CW90"/>
      <c r="CX90" t="s">
        <v>3354</v>
      </c>
      <c r="CY90" s="18">
        <f>DA90/(DB90-1)</f>
        <v>26</v>
      </c>
      <c r="CZ90" s="18"/>
      <c r="DA90" s="18">
        <v>104</v>
      </c>
      <c r="DB90" s="18">
        <v>5</v>
      </c>
      <c r="DC90" s="18" t="s">
        <v>182</v>
      </c>
      <c r="DD90" s="18">
        <v>1</v>
      </c>
      <c r="DE90" s="18"/>
      <c r="DF90" s="18">
        <v>3</v>
      </c>
      <c r="DG90" s="18" t="s">
        <v>1437</v>
      </c>
      <c r="DH90" s="18" t="s">
        <v>1438</v>
      </c>
      <c r="DI90" s="18" t="s">
        <v>1439</v>
      </c>
      <c r="DJ90" s="18" t="s">
        <v>207</v>
      </c>
      <c r="DK90" s="18">
        <v>65</v>
      </c>
      <c r="DL90" s="18" t="s">
        <v>171</v>
      </c>
      <c r="DM90" s="18" t="s">
        <v>171</v>
      </c>
      <c r="DN90" s="18"/>
      <c r="DO90" s="18"/>
      <c r="DP90" s="18"/>
      <c r="DQ90" s="18">
        <v>3.125</v>
      </c>
      <c r="DR90" s="18" t="s">
        <v>1440</v>
      </c>
      <c r="DS90" s="18" t="s">
        <v>209</v>
      </c>
      <c r="DT90" s="18"/>
      <c r="DU90" s="18"/>
      <c r="DV90" s="18" t="s">
        <v>1303</v>
      </c>
      <c r="DW90" s="18" t="s">
        <v>3147</v>
      </c>
      <c r="DX90" s="1" t="s">
        <v>3132</v>
      </c>
      <c r="DY90" s="18" t="s">
        <v>3275</v>
      </c>
      <c r="DZ90" s="18" t="s">
        <v>171</v>
      </c>
      <c r="EA90" s="18" t="s">
        <v>3091</v>
      </c>
      <c r="EB90" t="s">
        <v>2946</v>
      </c>
      <c r="EC90" s="18">
        <v>4</v>
      </c>
      <c r="ED90" s="18"/>
      <c r="EE90" s="1" t="s">
        <v>3196</v>
      </c>
      <c r="EF90" s="18" t="s">
        <v>171</v>
      </c>
      <c r="EG90" s="18"/>
      <c r="EH90" s="18"/>
      <c r="EI90" s="18"/>
      <c r="EJ90" t="s">
        <v>3348</v>
      </c>
      <c r="EK90" s="1" t="s">
        <v>1373</v>
      </c>
      <c r="EL90" s="18" t="s">
        <v>3305</v>
      </c>
      <c r="EM90" s="18"/>
      <c r="EN90" s="18">
        <f t="shared" si="3"/>
        <v>3</v>
      </c>
      <c r="EO90" t="e">
        <f>_xlfn.TEXTJOIN(", ",TRUE,#REF!)</f>
        <v>#REF!</v>
      </c>
      <c r="EP90" s="20">
        <v>-1</v>
      </c>
      <c r="EQ90" s="18"/>
      <c r="ER90" s="18"/>
      <c r="ES90" s="18"/>
      <c r="ET90" s="18"/>
      <c r="EU90" s="18"/>
      <c r="EV90" s="18"/>
      <c r="EW90" s="18">
        <v>1</v>
      </c>
      <c r="EX90" s="18"/>
      <c r="EY90" s="18"/>
      <c r="EZ90" s="18">
        <v>-1</v>
      </c>
      <c r="FA90" s="18"/>
      <c r="FB90" s="18"/>
      <c r="FC90" s="18"/>
      <c r="FD90" s="18"/>
      <c r="FE90" s="18"/>
      <c r="FF90" s="18"/>
      <c r="FG90" s="18"/>
      <c r="FH90" s="18"/>
      <c r="FI90" s="18"/>
      <c r="FJ90" s="18"/>
      <c r="FK90" s="18"/>
      <c r="FL90" s="18"/>
      <c r="FM90" s="18"/>
      <c r="FN90" s="18"/>
      <c r="FO90" s="18"/>
      <c r="FP90" s="18"/>
      <c r="FQ90" s="18"/>
      <c r="FR90" s="18"/>
      <c r="FS90" s="18"/>
      <c r="FT90" s="18"/>
      <c r="FU90" s="18"/>
      <c r="FV90" s="18"/>
      <c r="FW90" s="18"/>
      <c r="FX90" s="18"/>
    </row>
    <row r="91" spans="1:180" ht="60" x14ac:dyDescent="0.25">
      <c r="B91" t="s">
        <v>1447</v>
      </c>
      <c r="C91" t="s">
        <v>154</v>
      </c>
      <c r="D91">
        <v>2020</v>
      </c>
      <c r="E91" t="s">
        <v>1448</v>
      </c>
      <c r="F91" s="1" t="s">
        <v>1449</v>
      </c>
      <c r="G91" t="s">
        <v>566</v>
      </c>
      <c r="I91" t="s">
        <v>567</v>
      </c>
      <c r="J91" t="s">
        <v>1450</v>
      </c>
      <c r="L91" t="s">
        <v>1451</v>
      </c>
      <c r="M91">
        <v>44075</v>
      </c>
      <c r="N91">
        <v>45075.825208333335</v>
      </c>
      <c r="O91">
        <v>45075.825208333335</v>
      </c>
      <c r="S91">
        <v>18</v>
      </c>
      <c r="T91">
        <v>12</v>
      </c>
      <c r="AD91" t="s">
        <v>161</v>
      </c>
      <c r="AH91" t="s">
        <v>1452</v>
      </c>
      <c r="AM91" t="s">
        <v>1453</v>
      </c>
      <c r="AN91" t="s">
        <v>1454</v>
      </c>
      <c r="AO91" t="s">
        <v>1455</v>
      </c>
      <c r="CK91" s="3" t="s">
        <v>198</v>
      </c>
      <c r="CP91" t="s">
        <v>232</v>
      </c>
      <c r="CQ91" s="18" t="s">
        <v>369</v>
      </c>
      <c r="CR91" s="1" t="s">
        <v>369</v>
      </c>
      <c r="CS91" t="s">
        <v>3396</v>
      </c>
      <c r="CT91" t="s">
        <v>203</v>
      </c>
      <c r="CU91"/>
      <c r="CV91" t="s">
        <v>171</v>
      </c>
      <c r="CW91"/>
      <c r="CX91"/>
      <c r="CY91" t="s">
        <v>198</v>
      </c>
      <c r="CZ91" s="18"/>
      <c r="DA91" s="18"/>
      <c r="DB91" s="18"/>
      <c r="DC91" s="18" t="s">
        <v>182</v>
      </c>
      <c r="DD91" s="18">
        <v>1</v>
      </c>
      <c r="DE91" t="s">
        <v>171</v>
      </c>
      <c r="DF91" t="s">
        <v>182</v>
      </c>
      <c r="DG91" t="s">
        <v>171</v>
      </c>
      <c r="DH91" t="s">
        <v>1456</v>
      </c>
      <c r="DI91" t="s">
        <v>1457</v>
      </c>
      <c r="DJ91" t="s">
        <v>173</v>
      </c>
      <c r="DK91">
        <v>0.25</v>
      </c>
      <c r="DL91" s="1" t="s">
        <v>529</v>
      </c>
      <c r="DM91" t="s">
        <v>2963</v>
      </c>
      <c r="DQ91">
        <v>3.125</v>
      </c>
      <c r="DR91" t="s">
        <v>1031</v>
      </c>
      <c r="DS91" t="s">
        <v>209</v>
      </c>
      <c r="DV91" t="s">
        <v>1458</v>
      </c>
      <c r="DW91" s="18" t="s">
        <v>3145</v>
      </c>
      <c r="DX91" s="1" t="s">
        <v>3121</v>
      </c>
      <c r="DY91" s="1" t="s">
        <v>3254</v>
      </c>
      <c r="DZ91" t="s">
        <v>171</v>
      </c>
      <c r="EA91">
        <v>2017</v>
      </c>
      <c r="EB91" t="s">
        <v>2946</v>
      </c>
      <c r="EC91">
        <v>4</v>
      </c>
      <c r="EE91" s="1" t="s">
        <v>3197</v>
      </c>
      <c r="EF91" s="1" t="s">
        <v>1459</v>
      </c>
      <c r="EG91" s="1" t="s">
        <v>3171</v>
      </c>
      <c r="EH91" s="1" t="s">
        <v>3171</v>
      </c>
      <c r="EJ91" s="1" t="s">
        <v>3322</v>
      </c>
      <c r="EK91" s="1" t="s">
        <v>1460</v>
      </c>
      <c r="EL91" t="s">
        <v>3349</v>
      </c>
      <c r="EN91">
        <f t="shared" si="3"/>
        <v>1</v>
      </c>
      <c r="EO91" t="e">
        <f>_xlfn.TEXTJOIN(", ",TRUE,#REF!)</f>
        <v>#REF!</v>
      </c>
      <c r="FM91">
        <v>-1</v>
      </c>
    </row>
    <row r="92" spans="1:180" ht="45" x14ac:dyDescent="0.25">
      <c r="B92" t="s">
        <v>1461</v>
      </c>
      <c r="C92" t="s">
        <v>154</v>
      </c>
      <c r="D92">
        <v>2020</v>
      </c>
      <c r="E92" t="s">
        <v>1462</v>
      </c>
      <c r="F92" s="1" t="s">
        <v>1463</v>
      </c>
      <c r="G92" t="s">
        <v>1464</v>
      </c>
      <c r="I92" t="s">
        <v>1465</v>
      </c>
      <c r="J92" t="s">
        <v>1466</v>
      </c>
      <c r="L92" t="s">
        <v>1467</v>
      </c>
      <c r="M92">
        <v>44044</v>
      </c>
      <c r="N92">
        <v>45075.825300925928</v>
      </c>
      <c r="O92">
        <v>45075.918900462966</v>
      </c>
      <c r="Q92" t="s">
        <v>1468</v>
      </c>
      <c r="S92">
        <v>2</v>
      </c>
      <c r="T92">
        <v>23</v>
      </c>
      <c r="AD92" t="s">
        <v>161</v>
      </c>
      <c r="AH92" t="s">
        <v>1469</v>
      </c>
      <c r="AM92" t="s">
        <v>1470</v>
      </c>
      <c r="AN92" t="s">
        <v>1471</v>
      </c>
      <c r="AO92" t="s">
        <v>1472</v>
      </c>
      <c r="CP92" t="s">
        <v>168</v>
      </c>
      <c r="CR92" t="s">
        <v>1367</v>
      </c>
      <c r="CS92" t="s">
        <v>451</v>
      </c>
      <c r="CT92" t="s">
        <v>182</v>
      </c>
      <c r="CU92"/>
      <c r="CV92"/>
      <c r="CW92"/>
      <c r="CX92"/>
      <c r="CY92" t="s">
        <v>198</v>
      </c>
      <c r="CZ92" s="18"/>
      <c r="DA92" s="18"/>
      <c r="DB92" s="18"/>
      <c r="DC92" s="18" t="s">
        <v>182</v>
      </c>
      <c r="DD92" s="18">
        <v>1</v>
      </c>
      <c r="DE92" t="s">
        <v>171</v>
      </c>
      <c r="DH92" t="s">
        <v>973</v>
      </c>
      <c r="DI92" t="s">
        <v>1414</v>
      </c>
      <c r="DJ92" t="s">
        <v>207</v>
      </c>
      <c r="DK92">
        <v>254</v>
      </c>
      <c r="DL92"/>
      <c r="DQ92">
        <v>3.9</v>
      </c>
      <c r="DR92" t="s">
        <v>1473</v>
      </c>
      <c r="DV92"/>
      <c r="DX92"/>
      <c r="DY92"/>
      <c r="EA92">
        <v>2017</v>
      </c>
      <c r="EB92" t="s">
        <v>2946</v>
      </c>
      <c r="EC92">
        <v>4</v>
      </c>
      <c r="EE92"/>
      <c r="EF92"/>
      <c r="EG92"/>
      <c r="EH92"/>
      <c r="EK92" t="s">
        <v>171</v>
      </c>
      <c r="EN92">
        <f t="shared" si="3"/>
        <v>2</v>
      </c>
      <c r="EO92" t="e">
        <f>_xlfn.TEXTJOIN(", ",TRUE,#REF!)</f>
        <v>#REF!</v>
      </c>
      <c r="EP92" s="3">
        <v>1</v>
      </c>
      <c r="FC92">
        <v>1</v>
      </c>
    </row>
    <row r="93" spans="1:180" ht="150" x14ac:dyDescent="0.25">
      <c r="A93" s="18"/>
      <c r="B93" s="18" t="s">
        <v>1486</v>
      </c>
      <c r="C93" s="18" t="s">
        <v>238</v>
      </c>
      <c r="D93" s="18">
        <v>2023</v>
      </c>
      <c r="E93" s="18" t="s">
        <v>1487</v>
      </c>
      <c r="F93" s="1" t="s">
        <v>1488</v>
      </c>
      <c r="G93" s="18" t="s">
        <v>1489</v>
      </c>
      <c r="I93" t="s">
        <v>1490</v>
      </c>
      <c r="J93" t="s">
        <v>1491</v>
      </c>
      <c r="L93" t="s">
        <v>1492</v>
      </c>
      <c r="M93">
        <v>45047</v>
      </c>
      <c r="N93">
        <v>45075.825243055559</v>
      </c>
      <c r="O93">
        <v>45075.825243055559</v>
      </c>
      <c r="Q93" t="s">
        <v>1493</v>
      </c>
      <c r="S93">
        <v>3</v>
      </c>
      <c r="T93">
        <v>38</v>
      </c>
      <c r="AD93" t="s">
        <v>161</v>
      </c>
      <c r="AH93" t="s">
        <v>1494</v>
      </c>
      <c r="AM93" t="s">
        <v>1495</v>
      </c>
      <c r="AN93" t="s">
        <v>1496</v>
      </c>
      <c r="AO93" t="s">
        <v>1497</v>
      </c>
      <c r="CK93" s="20" t="s">
        <v>198</v>
      </c>
      <c r="CL93" s="18"/>
      <c r="CM93" s="18"/>
      <c r="CP93" s="18" t="s">
        <v>201</v>
      </c>
      <c r="CQ93" s="18" t="s">
        <v>3360</v>
      </c>
      <c r="CR93" s="18" t="s">
        <v>737</v>
      </c>
      <c r="CS93" s="18" t="s">
        <v>3396</v>
      </c>
      <c r="CT93" s="18" t="s">
        <v>170</v>
      </c>
      <c r="CU93" s="1" t="s">
        <v>658</v>
      </c>
      <c r="CV93" s="1" t="s">
        <v>659</v>
      </c>
      <c r="CW93" s="1" t="s">
        <v>182</v>
      </c>
      <c r="CY93" s="18">
        <f>AVERAGE(100,19,3,3,4,10,5,16,6,21,40)</f>
        <v>20.636363636363637</v>
      </c>
      <c r="CZ93" s="18"/>
      <c r="DA93" s="18">
        <v>227</v>
      </c>
      <c r="DB93" s="18">
        <v>13</v>
      </c>
      <c r="DC93" s="18" t="s">
        <v>182</v>
      </c>
      <c r="DD93" s="18">
        <v>1</v>
      </c>
      <c r="DE93" s="18">
        <v>17.5</v>
      </c>
      <c r="DF93" s="18">
        <v>1</v>
      </c>
      <c r="DG93" s="18" t="s">
        <v>171</v>
      </c>
      <c r="DH93" s="18" t="s">
        <v>1498</v>
      </c>
      <c r="DI93" s="18" t="s">
        <v>206</v>
      </c>
      <c r="DJ93" s="18" t="s">
        <v>207</v>
      </c>
      <c r="DK93" s="18">
        <v>70</v>
      </c>
      <c r="DL93" s="18" t="s">
        <v>171</v>
      </c>
      <c r="DM93" s="18" t="s">
        <v>2962</v>
      </c>
      <c r="DN93" s="18"/>
      <c r="DO93" s="18"/>
      <c r="DP93" s="18"/>
      <c r="DQ93" s="18">
        <v>3</v>
      </c>
      <c r="DR93" s="18" t="s">
        <v>1499</v>
      </c>
      <c r="DS93" s="18" t="s">
        <v>209</v>
      </c>
      <c r="DT93" s="18"/>
      <c r="DU93" s="18"/>
      <c r="DV93" s="18" t="s">
        <v>1500</v>
      </c>
      <c r="DW93" s="18"/>
      <c r="DX93" s="1" t="s">
        <v>1501</v>
      </c>
      <c r="DY93" s="1" t="s">
        <v>182</v>
      </c>
      <c r="DZ93" s="18" t="s">
        <v>171</v>
      </c>
      <c r="EA93" s="18">
        <v>2019</v>
      </c>
      <c r="EB93" s="18"/>
      <c r="EC93" s="18">
        <v>4</v>
      </c>
      <c r="ED93" s="18"/>
      <c r="EE93" s="18"/>
      <c r="EF93" s="18" t="s">
        <v>171</v>
      </c>
      <c r="EG93" s="18"/>
      <c r="EH93" s="18"/>
      <c r="EI93" s="18"/>
      <c r="EJ93" s="18"/>
      <c r="EK93" s="18" t="s">
        <v>171</v>
      </c>
      <c r="EL93" s="18"/>
      <c r="EM93" s="18"/>
      <c r="EN93" s="18">
        <f t="shared" si="3"/>
        <v>1</v>
      </c>
      <c r="EO93" t="e">
        <f>_xlfn.TEXTJOIN(", ",TRUE,#REF!)</f>
        <v>#REF!</v>
      </c>
      <c r="EP93" s="20"/>
      <c r="EQ93" s="18"/>
      <c r="ER93" s="18"/>
      <c r="ES93" s="18"/>
      <c r="ET93" s="18"/>
      <c r="EU93" s="18"/>
      <c r="EV93" s="18"/>
      <c r="EW93" s="18"/>
      <c r="EX93" s="18"/>
      <c r="EY93" s="18"/>
      <c r="EZ93" s="18"/>
      <c r="FA93" s="18"/>
      <c r="FB93" s="18"/>
      <c r="FC93" s="18"/>
      <c r="FD93" s="18"/>
      <c r="FE93" s="18">
        <v>1</v>
      </c>
      <c r="FF93" s="18"/>
      <c r="FG93" s="18"/>
      <c r="FH93" s="18"/>
      <c r="FI93" s="18"/>
      <c r="FJ93" s="18"/>
      <c r="FK93" s="18"/>
      <c r="FL93" s="18"/>
      <c r="FM93" s="18"/>
      <c r="FN93" s="18"/>
      <c r="FO93" s="18"/>
      <c r="FP93" s="18"/>
      <c r="FQ93" s="18"/>
      <c r="FR93" s="18"/>
      <c r="FS93" s="18"/>
      <c r="FT93" s="18"/>
      <c r="FU93" s="18"/>
      <c r="FV93" s="18"/>
      <c r="FW93" s="18"/>
      <c r="FX93" s="18"/>
    </row>
    <row r="94" spans="1:180" ht="60" x14ac:dyDescent="0.25">
      <c r="A94" s="18"/>
      <c r="B94" s="18" t="s">
        <v>1502</v>
      </c>
      <c r="C94" s="18" t="s">
        <v>154</v>
      </c>
      <c r="D94" s="18">
        <v>2021</v>
      </c>
      <c r="E94" s="18" t="s">
        <v>1503</v>
      </c>
      <c r="F94" s="1" t="s">
        <v>1504</v>
      </c>
      <c r="G94" s="18" t="s">
        <v>323</v>
      </c>
      <c r="I94" t="s">
        <v>324</v>
      </c>
      <c r="J94" t="s">
        <v>1505</v>
      </c>
      <c r="L94" t="s">
        <v>1506</v>
      </c>
      <c r="M94">
        <v>44531</v>
      </c>
      <c r="N94">
        <v>45075.825150462966</v>
      </c>
      <c r="O94">
        <v>45075.934166666666</v>
      </c>
      <c r="T94">
        <v>266</v>
      </c>
      <c r="AD94" t="s">
        <v>161</v>
      </c>
      <c r="AH94" t="s">
        <v>1507</v>
      </c>
      <c r="AM94" t="s">
        <v>1508</v>
      </c>
      <c r="AN94" t="s">
        <v>1509</v>
      </c>
      <c r="AO94" t="s">
        <v>1510</v>
      </c>
      <c r="CK94" s="20" t="s">
        <v>198</v>
      </c>
      <c r="CL94" s="18"/>
      <c r="CM94" s="18"/>
      <c r="CP94" s="18" t="s">
        <v>201</v>
      </c>
      <c r="CQ94" s="18" t="s">
        <v>3360</v>
      </c>
      <c r="CR94" s="18" t="s">
        <v>1511</v>
      </c>
      <c r="CS94" s="18" t="s">
        <v>3396</v>
      </c>
      <c r="CT94" s="18" t="s">
        <v>170</v>
      </c>
      <c r="CU94"/>
      <c r="CV94" t="s">
        <v>171</v>
      </c>
      <c r="CW94"/>
      <c r="CX94" t="s">
        <v>3355</v>
      </c>
      <c r="CY94" s="18">
        <f>AVERAGE((1094/202),(1094/155),(1094/194),(1094/213),(1094/365),(1094/341))</f>
        <v>4.9091171684048014</v>
      </c>
      <c r="CZ94" s="18"/>
      <c r="DA94">
        <v>1094</v>
      </c>
      <c r="DB94" s="18">
        <f>AVERAGE(202,155,194,213,365,341)</f>
        <v>245</v>
      </c>
      <c r="DC94" s="18">
        <f>AVERAGE(202,155,194,213,365,341)</f>
        <v>245</v>
      </c>
      <c r="DD94" s="18">
        <v>6</v>
      </c>
      <c r="DE94" s="18" t="s">
        <v>1512</v>
      </c>
      <c r="DF94" s="18">
        <v>1</v>
      </c>
      <c r="DG94" s="18" t="s">
        <v>171</v>
      </c>
      <c r="DH94" s="18" t="s">
        <v>1513</v>
      </c>
      <c r="DI94" s="18" t="s">
        <v>751</v>
      </c>
      <c r="DJ94" s="18" t="s">
        <v>236</v>
      </c>
      <c r="DK94" s="18">
        <f>(3*3)*6</f>
        <v>54</v>
      </c>
      <c r="DL94" s="18" t="s">
        <v>171</v>
      </c>
      <c r="DM94" s="18" t="s">
        <v>171</v>
      </c>
      <c r="DN94" s="18"/>
      <c r="DO94" s="18"/>
      <c r="DP94" s="18"/>
      <c r="DQ94" s="18">
        <v>3.7</v>
      </c>
      <c r="DR94" s="18" t="s">
        <v>1514</v>
      </c>
      <c r="DS94" s="18" t="s">
        <v>209</v>
      </c>
      <c r="DT94" s="18"/>
      <c r="DU94" s="18"/>
      <c r="DV94" s="18" t="s">
        <v>1500</v>
      </c>
      <c r="DW94" s="18"/>
      <c r="DX94" s="1" t="s">
        <v>3122</v>
      </c>
      <c r="DY94" s="1" t="s">
        <v>182</v>
      </c>
      <c r="DZ94" s="18" t="s">
        <v>171</v>
      </c>
      <c r="EA94" s="18" t="s">
        <v>2955</v>
      </c>
      <c r="EB94" s="18"/>
      <c r="EC94" s="18">
        <v>4</v>
      </c>
      <c r="ED94" s="18"/>
      <c r="EE94" s="1" t="s">
        <v>3198</v>
      </c>
      <c r="EF94" s="18" t="s">
        <v>171</v>
      </c>
      <c r="EG94" s="18"/>
      <c r="EH94" s="18"/>
      <c r="EI94" s="18"/>
      <c r="EJ94" t="s">
        <v>3323</v>
      </c>
      <c r="EK94" s="1" t="s">
        <v>1515</v>
      </c>
      <c r="EL94" s="18" t="s">
        <v>3305</v>
      </c>
      <c r="EM94" s="18"/>
      <c r="EN94" s="18">
        <f t="shared" si="3"/>
        <v>3</v>
      </c>
      <c r="EO94" t="e">
        <f>_xlfn.TEXTJOIN(", ",TRUE,#REF!)</f>
        <v>#REF!</v>
      </c>
      <c r="EP94" s="20">
        <v>-1</v>
      </c>
      <c r="EQ94" s="18"/>
      <c r="ER94" s="18"/>
      <c r="ES94" s="18"/>
      <c r="ET94" s="18">
        <v>1</v>
      </c>
      <c r="EU94" s="18"/>
      <c r="EV94" s="18"/>
      <c r="EW94" s="18"/>
      <c r="EX94" s="18"/>
      <c r="EY94" s="18"/>
      <c r="EZ94" s="18"/>
      <c r="FA94" s="18"/>
      <c r="FB94" s="18"/>
      <c r="FC94" s="18"/>
      <c r="FD94" s="18"/>
      <c r="FE94" s="18">
        <v>1</v>
      </c>
      <c r="FF94" s="18"/>
      <c r="FG94" s="18"/>
      <c r="FH94" s="18"/>
      <c r="FI94" s="18"/>
      <c r="FJ94" s="18"/>
      <c r="FK94" s="18"/>
      <c r="FL94" s="18"/>
      <c r="FM94" s="18"/>
      <c r="FN94" s="18"/>
      <c r="FO94" s="18"/>
      <c r="FP94" s="18"/>
      <c r="FQ94" s="18"/>
      <c r="FR94" s="18"/>
      <c r="FS94" s="18"/>
      <c r="FT94" s="18"/>
      <c r="FU94" s="18"/>
      <c r="FV94" s="18"/>
      <c r="FW94" s="18"/>
      <c r="FX94" s="18"/>
    </row>
    <row r="95" spans="1:180" ht="105" x14ac:dyDescent="0.25">
      <c r="B95" t="s">
        <v>1529</v>
      </c>
      <c r="C95" t="s">
        <v>154</v>
      </c>
      <c r="D95">
        <v>2019</v>
      </c>
      <c r="E95" t="s">
        <v>1530</v>
      </c>
      <c r="F95" s="1" t="s">
        <v>1531</v>
      </c>
      <c r="G95" t="s">
        <v>262</v>
      </c>
      <c r="I95" t="s">
        <v>1532</v>
      </c>
      <c r="J95" t="s">
        <v>1533</v>
      </c>
      <c r="L95" t="s">
        <v>1534</v>
      </c>
      <c r="M95">
        <v>43550</v>
      </c>
      <c r="N95">
        <v>45075.825289351851</v>
      </c>
      <c r="O95">
        <v>45075.825289351851</v>
      </c>
      <c r="S95">
        <v>3</v>
      </c>
      <c r="T95">
        <v>10</v>
      </c>
      <c r="AD95" t="s">
        <v>161</v>
      </c>
      <c r="AH95" t="s">
        <v>1535</v>
      </c>
      <c r="AM95" t="s">
        <v>1536</v>
      </c>
      <c r="AN95" t="s">
        <v>1537</v>
      </c>
      <c r="AO95" t="s">
        <v>1538</v>
      </c>
      <c r="CK95" s="3" t="s">
        <v>198</v>
      </c>
      <c r="CP95" t="s">
        <v>232</v>
      </c>
      <c r="CQ95" s="1" t="s">
        <v>3240</v>
      </c>
      <c r="CR95" s="1" t="s">
        <v>3240</v>
      </c>
      <c r="CS95" t="s">
        <v>3396</v>
      </c>
      <c r="CT95" t="s">
        <v>170</v>
      </c>
      <c r="CU95"/>
      <c r="CV95" t="s">
        <v>171</v>
      </c>
      <c r="CW95"/>
      <c r="CX95"/>
      <c r="CY95" t="s">
        <v>171</v>
      </c>
      <c r="CZ95" s="18"/>
      <c r="DA95" s="18"/>
      <c r="DB95" s="18"/>
      <c r="DC95" s="18" t="s">
        <v>182</v>
      </c>
      <c r="DD95" s="18">
        <v>1</v>
      </c>
      <c r="DE95" t="s">
        <v>171</v>
      </c>
      <c r="DF95">
        <v>20</v>
      </c>
      <c r="DG95" t="s">
        <v>1539</v>
      </c>
      <c r="DH95" t="s">
        <v>1540</v>
      </c>
      <c r="DI95" t="s">
        <v>276</v>
      </c>
      <c r="DJ95" t="s">
        <v>173</v>
      </c>
      <c r="DK95">
        <v>7449.19</v>
      </c>
      <c r="DL95" s="1" t="s">
        <v>1541</v>
      </c>
      <c r="DM95" t="s">
        <v>1542</v>
      </c>
      <c r="DQ95">
        <v>3</v>
      </c>
      <c r="DR95" t="s">
        <v>1543</v>
      </c>
      <c r="DS95" t="s">
        <v>209</v>
      </c>
      <c r="DV95" t="s">
        <v>1303</v>
      </c>
      <c r="DW95" s="18" t="s">
        <v>1672</v>
      </c>
      <c r="DX95" s="1" t="s">
        <v>3123</v>
      </c>
      <c r="DY95" s="1" t="s">
        <v>1304</v>
      </c>
      <c r="DZ95" t="s">
        <v>3185</v>
      </c>
      <c r="EA95">
        <v>2016</v>
      </c>
      <c r="EB95" t="s">
        <v>2946</v>
      </c>
      <c r="EC95">
        <v>4</v>
      </c>
      <c r="EE95" s="1" t="s">
        <v>3212</v>
      </c>
      <c r="EF95" t="s">
        <v>171</v>
      </c>
      <c r="EG95"/>
      <c r="EH95"/>
      <c r="EJ95" t="s">
        <v>3343</v>
      </c>
      <c r="EK95" s="1" t="s">
        <v>1544</v>
      </c>
      <c r="EL95" t="s">
        <v>3327</v>
      </c>
      <c r="EN95">
        <f t="shared" si="3"/>
        <v>5</v>
      </c>
      <c r="EO95" t="e">
        <f>_xlfn.TEXTJOIN(", ",TRUE,#REF!)</f>
        <v>#REF!</v>
      </c>
      <c r="EP95" s="3">
        <v>1</v>
      </c>
      <c r="ER95">
        <v>1</v>
      </c>
      <c r="EY95">
        <v>1</v>
      </c>
      <c r="FB95">
        <v>1</v>
      </c>
      <c r="FX95">
        <v>1</v>
      </c>
    </row>
    <row r="96" spans="1:180" ht="60" x14ac:dyDescent="0.25">
      <c r="A96" s="18"/>
      <c r="B96" s="18" t="s">
        <v>1545</v>
      </c>
      <c r="C96" s="18" t="s">
        <v>154</v>
      </c>
      <c r="D96" s="18">
        <v>2023</v>
      </c>
      <c r="E96" s="18" t="s">
        <v>1546</v>
      </c>
      <c r="F96" s="1" t="s">
        <v>1547</v>
      </c>
      <c r="G96" s="18" t="s">
        <v>1548</v>
      </c>
      <c r="I96" t="s">
        <v>445</v>
      </c>
      <c r="J96" t="s">
        <v>1549</v>
      </c>
      <c r="K96" t="s">
        <v>1550</v>
      </c>
      <c r="L96" t="s">
        <v>1551</v>
      </c>
      <c r="M96">
        <v>2023</v>
      </c>
      <c r="N96">
        <v>45075.825324074074</v>
      </c>
      <c r="O96">
        <v>45075.825324074074</v>
      </c>
      <c r="Q96" t="s">
        <v>1552</v>
      </c>
      <c r="T96">
        <v>197</v>
      </c>
      <c r="V96" t="s">
        <v>1553</v>
      </c>
      <c r="AD96" t="s">
        <v>161</v>
      </c>
      <c r="AG96" t="s">
        <v>193</v>
      </c>
      <c r="AM96" t="s">
        <v>1554</v>
      </c>
      <c r="AN96" t="s">
        <v>1555</v>
      </c>
      <c r="AO96" t="s">
        <v>1556</v>
      </c>
      <c r="CK96" s="19" t="s">
        <v>198</v>
      </c>
      <c r="CL96" s="18"/>
      <c r="CM96" s="18"/>
      <c r="CP96" s="18" t="s">
        <v>201</v>
      </c>
      <c r="CQ96" s="18"/>
      <c r="CR96" s="18" t="s">
        <v>1557</v>
      </c>
      <c r="CS96" s="18" t="s">
        <v>451</v>
      </c>
      <c r="CT96" t="s">
        <v>692</v>
      </c>
      <c r="CU96"/>
      <c r="CV96"/>
      <c r="CW96"/>
      <c r="CX96"/>
      <c r="CY96" s="18" t="s">
        <v>182</v>
      </c>
      <c r="CZ96" s="18"/>
      <c r="DA96" s="18" t="s">
        <v>182</v>
      </c>
      <c r="DB96" s="18" t="s">
        <v>182</v>
      </c>
      <c r="DC96" s="18" t="s">
        <v>182</v>
      </c>
      <c r="DD96" s="18">
        <v>2</v>
      </c>
      <c r="DE96" s="18">
        <v>18</v>
      </c>
      <c r="DF96" s="18"/>
      <c r="DG96" s="18"/>
      <c r="DH96" s="18" t="s">
        <v>205</v>
      </c>
      <c r="DI96" s="18" t="s">
        <v>1172</v>
      </c>
      <c r="DJ96" s="18" t="s">
        <v>236</v>
      </c>
      <c r="DK96" s="18">
        <v>15800</v>
      </c>
      <c r="DL96" s="18"/>
      <c r="DM96" s="18"/>
      <c r="DN96" s="18"/>
      <c r="DO96" s="18"/>
      <c r="DP96" s="18"/>
      <c r="DQ96" s="18" t="s">
        <v>233</v>
      </c>
      <c r="DR96" s="18" t="s">
        <v>1558</v>
      </c>
      <c r="DS96" s="18"/>
      <c r="DT96" s="18"/>
      <c r="DU96" s="18"/>
      <c r="DV96" s="18"/>
      <c r="DW96" s="18"/>
      <c r="DX96" s="18"/>
      <c r="DZ96" s="18"/>
      <c r="EA96" s="18" t="s">
        <v>2958</v>
      </c>
      <c r="EB96" s="18"/>
      <c r="EC96" s="18">
        <v>4</v>
      </c>
      <c r="ED96" s="18"/>
      <c r="EE96" s="18"/>
      <c r="EF96" s="18"/>
      <c r="EG96" s="18"/>
      <c r="EH96" s="18"/>
      <c r="EI96" s="18"/>
      <c r="EJ96" s="18"/>
      <c r="EK96" s="18" t="s">
        <v>171</v>
      </c>
      <c r="EL96" s="18"/>
      <c r="EM96" s="18"/>
      <c r="EN96" s="18">
        <f t="shared" si="3"/>
        <v>2</v>
      </c>
      <c r="EO96" t="e">
        <f>_xlfn.TEXTJOIN(", ",TRUE,#REF!)</f>
        <v>#REF!</v>
      </c>
      <c r="EP96" s="19">
        <v>1</v>
      </c>
      <c r="EQ96" s="18"/>
      <c r="ER96" s="18"/>
      <c r="ES96" s="18"/>
      <c r="ET96" s="18">
        <v>1</v>
      </c>
      <c r="EU96" s="18"/>
      <c r="EV96" s="18"/>
      <c r="EW96" s="18"/>
      <c r="EX96" s="18"/>
      <c r="EY96" s="18"/>
      <c r="EZ96" s="18"/>
      <c r="FA96" s="18"/>
      <c r="FB96" s="18"/>
      <c r="FC96" s="18"/>
      <c r="FD96" s="18"/>
      <c r="FE96" s="18"/>
      <c r="FF96" s="18"/>
      <c r="FG96" s="18"/>
      <c r="FH96" s="18"/>
      <c r="FI96" s="18"/>
      <c r="FJ96" s="18"/>
      <c r="FK96" s="18"/>
      <c r="FL96" s="18"/>
      <c r="FM96" s="18"/>
      <c r="FN96" s="18"/>
      <c r="FO96" s="18"/>
      <c r="FP96" s="18"/>
      <c r="FQ96" s="18"/>
      <c r="FR96" s="18"/>
      <c r="FS96" s="18"/>
      <c r="FT96" s="18"/>
      <c r="FU96" s="18"/>
      <c r="FV96" s="18"/>
      <c r="FW96" s="18"/>
      <c r="FX96" s="18"/>
    </row>
    <row r="97" spans="1:180" hidden="1" x14ac:dyDescent="0.25">
      <c r="B97" t="s">
        <v>1237</v>
      </c>
      <c r="C97" t="s">
        <v>154</v>
      </c>
      <c r="D97">
        <v>2019</v>
      </c>
      <c r="E97" t="s">
        <v>1238</v>
      </c>
      <c r="F97" t="s">
        <v>1239</v>
      </c>
      <c r="I97" t="s">
        <v>1240</v>
      </c>
      <c r="J97" t="s">
        <v>1241</v>
      </c>
      <c r="K97" t="s">
        <v>1242</v>
      </c>
      <c r="M97">
        <v>2019</v>
      </c>
      <c r="N97">
        <v>45246.819293981483</v>
      </c>
      <c r="O97">
        <v>45246.834317129629</v>
      </c>
      <c r="Q97" t="s">
        <v>1243</v>
      </c>
      <c r="S97" t="s">
        <v>182</v>
      </c>
      <c r="T97">
        <v>10</v>
      </c>
      <c r="X97" t="s">
        <v>182</v>
      </c>
      <c r="AD97" t="s">
        <v>1244</v>
      </c>
      <c r="AK97" t="s">
        <v>183</v>
      </c>
      <c r="AO97" t="s">
        <v>219</v>
      </c>
      <c r="AS97" t="s">
        <v>182</v>
      </c>
      <c r="CL97" t="s">
        <v>3039</v>
      </c>
      <c r="CR97"/>
      <c r="CU97"/>
      <c r="CV97"/>
      <c r="CW97"/>
      <c r="CX97"/>
      <c r="CZ97" s="18"/>
      <c r="DA97" s="18"/>
      <c r="DB97" s="18"/>
      <c r="DC97" s="18"/>
      <c r="DD97" s="18"/>
      <c r="DL97"/>
      <c r="DV97"/>
      <c r="DX97"/>
      <c r="DY97"/>
      <c r="EE97"/>
      <c r="EF97"/>
      <c r="EG97"/>
      <c r="EH97"/>
      <c r="EK97"/>
      <c r="EN97">
        <f t="shared" si="3"/>
        <v>0</v>
      </c>
      <c r="EO97" t="e">
        <f>_xlfn.TEXTJOIN(", ",TRUE,#REF!)</f>
        <v>#REF!</v>
      </c>
    </row>
    <row r="98" spans="1:180" ht="45" x14ac:dyDescent="0.25">
      <c r="B98" t="s">
        <v>1559</v>
      </c>
      <c r="C98" t="s">
        <v>154</v>
      </c>
      <c r="D98">
        <v>2021</v>
      </c>
      <c r="E98" t="s">
        <v>1560</v>
      </c>
      <c r="F98" s="1" t="s">
        <v>1561</v>
      </c>
      <c r="G98" t="s">
        <v>1562</v>
      </c>
      <c r="H98" t="s">
        <v>1563</v>
      </c>
      <c r="J98" t="s">
        <v>1564</v>
      </c>
      <c r="K98" t="s">
        <v>182</v>
      </c>
      <c r="L98" t="s">
        <v>1565</v>
      </c>
      <c r="M98">
        <v>2021</v>
      </c>
      <c r="N98" t="s">
        <v>505</v>
      </c>
      <c r="O98" t="s">
        <v>505</v>
      </c>
      <c r="P98" t="s">
        <v>182</v>
      </c>
      <c r="Q98" t="s">
        <v>1566</v>
      </c>
      <c r="R98" t="s">
        <v>182</v>
      </c>
      <c r="S98" t="s">
        <v>182</v>
      </c>
      <c r="T98" t="s">
        <v>182</v>
      </c>
      <c r="U98" t="s">
        <v>182</v>
      </c>
      <c r="V98" t="s">
        <v>182</v>
      </c>
      <c r="W98" t="s">
        <v>182</v>
      </c>
      <c r="X98" t="s">
        <v>182</v>
      </c>
      <c r="Y98" t="s">
        <v>182</v>
      </c>
      <c r="Z98" t="s">
        <v>182</v>
      </c>
      <c r="AA98" t="s">
        <v>182</v>
      </c>
      <c r="AB98" t="s">
        <v>182</v>
      </c>
      <c r="AC98" t="s">
        <v>182</v>
      </c>
      <c r="AD98" t="s">
        <v>161</v>
      </c>
      <c r="AE98" t="s">
        <v>182</v>
      </c>
      <c r="AF98" t="s">
        <v>182</v>
      </c>
      <c r="AG98" t="s">
        <v>182</v>
      </c>
      <c r="AH98" t="s">
        <v>1567</v>
      </c>
      <c r="AI98" t="s">
        <v>182</v>
      </c>
      <c r="AJ98" t="s">
        <v>182</v>
      </c>
      <c r="AK98" t="s">
        <v>182</v>
      </c>
      <c r="AL98" t="s">
        <v>182</v>
      </c>
      <c r="AN98" t="s">
        <v>182</v>
      </c>
      <c r="AO98" t="s">
        <v>1568</v>
      </c>
      <c r="AP98" t="s">
        <v>182</v>
      </c>
      <c r="AR98" t="s">
        <v>182</v>
      </c>
      <c r="AS98" t="s">
        <v>182</v>
      </c>
      <c r="AT98" t="s">
        <v>182</v>
      </c>
      <c r="AU98" t="s">
        <v>182</v>
      </c>
      <c r="AV98" t="s">
        <v>182</v>
      </c>
      <c r="AW98" t="s">
        <v>182</v>
      </c>
      <c r="AX98" t="s">
        <v>182</v>
      </c>
      <c r="AY98" t="s">
        <v>182</v>
      </c>
      <c r="AZ98" t="s">
        <v>182</v>
      </c>
      <c r="BA98" t="s">
        <v>182</v>
      </c>
      <c r="BB98" t="s">
        <v>182</v>
      </c>
      <c r="BC98" t="s">
        <v>182</v>
      </c>
      <c r="BD98" t="s">
        <v>182</v>
      </c>
      <c r="BE98" t="s">
        <v>182</v>
      </c>
      <c r="BF98" t="s">
        <v>182</v>
      </c>
      <c r="BG98" t="s">
        <v>182</v>
      </c>
      <c r="BH98" t="s">
        <v>182</v>
      </c>
      <c r="BI98" t="s">
        <v>182</v>
      </c>
      <c r="BJ98" t="s">
        <v>182</v>
      </c>
      <c r="BK98" t="s">
        <v>182</v>
      </c>
      <c r="BL98" t="s">
        <v>182</v>
      </c>
      <c r="BM98" t="s">
        <v>182</v>
      </c>
      <c r="BN98" t="s">
        <v>182</v>
      </c>
      <c r="BO98" t="s">
        <v>182</v>
      </c>
      <c r="BP98" t="s">
        <v>182</v>
      </c>
      <c r="BQ98" t="s">
        <v>182</v>
      </c>
      <c r="BR98" t="s">
        <v>182</v>
      </c>
      <c r="BS98" t="s">
        <v>182</v>
      </c>
      <c r="BT98" t="s">
        <v>182</v>
      </c>
      <c r="BU98" t="s">
        <v>1569</v>
      </c>
      <c r="BV98" t="s">
        <v>182</v>
      </c>
      <c r="BW98" t="s">
        <v>182</v>
      </c>
      <c r="BX98" t="s">
        <v>182</v>
      </c>
      <c r="BY98" t="s">
        <v>182</v>
      </c>
      <c r="BZ98" t="s">
        <v>182</v>
      </c>
      <c r="CA98" t="s">
        <v>182</v>
      </c>
      <c r="CB98" t="s">
        <v>182</v>
      </c>
      <c r="CC98" t="s">
        <v>182</v>
      </c>
      <c r="CD98" t="s">
        <v>182</v>
      </c>
      <c r="CE98" t="s">
        <v>182</v>
      </c>
      <c r="CF98" t="s">
        <v>182</v>
      </c>
      <c r="CG98" t="s">
        <v>182</v>
      </c>
      <c r="CH98" t="s">
        <v>182</v>
      </c>
      <c r="CI98" t="s">
        <v>182</v>
      </c>
      <c r="CJ98" t="s">
        <v>182</v>
      </c>
      <c r="CK98" s="17"/>
      <c r="CP98" t="s">
        <v>843</v>
      </c>
      <c r="CQ98" s="18" t="s">
        <v>3370</v>
      </c>
      <c r="CR98" t="s">
        <v>202</v>
      </c>
      <c r="CS98" t="s">
        <v>3396</v>
      </c>
      <c r="CT98" t="s">
        <v>182</v>
      </c>
      <c r="CU98"/>
      <c r="CV98"/>
      <c r="CW98"/>
      <c r="CX98" t="s">
        <v>3374</v>
      </c>
      <c r="CY98">
        <v>30.43</v>
      </c>
      <c r="CZ98" s="18"/>
      <c r="DA98" s="18">
        <v>123</v>
      </c>
      <c r="DB98" s="18">
        <v>5</v>
      </c>
      <c r="DC98" s="18"/>
      <c r="DD98" s="18">
        <v>1</v>
      </c>
      <c r="DE98">
        <v>30</v>
      </c>
      <c r="DH98" t="s">
        <v>927</v>
      </c>
      <c r="DI98" t="s">
        <v>1414</v>
      </c>
      <c r="DJ98" t="s">
        <v>207</v>
      </c>
      <c r="DK98">
        <v>1076.7</v>
      </c>
      <c r="DL98" s="12" t="s">
        <v>171</v>
      </c>
      <c r="DM98" s="12" t="s">
        <v>171</v>
      </c>
      <c r="DN98" s="12" t="s">
        <v>171</v>
      </c>
      <c r="DO98" s="12" t="s">
        <v>171</v>
      </c>
      <c r="DP98" s="12" t="s">
        <v>171</v>
      </c>
      <c r="DQ98">
        <v>3</v>
      </c>
      <c r="DR98" t="s">
        <v>1571</v>
      </c>
      <c r="DS98" t="s">
        <v>209</v>
      </c>
      <c r="DV98" t="s">
        <v>1088</v>
      </c>
      <c r="DX98" s="1" t="s">
        <v>182</v>
      </c>
      <c r="DY98" s="1" t="s">
        <v>182</v>
      </c>
      <c r="DZ98" s="12" t="s">
        <v>171</v>
      </c>
      <c r="EA98" t="s">
        <v>3092</v>
      </c>
      <c r="EC98">
        <v>4</v>
      </c>
      <c r="EE98"/>
      <c r="EF98"/>
      <c r="EG98"/>
      <c r="EH98"/>
      <c r="EK98" t="s">
        <v>171</v>
      </c>
      <c r="EN98">
        <f t="shared" si="3"/>
        <v>0</v>
      </c>
      <c r="EO98" t="e">
        <f>_xlfn.TEXTJOIN(", ",TRUE,#REF!)</f>
        <v>#REF!</v>
      </c>
      <c r="EP98" s="17"/>
    </row>
    <row r="99" spans="1:180" ht="45" x14ac:dyDescent="0.25">
      <c r="A99" s="18">
        <v>1</v>
      </c>
      <c r="B99" s="18" t="s">
        <v>1572</v>
      </c>
      <c r="C99" s="18" t="s">
        <v>154</v>
      </c>
      <c r="D99" s="18">
        <v>2023</v>
      </c>
      <c r="E99" s="18" t="s">
        <v>1573</v>
      </c>
      <c r="F99" s="1" t="s">
        <v>1574</v>
      </c>
      <c r="G99" s="18" t="s">
        <v>1575</v>
      </c>
      <c r="I99" t="s">
        <v>1576</v>
      </c>
      <c r="J99" t="s">
        <v>1577</v>
      </c>
      <c r="L99" t="s">
        <v>1578</v>
      </c>
      <c r="M99">
        <v>45260</v>
      </c>
      <c r="N99">
        <v>45434.755381944444</v>
      </c>
      <c r="O99">
        <v>45436.014710648145</v>
      </c>
      <c r="S99">
        <v>1</v>
      </c>
      <c r="T99">
        <v>80</v>
      </c>
      <c r="AD99" t="s">
        <v>161</v>
      </c>
      <c r="AH99" t="s">
        <v>1579</v>
      </c>
      <c r="AM99" t="s">
        <v>1580</v>
      </c>
      <c r="AO99" t="s">
        <v>1581</v>
      </c>
      <c r="CK99" s="19"/>
      <c r="CL99" s="18"/>
      <c r="CM99" s="18"/>
      <c r="CP99" s="18" t="s">
        <v>201</v>
      </c>
      <c r="CQ99" s="18"/>
      <c r="CR99" s="18" t="s">
        <v>774</v>
      </c>
      <c r="CS99" s="18" t="s">
        <v>451</v>
      </c>
      <c r="CT99" s="18" t="s">
        <v>182</v>
      </c>
      <c r="CU99"/>
      <c r="CV99"/>
      <c r="CW99"/>
      <c r="CX99"/>
      <c r="CY99" s="18">
        <v>30</v>
      </c>
      <c r="CZ99" s="18" t="s">
        <v>2910</v>
      </c>
      <c r="DA99" s="18">
        <v>90</v>
      </c>
      <c r="DB99" s="18">
        <v>4</v>
      </c>
      <c r="DC99" s="18" t="s">
        <v>182</v>
      </c>
      <c r="DD99" s="18">
        <v>1</v>
      </c>
      <c r="DE99" s="18"/>
      <c r="DF99" s="18"/>
      <c r="DG99" s="18"/>
      <c r="DH99" s="18" t="s">
        <v>845</v>
      </c>
      <c r="DI99" s="18" t="s">
        <v>661</v>
      </c>
      <c r="DJ99" s="18" t="s">
        <v>662</v>
      </c>
      <c r="DK99" s="18" t="s">
        <v>2942</v>
      </c>
      <c r="DL99" s="18" t="s">
        <v>171</v>
      </c>
      <c r="DM99" s="18" t="s">
        <v>2959</v>
      </c>
      <c r="DN99" s="18"/>
      <c r="DO99" s="18"/>
      <c r="DP99" s="18"/>
      <c r="DQ99" s="18">
        <v>3</v>
      </c>
      <c r="DR99" s="18" t="s">
        <v>1582</v>
      </c>
      <c r="DS99" s="18"/>
      <c r="DT99" s="18"/>
      <c r="DU99" s="18"/>
      <c r="DV99" s="18"/>
      <c r="DW99" s="18"/>
      <c r="DX99" s="18" t="s">
        <v>171</v>
      </c>
      <c r="DZ99" s="18" t="s">
        <v>171</v>
      </c>
      <c r="EA99" s="18" t="s">
        <v>3089</v>
      </c>
      <c r="EB99" s="18"/>
      <c r="EC99" s="18">
        <v>4</v>
      </c>
      <c r="ED99" s="18"/>
      <c r="EE99" s="18"/>
      <c r="EF99" s="18" t="s">
        <v>171</v>
      </c>
      <c r="EG99" s="18"/>
      <c r="EH99" s="18"/>
      <c r="EI99" s="18"/>
      <c r="EJ99" s="18"/>
      <c r="EK99" s="18" t="s">
        <v>171</v>
      </c>
      <c r="EL99" s="18"/>
      <c r="EM99" s="18"/>
      <c r="EN99" s="18">
        <f t="shared" si="3"/>
        <v>0</v>
      </c>
      <c r="EO99" t="e">
        <f>_xlfn.TEXTJOIN(", ",TRUE,#REF!)</f>
        <v>#REF!</v>
      </c>
      <c r="EP99" s="19"/>
      <c r="EQ99" s="18"/>
      <c r="ER99" s="18"/>
      <c r="ES99" s="18"/>
      <c r="ET99" s="18"/>
      <c r="EU99" s="18"/>
      <c r="EV99" s="18"/>
      <c r="EW99" s="18"/>
      <c r="EX99" s="18"/>
      <c r="EY99" s="18"/>
      <c r="EZ99" s="18"/>
      <c r="FA99" s="18"/>
      <c r="FB99" s="18"/>
      <c r="FC99" s="18"/>
      <c r="FD99" s="18"/>
      <c r="FE99" s="18"/>
      <c r="FF99" s="18"/>
      <c r="FG99" s="18"/>
      <c r="FH99" s="18"/>
      <c r="FI99" s="18"/>
      <c r="FJ99" s="18"/>
      <c r="FK99" s="18"/>
      <c r="FL99" s="18"/>
      <c r="FM99" s="18"/>
      <c r="FN99" s="18"/>
      <c r="FO99" s="18"/>
      <c r="FP99" s="18"/>
      <c r="FQ99" s="18"/>
      <c r="FR99" s="18"/>
      <c r="FS99" s="18"/>
      <c r="FT99" s="18"/>
      <c r="FU99" s="18"/>
      <c r="FV99" s="18"/>
      <c r="FW99" s="18"/>
      <c r="FX99" s="18"/>
    </row>
    <row r="100" spans="1:180" ht="75" x14ac:dyDescent="0.25">
      <c r="B100" t="s">
        <v>1583</v>
      </c>
      <c r="C100" t="s">
        <v>154</v>
      </c>
      <c r="D100">
        <v>2023</v>
      </c>
      <c r="E100" t="s">
        <v>1584</v>
      </c>
      <c r="F100" s="1" t="s">
        <v>1585</v>
      </c>
      <c r="G100" t="s">
        <v>1586</v>
      </c>
      <c r="I100" t="s">
        <v>648</v>
      </c>
      <c r="J100" t="s">
        <v>1587</v>
      </c>
      <c r="L100" t="s">
        <v>1588</v>
      </c>
      <c r="M100">
        <v>2023</v>
      </c>
      <c r="N100">
        <v>45246.827881944446</v>
      </c>
      <c r="O100">
        <v>45246.827881944446</v>
      </c>
      <c r="T100">
        <v>125</v>
      </c>
      <c r="W100" t="s">
        <v>1589</v>
      </c>
      <c r="AD100" t="s">
        <v>161</v>
      </c>
      <c r="AG100" t="s">
        <v>193</v>
      </c>
      <c r="AI100" t="s">
        <v>193</v>
      </c>
      <c r="AM100" t="s">
        <v>1590</v>
      </c>
      <c r="AP100" t="s">
        <v>1591</v>
      </c>
      <c r="CK100" s="17" t="s">
        <v>198</v>
      </c>
      <c r="CP100" t="s">
        <v>168</v>
      </c>
      <c r="CQ100" s="18" t="s">
        <v>844</v>
      </c>
      <c r="CR100" s="1" t="s">
        <v>844</v>
      </c>
      <c r="CS100" t="s">
        <v>3396</v>
      </c>
      <c r="CT100" t="s">
        <v>170</v>
      </c>
      <c r="CU100"/>
      <c r="CV100" t="s">
        <v>171</v>
      </c>
      <c r="CW100"/>
      <c r="CX100"/>
      <c r="CY100" t="s">
        <v>182</v>
      </c>
      <c r="CZ100" s="18"/>
      <c r="DA100" s="18"/>
      <c r="DB100" s="18"/>
      <c r="DC100" s="18" t="s">
        <v>182</v>
      </c>
      <c r="DD100" s="18">
        <v>2</v>
      </c>
      <c r="DE100" t="s">
        <v>182</v>
      </c>
      <c r="DF100" t="s">
        <v>1592</v>
      </c>
      <c r="DG100" t="s">
        <v>171</v>
      </c>
      <c r="DH100" t="s">
        <v>1593</v>
      </c>
      <c r="DI100" t="s">
        <v>1186</v>
      </c>
      <c r="DJ100" t="s">
        <v>662</v>
      </c>
      <c r="DK100">
        <v>430</v>
      </c>
      <c r="DL100" t="s">
        <v>171</v>
      </c>
      <c r="DM100" t="s">
        <v>171</v>
      </c>
      <c r="DN100" t="s">
        <v>2979</v>
      </c>
      <c r="DO100" s="12" t="s">
        <v>171</v>
      </c>
      <c r="DP100" t="s">
        <v>2968</v>
      </c>
      <c r="DQ100">
        <v>3</v>
      </c>
      <c r="DR100" t="s">
        <v>1594</v>
      </c>
      <c r="DS100" t="s">
        <v>633</v>
      </c>
      <c r="DT100" t="s">
        <v>3100</v>
      </c>
      <c r="DV100" t="s">
        <v>1595</v>
      </c>
      <c r="DY100" s="1" t="s">
        <v>3254</v>
      </c>
      <c r="DZ100" t="s">
        <v>171</v>
      </c>
      <c r="EA100" s="18" t="s">
        <v>3093</v>
      </c>
      <c r="EC100">
        <v>4</v>
      </c>
      <c r="EE100"/>
      <c r="EF100" s="1" t="s">
        <v>1066</v>
      </c>
      <c r="EG100" s="1" t="s">
        <v>3172</v>
      </c>
      <c r="EH100" s="1" t="s">
        <v>3228</v>
      </c>
      <c r="EI100" t="s">
        <v>3103</v>
      </c>
      <c r="EK100" t="s">
        <v>171</v>
      </c>
      <c r="EN100">
        <f t="shared" ref="EN100:EN131" si="4">COUNTA(EP100:FX100)</f>
        <v>2</v>
      </c>
      <c r="EO100" t="e">
        <f>_xlfn.TEXTJOIN(", ",TRUE,#REF!)</f>
        <v>#REF!</v>
      </c>
      <c r="EQ100">
        <v>1</v>
      </c>
      <c r="EU100">
        <v>1</v>
      </c>
    </row>
    <row r="101" spans="1:180" ht="45" x14ac:dyDescent="0.25">
      <c r="B101" t="s">
        <v>1602</v>
      </c>
      <c r="C101" t="s">
        <v>154</v>
      </c>
      <c r="D101">
        <v>2022</v>
      </c>
      <c r="E101" t="s">
        <v>1603</v>
      </c>
      <c r="F101" s="1" t="s">
        <v>1604</v>
      </c>
      <c r="G101" t="s">
        <v>1605</v>
      </c>
      <c r="I101" t="s">
        <v>1606</v>
      </c>
      <c r="K101" t="s">
        <v>1607</v>
      </c>
      <c r="L101" t="s">
        <v>1608</v>
      </c>
      <c r="M101">
        <v>2022</v>
      </c>
      <c r="N101">
        <v>45075.825324074074</v>
      </c>
      <c r="O101">
        <v>45075.926666666666</v>
      </c>
      <c r="Q101">
        <v>45168</v>
      </c>
      <c r="T101">
        <v>18</v>
      </c>
      <c r="V101" t="s">
        <v>1609</v>
      </c>
      <c r="AD101" t="s">
        <v>161</v>
      </c>
      <c r="AG101" t="s">
        <v>193</v>
      </c>
      <c r="AM101" t="s">
        <v>1610</v>
      </c>
      <c r="AO101" t="s">
        <v>1611</v>
      </c>
      <c r="CK101" s="17" t="s">
        <v>198</v>
      </c>
      <c r="CP101" t="s">
        <v>168</v>
      </c>
      <c r="CQ101" s="18" t="s">
        <v>3370</v>
      </c>
      <c r="CR101" t="s">
        <v>202</v>
      </c>
      <c r="CS101" t="s">
        <v>3396</v>
      </c>
      <c r="CT101" t="s">
        <v>170</v>
      </c>
      <c r="CU101"/>
      <c r="CV101" t="s">
        <v>171</v>
      </c>
      <c r="CW101"/>
      <c r="CX101"/>
      <c r="CY101" t="s">
        <v>171</v>
      </c>
      <c r="CZ101" s="18"/>
      <c r="DA101" s="18"/>
      <c r="DB101" s="18"/>
      <c r="DC101" s="18">
        <v>21</v>
      </c>
      <c r="DD101" s="18">
        <v>1</v>
      </c>
      <c r="DE101" t="s">
        <v>171</v>
      </c>
      <c r="DF101">
        <v>4</v>
      </c>
      <c r="DG101" t="s">
        <v>1612</v>
      </c>
      <c r="DH101" t="s">
        <v>205</v>
      </c>
      <c r="DI101" t="s">
        <v>1414</v>
      </c>
      <c r="DJ101" t="s">
        <v>207</v>
      </c>
      <c r="DK101">
        <v>990</v>
      </c>
      <c r="DL101" t="s">
        <v>171</v>
      </c>
      <c r="DM101" t="s">
        <v>171</v>
      </c>
      <c r="DQ101">
        <v>3</v>
      </c>
      <c r="DR101" t="s">
        <v>1613</v>
      </c>
      <c r="DS101" t="s">
        <v>209</v>
      </c>
      <c r="DV101" t="s">
        <v>1614</v>
      </c>
      <c r="DX101" s="1" t="s">
        <v>1615</v>
      </c>
      <c r="DY101" s="1" t="s">
        <v>3276</v>
      </c>
      <c r="DZ101" t="s">
        <v>3179</v>
      </c>
      <c r="EA101">
        <v>2020</v>
      </c>
      <c r="EC101">
        <v>4</v>
      </c>
      <c r="EE101"/>
      <c r="EF101" t="s">
        <v>171</v>
      </c>
      <c r="EG101"/>
      <c r="EH101"/>
      <c r="EK101" t="s">
        <v>171</v>
      </c>
      <c r="EN101">
        <f t="shared" si="4"/>
        <v>1</v>
      </c>
      <c r="EO101" t="e">
        <f>_xlfn.TEXTJOIN(", ",TRUE,#REF!)</f>
        <v>#REF!</v>
      </c>
      <c r="EP101" s="17"/>
      <c r="FG101">
        <v>1</v>
      </c>
    </row>
    <row r="102" spans="1:180" hidden="1" x14ac:dyDescent="0.25">
      <c r="A102">
        <v>1</v>
      </c>
      <c r="B102" t="s">
        <v>391</v>
      </c>
      <c r="C102" t="s">
        <v>238</v>
      </c>
      <c r="D102">
        <v>2023</v>
      </c>
      <c r="E102" t="s">
        <v>392</v>
      </c>
      <c r="F102" t="s">
        <v>393</v>
      </c>
      <c r="G102" t="s">
        <v>301</v>
      </c>
      <c r="H102" t="s">
        <v>394</v>
      </c>
      <c r="J102" t="s">
        <v>395</v>
      </c>
      <c r="L102" t="s">
        <v>396</v>
      </c>
      <c r="M102">
        <v>45123</v>
      </c>
      <c r="N102">
        <v>45434.755324074074</v>
      </c>
      <c r="O102">
        <v>45436.066817129627</v>
      </c>
      <c r="Q102" t="s">
        <v>397</v>
      </c>
      <c r="X102" t="s">
        <v>182</v>
      </c>
      <c r="AD102" t="s">
        <v>161</v>
      </c>
      <c r="AE102" t="s">
        <v>182</v>
      </c>
      <c r="AH102" t="s">
        <v>398</v>
      </c>
      <c r="AK102" t="s">
        <v>399</v>
      </c>
      <c r="AO102" t="s">
        <v>400</v>
      </c>
      <c r="BU102" t="s">
        <v>312</v>
      </c>
      <c r="CK102" t="s">
        <v>3040</v>
      </c>
      <c r="CR102"/>
      <c r="CU102"/>
      <c r="CV102"/>
      <c r="CW102"/>
      <c r="CX102"/>
      <c r="CZ102" s="18"/>
      <c r="DA102" s="18"/>
      <c r="DB102" s="18"/>
      <c r="DC102" s="18"/>
      <c r="DD102" s="18"/>
      <c r="DL102"/>
      <c r="DV102"/>
      <c r="DX102"/>
      <c r="DY102"/>
      <c r="EE102"/>
      <c r="EF102"/>
      <c r="EG102"/>
      <c r="EH102"/>
      <c r="EK102"/>
      <c r="EN102">
        <f t="shared" si="4"/>
        <v>0</v>
      </c>
      <c r="EO102" t="e">
        <f>_xlfn.TEXTJOIN(", ",TRUE,#REF!)</f>
        <v>#REF!</v>
      </c>
      <c r="EP102" s="17"/>
    </row>
    <row r="103" spans="1:180" ht="195" x14ac:dyDescent="0.25">
      <c r="A103">
        <v>1</v>
      </c>
      <c r="B103" t="s">
        <v>1616</v>
      </c>
      <c r="C103" t="s">
        <v>154</v>
      </c>
      <c r="D103">
        <v>2024</v>
      </c>
      <c r="E103" t="s">
        <v>1617</v>
      </c>
      <c r="F103" s="1" t="s">
        <v>1618</v>
      </c>
      <c r="G103" t="s">
        <v>566</v>
      </c>
      <c r="I103" t="s">
        <v>179</v>
      </c>
      <c r="J103" t="s">
        <v>1619</v>
      </c>
      <c r="K103" t="s">
        <v>1620</v>
      </c>
      <c r="L103" t="s">
        <v>1621</v>
      </c>
      <c r="M103">
        <v>45407</v>
      </c>
      <c r="N103">
        <v>45434.75513888889</v>
      </c>
      <c r="O103">
        <v>45436.048854166664</v>
      </c>
      <c r="Q103">
        <v>1523</v>
      </c>
      <c r="S103" t="s">
        <v>182</v>
      </c>
      <c r="T103">
        <v>16</v>
      </c>
      <c r="V103" t="s">
        <v>1145</v>
      </c>
      <c r="X103" t="s">
        <v>182</v>
      </c>
      <c r="AD103" t="s">
        <v>161</v>
      </c>
      <c r="AE103" t="s">
        <v>182</v>
      </c>
      <c r="AG103" t="s">
        <v>193</v>
      </c>
      <c r="AH103" t="s">
        <v>1622</v>
      </c>
      <c r="AK103" t="s">
        <v>1623</v>
      </c>
      <c r="AM103" t="s">
        <v>1624</v>
      </c>
      <c r="AO103" t="s">
        <v>1625</v>
      </c>
      <c r="CN103" t="s">
        <v>1626</v>
      </c>
      <c r="CP103" t="s">
        <v>168</v>
      </c>
      <c r="CQ103" s="18" t="s">
        <v>3373</v>
      </c>
      <c r="CR103" s="1" t="s">
        <v>1627</v>
      </c>
      <c r="CS103" t="s">
        <v>3396</v>
      </c>
      <c r="CT103" t="s">
        <v>170</v>
      </c>
      <c r="CU103"/>
      <c r="CV103" t="s">
        <v>171</v>
      </c>
      <c r="CW103"/>
      <c r="CX103"/>
      <c r="CY103" t="s">
        <v>171</v>
      </c>
      <c r="CZ103" s="18"/>
      <c r="DA103" s="18"/>
      <c r="DB103" s="18"/>
      <c r="DC103" s="18">
        <v>1</v>
      </c>
      <c r="DD103" s="18">
        <v>1</v>
      </c>
      <c r="DF103">
        <v>14</v>
      </c>
      <c r="DG103" t="s">
        <v>1628</v>
      </c>
      <c r="DH103" t="s">
        <v>1629</v>
      </c>
      <c r="DI103" t="s">
        <v>453</v>
      </c>
      <c r="DJ103" t="s">
        <v>454</v>
      </c>
      <c r="DK103">
        <v>24</v>
      </c>
      <c r="DL103" s="1" t="s">
        <v>476</v>
      </c>
      <c r="DM103" t="s">
        <v>1630</v>
      </c>
      <c r="DN103" t="s">
        <v>2980</v>
      </c>
      <c r="DO103" s="12" t="s">
        <v>171</v>
      </c>
      <c r="DP103" t="s">
        <v>2981</v>
      </c>
      <c r="DQ103">
        <v>1</v>
      </c>
      <c r="DR103" t="s">
        <v>1631</v>
      </c>
      <c r="DS103" t="s">
        <v>209</v>
      </c>
      <c r="DV103" t="s">
        <v>1632</v>
      </c>
      <c r="DX103" s="1" t="s">
        <v>3124</v>
      </c>
      <c r="DY103" s="1" t="s">
        <v>3254</v>
      </c>
      <c r="DZ103" t="s">
        <v>171</v>
      </c>
      <c r="EA103">
        <v>2020</v>
      </c>
      <c r="EB103" t="s">
        <v>2950</v>
      </c>
      <c r="EC103">
        <v>4</v>
      </c>
      <c r="EE103" s="1" t="s">
        <v>3199</v>
      </c>
      <c r="EF103" s="1" t="s">
        <v>1633</v>
      </c>
      <c r="EG103" s="1" t="s">
        <v>3173</v>
      </c>
      <c r="EH103" s="1" t="s">
        <v>3173</v>
      </c>
      <c r="EJ103" s="1" t="s">
        <v>3324</v>
      </c>
      <c r="EK103" s="1" t="s">
        <v>1634</v>
      </c>
      <c r="EL103" s="1" t="s">
        <v>3328</v>
      </c>
      <c r="EN103">
        <f t="shared" si="4"/>
        <v>5</v>
      </c>
      <c r="EO103" t="e">
        <f>_xlfn.TEXTJOIN(", ",TRUE,#REF!)</f>
        <v>#REF!</v>
      </c>
      <c r="EP103" s="3">
        <v>-1</v>
      </c>
      <c r="EQ103">
        <v>1</v>
      </c>
      <c r="ET103">
        <v>-1</v>
      </c>
      <c r="FI103">
        <v>1</v>
      </c>
      <c r="FS103">
        <v>-1</v>
      </c>
    </row>
    <row r="104" spans="1:180" ht="60" x14ac:dyDescent="0.25">
      <c r="A104" s="18"/>
      <c r="B104" s="18" t="s">
        <v>1635</v>
      </c>
      <c r="C104" s="18" t="s">
        <v>154</v>
      </c>
      <c r="D104" s="18">
        <v>2023</v>
      </c>
      <c r="E104" s="18" t="s">
        <v>1636</v>
      </c>
      <c r="F104" s="1" t="s">
        <v>1637</v>
      </c>
      <c r="G104" s="18" t="s">
        <v>3390</v>
      </c>
      <c r="J104" t="s">
        <v>1638</v>
      </c>
      <c r="K104" t="s">
        <v>1639</v>
      </c>
      <c r="L104" t="s">
        <v>1640</v>
      </c>
      <c r="M104">
        <v>2023</v>
      </c>
      <c r="N104">
        <v>45246.819224537037</v>
      </c>
      <c r="O104">
        <v>45246.819224537037</v>
      </c>
      <c r="S104" t="s">
        <v>182</v>
      </c>
      <c r="X104" t="s">
        <v>182</v>
      </c>
      <c r="AD104" t="s">
        <v>161</v>
      </c>
      <c r="AK104" t="s">
        <v>1641</v>
      </c>
      <c r="AS104" t="s">
        <v>182</v>
      </c>
      <c r="CK104" s="19" t="s">
        <v>198</v>
      </c>
      <c r="CL104" s="18"/>
      <c r="CM104" s="18"/>
      <c r="CP104" s="18" t="s">
        <v>201</v>
      </c>
      <c r="CQ104" s="18" t="s">
        <v>3373</v>
      </c>
      <c r="CR104" s="18" t="s">
        <v>273</v>
      </c>
      <c r="CS104" s="18" t="s">
        <v>3396</v>
      </c>
      <c r="CT104" s="18" t="s">
        <v>182</v>
      </c>
      <c r="CU104"/>
      <c r="CV104" t="s">
        <v>171</v>
      </c>
      <c r="CW104"/>
      <c r="CX104"/>
      <c r="CY104" s="18">
        <v>68.400000000000006</v>
      </c>
      <c r="CZ104" s="18"/>
      <c r="DA104" s="18">
        <v>732</v>
      </c>
      <c r="DB104" s="18">
        <v>12</v>
      </c>
      <c r="DC104" s="18" t="s">
        <v>182</v>
      </c>
      <c r="DD104" s="18">
        <v>1</v>
      </c>
      <c r="DE104" s="18">
        <v>68.400000000000006</v>
      </c>
      <c r="DF104" s="18">
        <v>9</v>
      </c>
      <c r="DG104" s="18" t="s">
        <v>1642</v>
      </c>
      <c r="DH104" s="18" t="s">
        <v>452</v>
      </c>
      <c r="DI104" s="18" t="s">
        <v>1643</v>
      </c>
      <c r="DJ104" s="18" t="s">
        <v>662</v>
      </c>
      <c r="DK104" s="18">
        <v>161.4</v>
      </c>
      <c r="DL104" s="1" t="s">
        <v>476</v>
      </c>
      <c r="DM104" s="18" t="s">
        <v>1644</v>
      </c>
      <c r="DN104" s="18"/>
      <c r="DO104" s="18"/>
      <c r="DP104" s="18"/>
      <c r="DQ104" s="18">
        <v>3</v>
      </c>
      <c r="DR104" s="18" t="s">
        <v>615</v>
      </c>
      <c r="DS104" s="18" t="s">
        <v>479</v>
      </c>
      <c r="DT104" s="18"/>
      <c r="DU104" s="18"/>
      <c r="DV104" s="18" t="s">
        <v>1645</v>
      </c>
      <c r="DW104" s="18"/>
      <c r="DX104" s="1" t="s">
        <v>1646</v>
      </c>
      <c r="DY104" s="1" t="s">
        <v>3277</v>
      </c>
      <c r="DZ104" s="18" t="s">
        <v>3181</v>
      </c>
      <c r="EA104" s="18" t="s">
        <v>2955</v>
      </c>
      <c r="EB104" s="18"/>
      <c r="EC104" s="18">
        <v>4</v>
      </c>
      <c r="ED104" s="18"/>
      <c r="EE104" s="18"/>
      <c r="EF104" s="18" t="s">
        <v>171</v>
      </c>
      <c r="EG104" s="18"/>
      <c r="EH104" s="18"/>
      <c r="EI104" s="18"/>
      <c r="EJ104" s="18"/>
      <c r="EK104" s="18" t="s">
        <v>171</v>
      </c>
      <c r="EL104" s="18"/>
      <c r="EM104" s="18"/>
      <c r="EN104" s="18">
        <f t="shared" si="4"/>
        <v>2</v>
      </c>
      <c r="EO104" t="e">
        <f>_xlfn.TEXTJOIN(", ",TRUE,#REF!)</f>
        <v>#REF!</v>
      </c>
      <c r="EP104" s="19"/>
      <c r="EQ104" s="18">
        <v>1</v>
      </c>
      <c r="ER104" s="18"/>
      <c r="ES104" s="18"/>
      <c r="ET104" s="18"/>
      <c r="EU104" s="18" t="s">
        <v>1647</v>
      </c>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c r="FR104" s="18"/>
      <c r="FS104" s="18"/>
      <c r="FT104" s="18"/>
      <c r="FU104" s="18"/>
      <c r="FV104" s="18"/>
      <c r="FW104" s="18"/>
      <c r="FX104" s="18"/>
    </row>
    <row r="105" spans="1:180" ht="30" x14ac:dyDescent="0.25">
      <c r="B105" t="s">
        <v>1648</v>
      </c>
      <c r="C105" t="s">
        <v>154</v>
      </c>
      <c r="D105">
        <v>2019</v>
      </c>
      <c r="E105" t="s">
        <v>1649</v>
      </c>
      <c r="F105" s="1" t="s">
        <v>1650</v>
      </c>
      <c r="G105" t="s">
        <v>516</v>
      </c>
      <c r="I105" t="s">
        <v>517</v>
      </c>
      <c r="J105" t="s">
        <v>1651</v>
      </c>
      <c r="K105" t="s">
        <v>182</v>
      </c>
      <c r="L105" t="s">
        <v>1652</v>
      </c>
      <c r="M105">
        <v>45279</v>
      </c>
      <c r="N105" t="s">
        <v>505</v>
      </c>
      <c r="O105" t="s">
        <v>505</v>
      </c>
      <c r="P105" t="s">
        <v>182</v>
      </c>
      <c r="R105" t="s">
        <v>182</v>
      </c>
      <c r="S105">
        <v>12</v>
      </c>
      <c r="T105">
        <v>14</v>
      </c>
      <c r="U105" t="s">
        <v>182</v>
      </c>
      <c r="V105" t="s">
        <v>182</v>
      </c>
      <c r="W105" t="s">
        <v>182</v>
      </c>
      <c r="X105" t="s">
        <v>182</v>
      </c>
      <c r="Y105" t="s">
        <v>182</v>
      </c>
      <c r="Z105" t="s">
        <v>182</v>
      </c>
      <c r="AA105" t="s">
        <v>182</v>
      </c>
      <c r="AB105" t="s">
        <v>182</v>
      </c>
      <c r="AC105" t="s">
        <v>182</v>
      </c>
      <c r="AD105" t="s">
        <v>161</v>
      </c>
      <c r="AE105" t="s">
        <v>182</v>
      </c>
      <c r="AF105" t="s">
        <v>182</v>
      </c>
      <c r="AG105" t="s">
        <v>182</v>
      </c>
      <c r="AH105" t="s">
        <v>1653</v>
      </c>
      <c r="AI105" t="s">
        <v>182</v>
      </c>
      <c r="AJ105" t="s">
        <v>182</v>
      </c>
      <c r="AK105" t="s">
        <v>182</v>
      </c>
      <c r="AL105" t="s">
        <v>182</v>
      </c>
      <c r="AM105" t="s">
        <v>1654</v>
      </c>
      <c r="AN105" t="s">
        <v>182</v>
      </c>
      <c r="AO105" t="s">
        <v>1655</v>
      </c>
      <c r="AP105" t="s">
        <v>182</v>
      </c>
      <c r="AR105" t="s">
        <v>182</v>
      </c>
      <c r="AS105" t="s">
        <v>182</v>
      </c>
      <c r="AT105" t="s">
        <v>182</v>
      </c>
      <c r="AU105" t="s">
        <v>182</v>
      </c>
      <c r="AV105" t="s">
        <v>182</v>
      </c>
      <c r="AW105" t="s">
        <v>182</v>
      </c>
      <c r="AX105" t="s">
        <v>182</v>
      </c>
      <c r="AY105" t="s">
        <v>182</v>
      </c>
      <c r="AZ105" t="s">
        <v>182</v>
      </c>
      <c r="BA105" t="s">
        <v>182</v>
      </c>
      <c r="BB105" t="s">
        <v>182</v>
      </c>
      <c r="BC105" t="s">
        <v>182</v>
      </c>
      <c r="BD105" t="s">
        <v>182</v>
      </c>
      <c r="BE105" t="s">
        <v>182</v>
      </c>
      <c r="BF105" t="s">
        <v>182</v>
      </c>
      <c r="BG105" t="s">
        <v>182</v>
      </c>
      <c r="BH105" t="s">
        <v>182</v>
      </c>
      <c r="BI105" t="s">
        <v>182</v>
      </c>
      <c r="BJ105" t="s">
        <v>182</v>
      </c>
      <c r="BK105" t="s">
        <v>182</v>
      </c>
      <c r="BL105" t="s">
        <v>182</v>
      </c>
      <c r="BM105" t="s">
        <v>182</v>
      </c>
      <c r="BN105" t="s">
        <v>182</v>
      </c>
      <c r="BO105" t="s">
        <v>182</v>
      </c>
      <c r="BP105" t="s">
        <v>182</v>
      </c>
      <c r="BQ105" t="s">
        <v>182</v>
      </c>
      <c r="BR105" t="s">
        <v>182</v>
      </c>
      <c r="BS105" t="s">
        <v>182</v>
      </c>
      <c r="BT105" t="s">
        <v>182</v>
      </c>
      <c r="BV105" t="s">
        <v>182</v>
      </c>
      <c r="BW105" t="s">
        <v>182</v>
      </c>
      <c r="BX105" t="s">
        <v>182</v>
      </c>
      <c r="BY105" t="s">
        <v>182</v>
      </c>
      <c r="BZ105" t="s">
        <v>182</v>
      </c>
      <c r="CA105" t="s">
        <v>182</v>
      </c>
      <c r="CB105" t="s">
        <v>182</v>
      </c>
      <c r="CC105" t="s">
        <v>182</v>
      </c>
      <c r="CD105" t="s">
        <v>182</v>
      </c>
      <c r="CE105" t="s">
        <v>182</v>
      </c>
      <c r="CF105" t="s">
        <v>182</v>
      </c>
      <c r="CG105" t="s">
        <v>182</v>
      </c>
      <c r="CH105" t="s">
        <v>182</v>
      </c>
      <c r="CI105" t="s">
        <v>182</v>
      </c>
      <c r="CJ105" t="s">
        <v>182</v>
      </c>
      <c r="CK105" s="17" t="s">
        <v>198</v>
      </c>
      <c r="CP105" t="s">
        <v>232</v>
      </c>
      <c r="CR105" t="s">
        <v>202</v>
      </c>
      <c r="CS105" t="s">
        <v>451</v>
      </c>
      <c r="CT105" t="s">
        <v>182</v>
      </c>
      <c r="CU105"/>
      <c r="CV105"/>
      <c r="CW105"/>
      <c r="CX105"/>
      <c r="CY105" t="s">
        <v>182</v>
      </c>
      <c r="CZ105" s="18"/>
      <c r="DA105" s="18"/>
      <c r="DB105" s="18"/>
      <c r="DC105" s="18">
        <v>46</v>
      </c>
      <c r="DD105" s="18">
        <v>1</v>
      </c>
      <c r="DE105" t="s">
        <v>233</v>
      </c>
      <c r="DH105" t="s">
        <v>205</v>
      </c>
      <c r="DI105" t="s">
        <v>528</v>
      </c>
      <c r="DJ105" t="s">
        <v>454</v>
      </c>
      <c r="DK105">
        <v>3500</v>
      </c>
      <c r="DL105" s="12" t="s">
        <v>171</v>
      </c>
      <c r="DQ105" t="s">
        <v>233</v>
      </c>
      <c r="DR105" t="s">
        <v>530</v>
      </c>
      <c r="DV105"/>
      <c r="DX105"/>
      <c r="DY105"/>
      <c r="DZ105" t="s">
        <v>2935</v>
      </c>
      <c r="EA105">
        <v>2018</v>
      </c>
      <c r="EB105" t="s">
        <v>2946</v>
      </c>
      <c r="EC105">
        <v>4</v>
      </c>
      <c r="EE105"/>
      <c r="EF105"/>
      <c r="EG105"/>
      <c r="EH105"/>
      <c r="EK105" t="s">
        <v>171</v>
      </c>
      <c r="EN105">
        <f t="shared" si="4"/>
        <v>3</v>
      </c>
      <c r="EO105" t="e">
        <f>_xlfn.TEXTJOIN(", ",TRUE,#REF!)</f>
        <v>#REF!</v>
      </c>
      <c r="EP105" s="17"/>
      <c r="ET105">
        <v>1</v>
      </c>
      <c r="EX105">
        <v>1</v>
      </c>
      <c r="FB105">
        <v>1</v>
      </c>
    </row>
    <row r="106" spans="1:180" ht="120" x14ac:dyDescent="0.25">
      <c r="A106">
        <v>1</v>
      </c>
      <c r="B106" t="s">
        <v>1656</v>
      </c>
      <c r="C106" t="s">
        <v>154</v>
      </c>
      <c r="D106">
        <v>2024</v>
      </c>
      <c r="E106" t="s">
        <v>1657</v>
      </c>
      <c r="F106" s="1" t="s">
        <v>1658</v>
      </c>
      <c r="G106" t="s">
        <v>566</v>
      </c>
      <c r="I106" t="s">
        <v>179</v>
      </c>
      <c r="J106" t="s">
        <v>1659</v>
      </c>
      <c r="K106" t="s">
        <v>1660</v>
      </c>
      <c r="L106" t="s">
        <v>1661</v>
      </c>
      <c r="M106">
        <v>45316</v>
      </c>
      <c r="N106">
        <v>45434.754965277774</v>
      </c>
      <c r="O106">
        <v>45436.064155092594</v>
      </c>
      <c r="Q106">
        <v>463</v>
      </c>
      <c r="S106" t="s">
        <v>182</v>
      </c>
      <c r="T106">
        <v>16</v>
      </c>
      <c r="V106" t="s">
        <v>1145</v>
      </c>
      <c r="X106" t="s">
        <v>182</v>
      </c>
      <c r="AD106" t="s">
        <v>161</v>
      </c>
      <c r="AE106" t="s">
        <v>182</v>
      </c>
      <c r="AG106" t="s">
        <v>193</v>
      </c>
      <c r="AH106" t="s">
        <v>1662</v>
      </c>
      <c r="AK106" t="s">
        <v>1663</v>
      </c>
      <c r="AM106" t="s">
        <v>1664</v>
      </c>
      <c r="AO106" t="s">
        <v>1665</v>
      </c>
      <c r="CK106" s="17"/>
      <c r="CN106" t="s">
        <v>1666</v>
      </c>
      <c r="CP106" t="s">
        <v>168</v>
      </c>
      <c r="CQ106" s="18" t="s">
        <v>3134</v>
      </c>
      <c r="CR106" t="s">
        <v>1222</v>
      </c>
      <c r="CS106" t="s">
        <v>3396</v>
      </c>
      <c r="CT106" t="s">
        <v>170</v>
      </c>
      <c r="CU106"/>
      <c r="CV106" t="s">
        <v>171</v>
      </c>
      <c r="CW106"/>
      <c r="CX106"/>
      <c r="CY106" t="s">
        <v>171</v>
      </c>
      <c r="CZ106" s="18"/>
      <c r="DA106" s="18"/>
      <c r="DB106" s="18"/>
      <c r="DC106" s="18">
        <v>4</v>
      </c>
      <c r="DD106" s="18">
        <v>1</v>
      </c>
      <c r="DF106">
        <v>13</v>
      </c>
      <c r="DG106" t="s">
        <v>171</v>
      </c>
      <c r="DH106" t="s">
        <v>1667</v>
      </c>
      <c r="DI106" t="s">
        <v>1668</v>
      </c>
      <c r="DJ106" t="s">
        <v>173</v>
      </c>
      <c r="DK106">
        <v>30</v>
      </c>
      <c r="DL106" s="1" t="s">
        <v>1669</v>
      </c>
      <c r="DM106" t="s">
        <v>1670</v>
      </c>
      <c r="DQ106">
        <v>3</v>
      </c>
      <c r="DR106" t="s">
        <v>1671</v>
      </c>
      <c r="DS106" t="s">
        <v>209</v>
      </c>
      <c r="DV106" t="s">
        <v>1672</v>
      </c>
      <c r="DX106" s="1" t="s">
        <v>1673</v>
      </c>
      <c r="DY106" s="1" t="s">
        <v>3278</v>
      </c>
      <c r="DZ106" t="s">
        <v>171</v>
      </c>
      <c r="EA106">
        <v>2020</v>
      </c>
      <c r="EB106" t="s">
        <v>2945</v>
      </c>
      <c r="EC106">
        <v>8</v>
      </c>
      <c r="EE106"/>
      <c r="EF106" t="s">
        <v>171</v>
      </c>
      <c r="EG106"/>
      <c r="EH106"/>
      <c r="EK106" t="s">
        <v>171</v>
      </c>
      <c r="EN106">
        <f t="shared" si="4"/>
        <v>0</v>
      </c>
      <c r="EO106" t="e">
        <f>_xlfn.TEXTJOIN(", ",TRUE,#REF!)</f>
        <v>#REF!</v>
      </c>
      <c r="EP106" s="17"/>
    </row>
    <row r="107" spans="1:180" hidden="1" x14ac:dyDescent="0.25">
      <c r="A107">
        <v>1</v>
      </c>
      <c r="B107" t="s">
        <v>667</v>
      </c>
      <c r="C107" t="s">
        <v>154</v>
      </c>
      <c r="D107">
        <v>2024</v>
      </c>
      <c r="E107" t="s">
        <v>668</v>
      </c>
      <c r="F107" t="s">
        <v>669</v>
      </c>
      <c r="G107" t="s">
        <v>670</v>
      </c>
      <c r="I107" t="s">
        <v>671</v>
      </c>
      <c r="J107" t="s">
        <v>672</v>
      </c>
      <c r="K107" t="s">
        <v>673</v>
      </c>
      <c r="L107" t="s">
        <v>674</v>
      </c>
      <c r="M107">
        <v>45383</v>
      </c>
      <c r="N107">
        <v>45434.755358796298</v>
      </c>
      <c r="O107">
        <v>45436.064212962963</v>
      </c>
      <c r="Q107">
        <v>120564</v>
      </c>
      <c r="S107" t="s">
        <v>182</v>
      </c>
      <c r="T107">
        <v>356</v>
      </c>
      <c r="V107" t="s">
        <v>675</v>
      </c>
      <c r="X107" t="s">
        <v>182</v>
      </c>
      <c r="AD107" t="s">
        <v>161</v>
      </c>
      <c r="AE107" t="s">
        <v>182</v>
      </c>
      <c r="AG107" t="s">
        <v>193</v>
      </c>
      <c r="AH107" t="s">
        <v>676</v>
      </c>
      <c r="AK107" t="s">
        <v>677</v>
      </c>
      <c r="AO107" t="s">
        <v>678</v>
      </c>
      <c r="CL107" t="s">
        <v>3041</v>
      </c>
      <c r="CR107"/>
      <c r="CU107"/>
      <c r="CV107"/>
      <c r="CW107"/>
      <c r="CX107"/>
      <c r="CZ107" s="18"/>
      <c r="DL107"/>
      <c r="DV107"/>
      <c r="DX107"/>
      <c r="DY107"/>
      <c r="EE107"/>
      <c r="EF107"/>
      <c r="EG107"/>
      <c r="EH107"/>
      <c r="EK107"/>
      <c r="EN107">
        <f t="shared" si="4"/>
        <v>0</v>
      </c>
      <c r="EO107" t="e">
        <f>_xlfn.TEXTJOIN(", ",TRUE,#REF!)</f>
        <v>#REF!</v>
      </c>
    </row>
    <row r="108" spans="1:180" ht="60" x14ac:dyDescent="0.25">
      <c r="A108" s="18"/>
      <c r="B108" s="18" t="s">
        <v>1674</v>
      </c>
      <c r="C108" s="18" t="s">
        <v>154</v>
      </c>
      <c r="D108" s="18">
        <v>2022</v>
      </c>
      <c r="E108" s="18" t="s">
        <v>1675</v>
      </c>
      <c r="F108" s="1" t="s">
        <v>1676</v>
      </c>
      <c r="G108" s="18" t="s">
        <v>566</v>
      </c>
      <c r="I108" t="s">
        <v>567</v>
      </c>
      <c r="J108" t="s">
        <v>1677</v>
      </c>
      <c r="L108" t="s">
        <v>1678</v>
      </c>
      <c r="M108">
        <v>44593</v>
      </c>
      <c r="N108">
        <v>45075.825277777774</v>
      </c>
      <c r="O108">
        <v>45075.825277777774</v>
      </c>
      <c r="S108">
        <v>3</v>
      </c>
      <c r="T108">
        <v>14</v>
      </c>
      <c r="AD108" t="s">
        <v>161</v>
      </c>
      <c r="AH108" t="s">
        <v>1679</v>
      </c>
      <c r="AM108" t="s">
        <v>1680</v>
      </c>
      <c r="AN108" t="s">
        <v>1681</v>
      </c>
      <c r="AO108" t="s">
        <v>1682</v>
      </c>
      <c r="CK108" s="18" t="s">
        <v>198</v>
      </c>
      <c r="CL108" s="18"/>
      <c r="CM108" s="18"/>
      <c r="CP108" s="18" t="s">
        <v>201</v>
      </c>
      <c r="CQ108" s="18"/>
      <c r="CR108" s="18" t="s">
        <v>202</v>
      </c>
      <c r="CS108" s="18" t="s">
        <v>451</v>
      </c>
      <c r="CT108" s="18" t="s">
        <v>182</v>
      </c>
      <c r="CU108"/>
      <c r="CV108"/>
      <c r="CW108"/>
      <c r="CX108"/>
      <c r="CY108" s="18" t="s">
        <v>182</v>
      </c>
      <c r="CZ108" s="18" t="s">
        <v>2908</v>
      </c>
      <c r="DA108" s="18">
        <v>365</v>
      </c>
      <c r="DB108" s="18">
        <v>12</v>
      </c>
      <c r="DC108" s="18" t="s">
        <v>182</v>
      </c>
      <c r="DD108" s="18">
        <v>2</v>
      </c>
      <c r="DE108" s="18" t="s">
        <v>182</v>
      </c>
      <c r="DF108" s="18"/>
      <c r="DG108" s="18"/>
      <c r="DH108" s="18" t="s">
        <v>205</v>
      </c>
      <c r="DI108" s="18" t="s">
        <v>1683</v>
      </c>
      <c r="DJ108" s="18" t="s">
        <v>236</v>
      </c>
      <c r="DK108" s="18">
        <v>931.53</v>
      </c>
      <c r="DL108" s="18"/>
      <c r="DM108" s="18"/>
      <c r="DN108" s="18"/>
      <c r="DO108" s="18"/>
      <c r="DP108" s="18"/>
      <c r="DQ108" s="18">
        <v>3.7</v>
      </c>
      <c r="DR108" s="18" t="s">
        <v>1684</v>
      </c>
      <c r="DS108" s="18"/>
      <c r="DT108" s="18"/>
      <c r="DU108" s="18"/>
      <c r="DV108" s="18"/>
      <c r="DW108" s="18"/>
      <c r="DX108" s="18"/>
      <c r="DZ108" s="18"/>
      <c r="EA108" s="18" t="s">
        <v>3086</v>
      </c>
      <c r="EB108" s="18"/>
      <c r="EC108" s="18">
        <v>4</v>
      </c>
      <c r="ED108" s="18"/>
      <c r="EE108" s="18"/>
      <c r="EF108" s="18"/>
      <c r="EG108" s="18"/>
      <c r="EH108" s="18"/>
      <c r="EI108" s="18"/>
      <c r="EJ108" s="18"/>
      <c r="EK108" s="18" t="s">
        <v>171</v>
      </c>
      <c r="EL108" s="18"/>
      <c r="EM108" s="18"/>
      <c r="EN108" s="18">
        <f t="shared" si="4"/>
        <v>2</v>
      </c>
      <c r="EO108" t="e">
        <f>_xlfn.TEXTJOIN(", ",TRUE,#REF!)</f>
        <v>#REF!</v>
      </c>
      <c r="EP108" s="19">
        <v>1</v>
      </c>
      <c r="EQ108" s="18"/>
      <c r="ER108" s="18"/>
      <c r="ES108" s="18"/>
      <c r="ET108" s="18"/>
      <c r="EU108" s="18"/>
      <c r="EV108" s="18"/>
      <c r="EW108" s="18"/>
      <c r="EX108" s="18">
        <v>1</v>
      </c>
      <c r="EY108" s="18"/>
      <c r="EZ108" s="18"/>
      <c r="FA108" s="18"/>
      <c r="FB108" s="18"/>
      <c r="FC108" s="18"/>
      <c r="FD108" s="18"/>
      <c r="FE108" s="18"/>
      <c r="FF108" s="18"/>
      <c r="FG108" s="18"/>
      <c r="FH108" s="18"/>
      <c r="FI108" s="18"/>
      <c r="FJ108" s="18"/>
      <c r="FK108" s="18"/>
      <c r="FL108" s="18"/>
      <c r="FM108" s="18"/>
      <c r="FN108" s="18"/>
      <c r="FO108" s="18"/>
      <c r="FP108" s="18"/>
      <c r="FQ108" s="18"/>
      <c r="FR108" s="18"/>
      <c r="FS108" s="18"/>
      <c r="FT108" s="18"/>
      <c r="FU108" s="18"/>
      <c r="FV108" s="18"/>
      <c r="FW108" s="18"/>
      <c r="FX108" s="18"/>
    </row>
    <row r="109" spans="1:180" ht="60" x14ac:dyDescent="0.25">
      <c r="A109" s="18"/>
      <c r="B109" s="18" t="s">
        <v>1685</v>
      </c>
      <c r="C109" s="18" t="s">
        <v>154</v>
      </c>
      <c r="D109" s="18">
        <v>2022</v>
      </c>
      <c r="E109" s="18" t="s">
        <v>1686</v>
      </c>
      <c r="F109" s="1" t="s">
        <v>1687</v>
      </c>
      <c r="G109" s="18" t="s">
        <v>670</v>
      </c>
      <c r="I109" t="s">
        <v>1688</v>
      </c>
      <c r="J109" t="s">
        <v>1689</v>
      </c>
      <c r="K109" t="s">
        <v>182</v>
      </c>
      <c r="L109" t="s">
        <v>1690</v>
      </c>
      <c r="M109" t="s">
        <v>505</v>
      </c>
      <c r="N109" t="s">
        <v>505</v>
      </c>
      <c r="O109" t="s">
        <v>505</v>
      </c>
      <c r="P109" t="s">
        <v>182</v>
      </c>
      <c r="R109" t="s">
        <v>182</v>
      </c>
      <c r="S109" t="s">
        <v>182</v>
      </c>
      <c r="T109">
        <v>310</v>
      </c>
      <c r="U109" t="s">
        <v>182</v>
      </c>
      <c r="V109" t="s">
        <v>182</v>
      </c>
      <c r="W109" t="s">
        <v>182</v>
      </c>
      <c r="X109" t="s">
        <v>182</v>
      </c>
      <c r="Y109" t="s">
        <v>182</v>
      </c>
      <c r="Z109" t="s">
        <v>182</v>
      </c>
      <c r="AA109" t="s">
        <v>182</v>
      </c>
      <c r="AB109" t="s">
        <v>182</v>
      </c>
      <c r="AC109" t="s">
        <v>182</v>
      </c>
      <c r="AD109" t="s">
        <v>161</v>
      </c>
      <c r="AE109" t="s">
        <v>182</v>
      </c>
      <c r="AF109" t="s">
        <v>182</v>
      </c>
      <c r="AG109" t="s">
        <v>182</v>
      </c>
      <c r="AH109" t="s">
        <v>1691</v>
      </c>
      <c r="AI109" t="s">
        <v>182</v>
      </c>
      <c r="AJ109" t="s">
        <v>182</v>
      </c>
      <c r="AK109" t="s">
        <v>182</v>
      </c>
      <c r="AL109" t="s">
        <v>182</v>
      </c>
      <c r="AM109" t="s">
        <v>1692</v>
      </c>
      <c r="AN109" t="s">
        <v>182</v>
      </c>
      <c r="AO109" t="s">
        <v>1693</v>
      </c>
      <c r="AP109" t="s">
        <v>182</v>
      </c>
      <c r="AR109" t="s">
        <v>182</v>
      </c>
      <c r="AS109" t="s">
        <v>182</v>
      </c>
      <c r="AT109" t="s">
        <v>182</v>
      </c>
      <c r="AU109" t="s">
        <v>182</v>
      </c>
      <c r="AV109" t="s">
        <v>182</v>
      </c>
      <c r="AW109" t="s">
        <v>182</v>
      </c>
      <c r="AX109" t="s">
        <v>182</v>
      </c>
      <c r="AY109" t="s">
        <v>182</v>
      </c>
      <c r="AZ109" t="s">
        <v>182</v>
      </c>
      <c r="BA109" t="s">
        <v>182</v>
      </c>
      <c r="BB109" t="s">
        <v>182</v>
      </c>
      <c r="BC109" t="s">
        <v>182</v>
      </c>
      <c r="BD109" t="s">
        <v>182</v>
      </c>
      <c r="BE109" t="s">
        <v>182</v>
      </c>
      <c r="BF109" t="s">
        <v>182</v>
      </c>
      <c r="BG109" t="s">
        <v>182</v>
      </c>
      <c r="BH109" t="s">
        <v>182</v>
      </c>
      <c r="BI109" t="s">
        <v>182</v>
      </c>
      <c r="BJ109" t="s">
        <v>182</v>
      </c>
      <c r="BK109" t="s">
        <v>182</v>
      </c>
      <c r="BL109" t="s">
        <v>182</v>
      </c>
      <c r="BM109" t="s">
        <v>182</v>
      </c>
      <c r="BN109" t="s">
        <v>182</v>
      </c>
      <c r="BO109" t="s">
        <v>182</v>
      </c>
      <c r="BP109" t="s">
        <v>182</v>
      </c>
      <c r="BQ109" t="s">
        <v>182</v>
      </c>
      <c r="BR109" t="s">
        <v>182</v>
      </c>
      <c r="BS109" t="s">
        <v>182</v>
      </c>
      <c r="BT109" t="s">
        <v>182</v>
      </c>
      <c r="BV109" t="s">
        <v>182</v>
      </c>
      <c r="BW109" t="s">
        <v>182</v>
      </c>
      <c r="BX109" t="s">
        <v>182</v>
      </c>
      <c r="BY109" t="s">
        <v>182</v>
      </c>
      <c r="BZ109" t="s">
        <v>182</v>
      </c>
      <c r="CA109" t="s">
        <v>182</v>
      </c>
      <c r="CB109" t="s">
        <v>182</v>
      </c>
      <c r="CC109" t="s">
        <v>182</v>
      </c>
      <c r="CD109" t="s">
        <v>182</v>
      </c>
      <c r="CE109" t="s">
        <v>182</v>
      </c>
      <c r="CF109" t="s">
        <v>182</v>
      </c>
      <c r="CG109" t="s">
        <v>182</v>
      </c>
      <c r="CH109" t="s">
        <v>182</v>
      </c>
      <c r="CI109" t="s">
        <v>182</v>
      </c>
      <c r="CJ109" t="s">
        <v>182</v>
      </c>
      <c r="CK109" s="20" t="s">
        <v>198</v>
      </c>
      <c r="CL109" s="18"/>
      <c r="CM109" s="18"/>
      <c r="CN109" t="s">
        <v>1694</v>
      </c>
      <c r="CO109" t="s">
        <v>1695</v>
      </c>
      <c r="CP109" s="18" t="s">
        <v>843</v>
      </c>
      <c r="CQ109" s="18" t="s">
        <v>3378</v>
      </c>
      <c r="CR109" s="18" t="s">
        <v>1696</v>
      </c>
      <c r="CS109" s="18" t="s">
        <v>3396</v>
      </c>
      <c r="CT109" s="18" t="s">
        <v>3304</v>
      </c>
      <c r="CU109"/>
      <c r="CV109" t="s">
        <v>171</v>
      </c>
      <c r="CW109"/>
      <c r="CX109"/>
      <c r="CY109" s="18">
        <v>320</v>
      </c>
      <c r="CZ109" s="18" t="s">
        <v>2908</v>
      </c>
      <c r="DA109" s="18">
        <v>363</v>
      </c>
      <c r="DB109" s="18">
        <v>2</v>
      </c>
      <c r="DC109" s="18" t="s">
        <v>182</v>
      </c>
      <c r="DD109" s="18">
        <v>1</v>
      </c>
      <c r="DE109" s="18">
        <v>320</v>
      </c>
      <c r="DF109" s="18">
        <v>6</v>
      </c>
      <c r="DG109" s="18" t="s">
        <v>171</v>
      </c>
      <c r="DH109" s="18" t="s">
        <v>1697</v>
      </c>
      <c r="DI109" s="18" t="s">
        <v>453</v>
      </c>
      <c r="DJ109" s="18" t="s">
        <v>454</v>
      </c>
      <c r="DK109" s="18">
        <v>14</v>
      </c>
      <c r="DL109" s="1" t="s">
        <v>1541</v>
      </c>
      <c r="DM109" s="18" t="s">
        <v>927</v>
      </c>
      <c r="DN109" s="18"/>
      <c r="DO109" s="18"/>
      <c r="DP109" s="18"/>
      <c r="DQ109" s="18">
        <v>31.9</v>
      </c>
      <c r="DR109" s="18" t="s">
        <v>778</v>
      </c>
      <c r="DS109" s="18" t="s">
        <v>209</v>
      </c>
      <c r="DT109" s="18"/>
      <c r="DU109" s="18"/>
      <c r="DV109" s="18" t="s">
        <v>1154</v>
      </c>
      <c r="DW109" s="18"/>
      <c r="DX109" s="1" t="s">
        <v>3280</v>
      </c>
      <c r="DY109" s="1" t="s">
        <v>3280</v>
      </c>
      <c r="DZ109" s="18" t="s">
        <v>171</v>
      </c>
      <c r="EA109" s="18" t="s">
        <v>3087</v>
      </c>
      <c r="EB109" s="18"/>
      <c r="EC109" s="18">
        <v>4</v>
      </c>
      <c r="ED109" s="18"/>
      <c r="EE109" s="18"/>
      <c r="EF109" s="18" t="s">
        <v>171</v>
      </c>
      <c r="EG109" s="18"/>
      <c r="EH109" s="18"/>
      <c r="EI109" s="18"/>
      <c r="EJ109" s="18"/>
      <c r="EK109" s="18" t="s">
        <v>171</v>
      </c>
      <c r="EL109" s="18"/>
      <c r="EM109" s="18"/>
      <c r="EN109" s="18">
        <f t="shared" si="4"/>
        <v>0</v>
      </c>
      <c r="EO109" t="e">
        <f>_xlfn.TEXTJOIN(", ",TRUE,#REF!)</f>
        <v>#REF!</v>
      </c>
      <c r="EP109" s="20"/>
      <c r="EQ109" s="18"/>
      <c r="ER109" s="18"/>
      <c r="ES109" s="18"/>
      <c r="ET109" s="18"/>
      <c r="EU109" s="18"/>
      <c r="EV109" s="18"/>
      <c r="EW109" s="18"/>
      <c r="EX109" s="18"/>
      <c r="EY109" s="18"/>
      <c r="EZ109" s="18"/>
      <c r="FA109" s="18"/>
      <c r="FB109" s="18"/>
      <c r="FC109" s="18"/>
      <c r="FD109" s="18"/>
      <c r="FE109" s="18"/>
      <c r="FF109" s="18"/>
      <c r="FG109" s="18"/>
      <c r="FH109" s="18"/>
      <c r="FI109" s="18"/>
      <c r="FJ109" s="18"/>
      <c r="FK109" s="18"/>
      <c r="FL109" s="18"/>
      <c r="FM109" s="18"/>
      <c r="FN109" s="18"/>
      <c r="FO109" s="18"/>
      <c r="FP109" s="18"/>
      <c r="FQ109" s="18"/>
      <c r="FR109" s="18"/>
      <c r="FS109" s="18"/>
      <c r="FT109" s="18"/>
      <c r="FU109" s="18"/>
      <c r="FV109" s="18"/>
      <c r="FW109" s="18"/>
      <c r="FX109" s="18"/>
    </row>
    <row r="110" spans="1:180" hidden="1" x14ac:dyDescent="0.25">
      <c r="B110" t="s">
        <v>1338</v>
      </c>
      <c r="C110" t="s">
        <v>154</v>
      </c>
      <c r="D110">
        <v>2023</v>
      </c>
      <c r="E110" t="s">
        <v>1339</v>
      </c>
      <c r="F110" t="s">
        <v>1340</v>
      </c>
      <c r="I110" t="s">
        <v>1341</v>
      </c>
      <c r="J110" t="s">
        <v>1342</v>
      </c>
      <c r="K110" t="s">
        <v>1343</v>
      </c>
      <c r="M110">
        <v>2023</v>
      </c>
      <c r="N110">
        <v>45246.819212962961</v>
      </c>
      <c r="O110">
        <v>45246.833657407406</v>
      </c>
      <c r="S110" t="s">
        <v>182</v>
      </c>
      <c r="T110">
        <v>33</v>
      </c>
      <c r="X110" t="s">
        <v>182</v>
      </c>
      <c r="AD110" t="s">
        <v>548</v>
      </c>
      <c r="AK110" t="s">
        <v>183</v>
      </c>
      <c r="AO110" t="s">
        <v>219</v>
      </c>
      <c r="AS110" t="s">
        <v>182</v>
      </c>
      <c r="CK110"/>
      <c r="CL110" t="s">
        <v>2988</v>
      </c>
      <c r="CR110"/>
      <c r="CU110"/>
      <c r="CV110"/>
      <c r="CW110"/>
      <c r="CX110"/>
      <c r="CZ110" s="18"/>
      <c r="DA110" s="18"/>
      <c r="DB110" s="18"/>
      <c r="DC110" s="18"/>
      <c r="DD110" s="18"/>
      <c r="DL110"/>
      <c r="DV110"/>
      <c r="DX110"/>
      <c r="DY110"/>
      <c r="EE110"/>
      <c r="EF110"/>
      <c r="EG110"/>
      <c r="EH110"/>
      <c r="EK110"/>
      <c r="EN110">
        <f t="shared" si="4"/>
        <v>0</v>
      </c>
      <c r="EO110" t="e">
        <f>_xlfn.TEXTJOIN(", ",TRUE,#REF!)</f>
        <v>#REF!</v>
      </c>
    </row>
    <row r="111" spans="1:180" hidden="1" x14ac:dyDescent="0.25">
      <c r="B111" t="s">
        <v>1344</v>
      </c>
      <c r="C111" t="s">
        <v>154</v>
      </c>
      <c r="D111">
        <v>2022</v>
      </c>
      <c r="E111" t="s">
        <v>1345</v>
      </c>
      <c r="F111" t="s">
        <v>1346</v>
      </c>
      <c r="I111" t="s">
        <v>1347</v>
      </c>
      <c r="M111">
        <v>44820</v>
      </c>
      <c r="N111">
        <v>45246.819340277776</v>
      </c>
      <c r="O111">
        <v>45246.819340277776</v>
      </c>
      <c r="S111" t="s">
        <v>182</v>
      </c>
      <c r="T111">
        <v>8</v>
      </c>
      <c r="X111" t="s">
        <v>182</v>
      </c>
      <c r="AD111" t="s">
        <v>161</v>
      </c>
      <c r="AK111" t="s">
        <v>183</v>
      </c>
      <c r="AS111" t="s">
        <v>182</v>
      </c>
      <c r="CL111" t="s">
        <v>3041</v>
      </c>
      <c r="CR111"/>
      <c r="CU111"/>
      <c r="CV111"/>
      <c r="CW111"/>
      <c r="CX111"/>
      <c r="CZ111" s="18"/>
      <c r="DA111" s="18"/>
      <c r="DB111" s="18"/>
      <c r="DC111" s="18"/>
      <c r="DD111" s="18"/>
      <c r="DL111"/>
      <c r="DV111"/>
      <c r="DX111"/>
      <c r="DY111"/>
      <c r="EE111"/>
      <c r="EF111"/>
      <c r="EG111"/>
      <c r="EH111"/>
      <c r="EK111"/>
      <c r="EN111">
        <f t="shared" si="4"/>
        <v>0</v>
      </c>
      <c r="EO111" t="e">
        <f>_xlfn.TEXTJOIN(", ",TRUE,#REF!)</f>
        <v>#REF!</v>
      </c>
    </row>
    <row r="112" spans="1:180" ht="60" x14ac:dyDescent="0.25">
      <c r="A112" s="18"/>
      <c r="B112" s="18" t="s">
        <v>1699</v>
      </c>
      <c r="C112" s="18" t="s">
        <v>154</v>
      </c>
      <c r="D112" s="18">
        <v>2022</v>
      </c>
      <c r="E112" s="18" t="s">
        <v>1700</v>
      </c>
      <c r="F112" s="1" t="s">
        <v>1701</v>
      </c>
      <c r="G112" s="18" t="s">
        <v>977</v>
      </c>
      <c r="I112" t="s">
        <v>1702</v>
      </c>
      <c r="J112" t="s">
        <v>1703</v>
      </c>
      <c r="L112" t="s">
        <v>1704</v>
      </c>
      <c r="M112">
        <v>44715</v>
      </c>
      <c r="N112">
        <v>45075.825219907405</v>
      </c>
      <c r="O112">
        <v>45075.825219907405</v>
      </c>
      <c r="Q112" t="s">
        <v>1705</v>
      </c>
      <c r="S112">
        <v>11</v>
      </c>
      <c r="T112">
        <v>43</v>
      </c>
      <c r="AD112" t="s">
        <v>161</v>
      </c>
      <c r="AH112" t="s">
        <v>1706</v>
      </c>
      <c r="AO112" t="s">
        <v>1707</v>
      </c>
      <c r="CK112" s="20" t="s">
        <v>198</v>
      </c>
      <c r="CL112" s="18"/>
      <c r="CM112" s="18"/>
      <c r="CP112" s="18" t="s">
        <v>843</v>
      </c>
      <c r="CQ112" s="18" t="s">
        <v>3381</v>
      </c>
      <c r="CR112" s="18" t="s">
        <v>1708</v>
      </c>
      <c r="CS112" s="18" t="s">
        <v>3396</v>
      </c>
      <c r="CT112" s="18" t="s">
        <v>170</v>
      </c>
      <c r="CU112" s="16" t="s">
        <v>171</v>
      </c>
      <c r="CV112" s="1" t="s">
        <v>1709</v>
      </c>
      <c r="CW112" s="1" t="s">
        <v>182</v>
      </c>
      <c r="CY112" s="18" t="s">
        <v>2926</v>
      </c>
      <c r="CZ112" s="18"/>
      <c r="DA112">
        <v>1094</v>
      </c>
      <c r="DB112" s="18">
        <f>AVERAGE(14,16,7,12,4,3,18,11,7,13,6,6,10,9,7,14,15,14,8,15,10,18,17,15,16,15,9,13,15,14,11,18,18,19,21,20)</f>
        <v>12.722222222222221</v>
      </c>
      <c r="DC112" s="18">
        <v>493</v>
      </c>
      <c r="DD112" s="18">
        <v>12</v>
      </c>
      <c r="DE112" s="18">
        <v>5</v>
      </c>
      <c r="DF112" s="18">
        <v>14</v>
      </c>
      <c r="DG112" s="18" t="s">
        <v>171</v>
      </c>
      <c r="DH112" s="18" t="s">
        <v>1710</v>
      </c>
      <c r="DI112" s="18" t="s">
        <v>453</v>
      </c>
      <c r="DJ112" s="18" t="s">
        <v>454</v>
      </c>
      <c r="DK112" s="18">
        <v>300</v>
      </c>
      <c r="DL112" s="1" t="s">
        <v>529</v>
      </c>
      <c r="DM112" s="18" t="s">
        <v>1711</v>
      </c>
      <c r="DN112" s="18">
        <v>3</v>
      </c>
      <c r="DO112" s="18">
        <v>64</v>
      </c>
      <c r="DP112" s="18" t="s">
        <v>2968</v>
      </c>
      <c r="DQ112" s="18">
        <v>3.7</v>
      </c>
      <c r="DR112" s="18" t="s">
        <v>1712</v>
      </c>
      <c r="DS112" s="18" t="s">
        <v>209</v>
      </c>
      <c r="DT112" s="18"/>
      <c r="DU112" s="18"/>
      <c r="DV112" s="18" t="s">
        <v>1713</v>
      </c>
      <c r="DW112" s="18"/>
      <c r="DX112" s="1" t="s">
        <v>1714</v>
      </c>
      <c r="DY112" s="1" t="s">
        <v>182</v>
      </c>
      <c r="DZ112" s="18" t="s">
        <v>171</v>
      </c>
      <c r="EA112" s="18" t="s">
        <v>2955</v>
      </c>
      <c r="EB112" s="18"/>
      <c r="EC112" s="18">
        <v>4</v>
      </c>
      <c r="ED112" s="18"/>
      <c r="EE112" s="18"/>
      <c r="EF112" s="18" t="s">
        <v>171</v>
      </c>
      <c r="EG112" s="18"/>
      <c r="EH112" s="18"/>
      <c r="EI112" s="18"/>
      <c r="EJ112" s="18"/>
      <c r="EK112" s="18" t="s">
        <v>171</v>
      </c>
      <c r="EL112" s="18"/>
      <c r="EM112" s="18"/>
      <c r="EN112" s="18">
        <f t="shared" si="4"/>
        <v>0</v>
      </c>
      <c r="EO112" t="e">
        <f>_xlfn.TEXTJOIN(", ",TRUE,#REF!)</f>
        <v>#REF!</v>
      </c>
      <c r="EP112" s="20"/>
      <c r="EQ112" s="18"/>
      <c r="ER112" s="18"/>
      <c r="ES112" s="18"/>
      <c r="ET112" s="18"/>
      <c r="EU112" s="18"/>
      <c r="EV112" s="18"/>
      <c r="EW112" s="18"/>
      <c r="EX112" s="18"/>
      <c r="EY112" s="18"/>
      <c r="EZ112" s="18"/>
      <c r="FA112" s="18"/>
      <c r="FB112" s="18"/>
      <c r="FC112" s="18"/>
      <c r="FD112" s="18"/>
      <c r="FE112" s="18"/>
      <c r="FF112" s="18"/>
      <c r="FG112" s="18"/>
      <c r="FH112" s="18"/>
      <c r="FI112" s="18"/>
      <c r="FJ112" s="18"/>
      <c r="FK112" s="18"/>
      <c r="FL112" s="18"/>
      <c r="FM112" s="18"/>
      <c r="FN112" s="18"/>
      <c r="FO112" s="18"/>
      <c r="FP112" s="18"/>
      <c r="FQ112" s="18"/>
      <c r="FR112" s="18"/>
      <c r="FS112" s="18"/>
      <c r="FT112" s="18"/>
      <c r="FU112" s="18"/>
      <c r="FV112" s="18"/>
      <c r="FW112" s="18"/>
      <c r="FX112" s="18"/>
    </row>
    <row r="113" spans="1:180" hidden="1" x14ac:dyDescent="0.25">
      <c r="A113">
        <v>1</v>
      </c>
      <c r="B113" t="s">
        <v>401</v>
      </c>
      <c r="C113" t="s">
        <v>238</v>
      </c>
      <c r="D113">
        <v>2023</v>
      </c>
      <c r="E113" t="s">
        <v>402</v>
      </c>
      <c r="F113" t="s">
        <v>403</v>
      </c>
      <c r="G113" t="s">
        <v>404</v>
      </c>
      <c r="K113" t="s">
        <v>405</v>
      </c>
      <c r="L113" t="s">
        <v>406</v>
      </c>
      <c r="M113">
        <v>2023</v>
      </c>
      <c r="N113">
        <v>45434.778645833336</v>
      </c>
      <c r="O113">
        <v>45436.086354166669</v>
      </c>
      <c r="Q113" t="s">
        <v>407</v>
      </c>
      <c r="X113" t="s">
        <v>182</v>
      </c>
      <c r="AC113" t="s">
        <v>408</v>
      </c>
      <c r="AD113" t="s">
        <v>161</v>
      </c>
      <c r="AE113" t="s">
        <v>182</v>
      </c>
      <c r="AG113" t="s">
        <v>193</v>
      </c>
      <c r="AK113" t="s">
        <v>409</v>
      </c>
      <c r="AO113" t="s">
        <v>410</v>
      </c>
      <c r="BU113" t="s">
        <v>411</v>
      </c>
      <c r="CM113" t="s">
        <v>3042</v>
      </c>
      <c r="CR113"/>
      <c r="CU113"/>
      <c r="CV113"/>
      <c r="CW113"/>
      <c r="CX113"/>
      <c r="CZ113" s="18"/>
      <c r="DL113"/>
      <c r="DV113"/>
      <c r="DX113"/>
      <c r="DY113"/>
      <c r="EE113"/>
      <c r="EF113"/>
      <c r="EG113"/>
      <c r="EH113"/>
      <c r="EK113"/>
      <c r="EN113">
        <f t="shared" si="4"/>
        <v>0</v>
      </c>
      <c r="EO113" t="e">
        <f>_xlfn.TEXTJOIN(", ",TRUE,#REF!)</f>
        <v>#REF!</v>
      </c>
    </row>
    <row r="114" spans="1:180" ht="60" x14ac:dyDescent="0.25">
      <c r="B114" t="s">
        <v>1715</v>
      </c>
      <c r="C114" t="s">
        <v>154</v>
      </c>
      <c r="D114">
        <v>2023</v>
      </c>
      <c r="E114" t="s">
        <v>1716</v>
      </c>
      <c r="F114" s="1" t="s">
        <v>1717</v>
      </c>
      <c r="G114" t="s">
        <v>1718</v>
      </c>
      <c r="I114" t="s">
        <v>1719</v>
      </c>
      <c r="J114" t="s">
        <v>1720</v>
      </c>
      <c r="L114" t="s">
        <v>1721</v>
      </c>
      <c r="M114">
        <v>44971</v>
      </c>
      <c r="N114">
        <v>45075.825266203705</v>
      </c>
      <c r="O114">
        <v>45075.825266203705</v>
      </c>
      <c r="S114">
        <v>1</v>
      </c>
      <c r="T114">
        <v>18</v>
      </c>
      <c r="AD114" t="s">
        <v>161</v>
      </c>
      <c r="AH114" t="s">
        <v>1722</v>
      </c>
      <c r="AM114" t="s">
        <v>1723</v>
      </c>
      <c r="AN114" t="s">
        <v>1724</v>
      </c>
      <c r="AO114" t="s">
        <v>1725</v>
      </c>
      <c r="CK114" s="3" t="s">
        <v>198</v>
      </c>
      <c r="CN114" t="s">
        <v>1726</v>
      </c>
      <c r="CP114" t="s">
        <v>168</v>
      </c>
      <c r="CQ114" s="18" t="s">
        <v>3376</v>
      </c>
      <c r="CR114" t="s">
        <v>1727</v>
      </c>
      <c r="CS114" t="s">
        <v>3396</v>
      </c>
      <c r="CT114" t="s">
        <v>182</v>
      </c>
      <c r="CU114"/>
      <c r="CV114" t="s">
        <v>171</v>
      </c>
      <c r="CW114"/>
      <c r="CX114"/>
      <c r="CY114" t="s">
        <v>171</v>
      </c>
      <c r="CZ114" s="18"/>
      <c r="DA114" s="18"/>
      <c r="DB114" s="18"/>
      <c r="DC114" s="18" t="s">
        <v>182</v>
      </c>
      <c r="DD114" s="18">
        <v>3</v>
      </c>
      <c r="DE114" t="s">
        <v>171</v>
      </c>
      <c r="DF114">
        <v>72</v>
      </c>
      <c r="DG114" t="s">
        <v>573</v>
      </c>
      <c r="DH114" t="s">
        <v>1728</v>
      </c>
      <c r="DI114" t="s">
        <v>453</v>
      </c>
      <c r="DJ114" t="s">
        <v>454</v>
      </c>
      <c r="DK114">
        <v>4734.51</v>
      </c>
      <c r="DL114" t="s">
        <v>171</v>
      </c>
      <c r="DM114" t="s">
        <v>171</v>
      </c>
      <c r="DN114" t="s">
        <v>2982</v>
      </c>
      <c r="DO114" s="12" t="s">
        <v>171</v>
      </c>
      <c r="DP114" s="18" t="s">
        <v>2435</v>
      </c>
      <c r="DQ114">
        <v>562.5</v>
      </c>
      <c r="DR114" t="s">
        <v>1729</v>
      </c>
      <c r="DS114" t="s">
        <v>209</v>
      </c>
      <c r="DV114" t="s">
        <v>1730</v>
      </c>
      <c r="DW114" t="s">
        <v>3247</v>
      </c>
      <c r="DX114" s="1" t="s">
        <v>1731</v>
      </c>
      <c r="DY114" s="1" t="s">
        <v>1731</v>
      </c>
      <c r="DZ114" t="s">
        <v>171</v>
      </c>
      <c r="EA114" t="s">
        <v>3088</v>
      </c>
      <c r="EC114">
        <v>4</v>
      </c>
      <c r="EE114"/>
      <c r="EF114" t="s">
        <v>171</v>
      </c>
      <c r="EG114"/>
      <c r="EH114"/>
      <c r="EK114" t="s">
        <v>171</v>
      </c>
      <c r="EN114">
        <f t="shared" si="4"/>
        <v>4</v>
      </c>
      <c r="EO114" t="e">
        <f>_xlfn.TEXTJOIN(", ",TRUE,#REF!)</f>
        <v>#REF!</v>
      </c>
      <c r="EQ114">
        <v>1</v>
      </c>
      <c r="ET114">
        <v>1</v>
      </c>
      <c r="FB114">
        <v>1</v>
      </c>
      <c r="FC114">
        <v>1</v>
      </c>
    </row>
    <row r="115" spans="1:180" ht="75" x14ac:dyDescent="0.25">
      <c r="A115" s="18"/>
      <c r="B115" s="18" t="s">
        <v>1732</v>
      </c>
      <c r="C115" s="18" t="s">
        <v>154</v>
      </c>
      <c r="D115" s="18">
        <v>2023</v>
      </c>
      <c r="E115" s="18" t="s">
        <v>1733</v>
      </c>
      <c r="F115" s="1" t="s">
        <v>1734</v>
      </c>
      <c r="G115" s="18" t="s">
        <v>1145</v>
      </c>
      <c r="I115" t="s">
        <v>567</v>
      </c>
      <c r="J115" t="s">
        <v>1735</v>
      </c>
      <c r="K115" t="s">
        <v>1736</v>
      </c>
      <c r="L115" t="s">
        <v>1737</v>
      </c>
      <c r="M115">
        <v>44927</v>
      </c>
      <c r="N115">
        <v>45099.839895833335</v>
      </c>
      <c r="O115">
        <v>45099.84033564815</v>
      </c>
      <c r="P115">
        <v>45099.839895833335</v>
      </c>
      <c r="Q115">
        <v>3196</v>
      </c>
      <c r="S115">
        <v>12</v>
      </c>
      <c r="T115">
        <v>15</v>
      </c>
      <c r="AD115" t="s">
        <v>1738</v>
      </c>
      <c r="AE115" t="s">
        <v>1739</v>
      </c>
      <c r="AI115" t="s">
        <v>1740</v>
      </c>
      <c r="AK115" t="s">
        <v>1741</v>
      </c>
      <c r="AM115" t="s">
        <v>1742</v>
      </c>
      <c r="AO115" t="s">
        <v>950</v>
      </c>
      <c r="AP115" t="s">
        <v>1743</v>
      </c>
      <c r="CK115" s="19" t="s">
        <v>198</v>
      </c>
      <c r="CL115" s="18"/>
      <c r="CM115" s="18"/>
      <c r="CN115" t="s">
        <v>1744</v>
      </c>
      <c r="CO115" t="s">
        <v>1745</v>
      </c>
      <c r="CP115" s="18" t="s">
        <v>843</v>
      </c>
      <c r="CQ115" s="18" t="s">
        <v>3359</v>
      </c>
      <c r="CR115" s="18" t="s">
        <v>657</v>
      </c>
      <c r="CS115" s="18" t="s">
        <v>3396</v>
      </c>
      <c r="CT115" s="18" t="s">
        <v>1746</v>
      </c>
      <c r="CU115"/>
      <c r="CV115" t="s">
        <v>171</v>
      </c>
      <c r="CW115"/>
      <c r="CX115"/>
      <c r="CY115" s="18" t="s">
        <v>1747</v>
      </c>
      <c r="CZ115" s="18"/>
      <c r="DA115" s="18">
        <f>15*30.43</f>
        <v>456.45</v>
      </c>
      <c r="DB115" s="18">
        <v>12.9</v>
      </c>
      <c r="DC115" s="18" t="s">
        <v>182</v>
      </c>
      <c r="DD115" s="18">
        <v>45</v>
      </c>
      <c r="DE115" s="18" t="s">
        <v>1748</v>
      </c>
      <c r="DF115" s="18">
        <v>4</v>
      </c>
      <c r="DG115" s="18" t="s">
        <v>171</v>
      </c>
      <c r="DH115" s="18" t="s">
        <v>205</v>
      </c>
      <c r="DI115" s="18" t="s">
        <v>1749</v>
      </c>
      <c r="DJ115" s="18" t="s">
        <v>454</v>
      </c>
      <c r="DK115" s="18">
        <v>51.816381010469996</v>
      </c>
      <c r="DL115" s="18" t="s">
        <v>171</v>
      </c>
      <c r="DM115" s="18" t="s">
        <v>171</v>
      </c>
      <c r="DN115" s="18"/>
      <c r="DO115" s="18"/>
      <c r="DP115" s="18"/>
      <c r="DQ115" s="18">
        <v>4.7699999999999996</v>
      </c>
      <c r="DR115" s="18" t="s">
        <v>1750</v>
      </c>
      <c r="DS115" s="18" t="s">
        <v>209</v>
      </c>
      <c r="DT115" s="18"/>
      <c r="DU115" s="18"/>
      <c r="DV115" s="18" t="s">
        <v>1751</v>
      </c>
      <c r="DW115" s="18"/>
      <c r="DX115" s="1" t="s">
        <v>182</v>
      </c>
      <c r="DY115" s="1" t="s">
        <v>182</v>
      </c>
      <c r="DZ115" s="18" t="s">
        <v>171</v>
      </c>
      <c r="EA115" s="18" t="s">
        <v>3094</v>
      </c>
      <c r="EB115" s="18"/>
      <c r="EC115" s="18">
        <v>4</v>
      </c>
      <c r="ED115" s="18"/>
      <c r="EF115" s="18" t="s">
        <v>171</v>
      </c>
      <c r="EG115" s="18"/>
      <c r="EH115" s="18"/>
      <c r="EI115" s="18"/>
      <c r="EJ115" s="12" t="s">
        <v>171</v>
      </c>
      <c r="EK115" s="1" t="s">
        <v>1752</v>
      </c>
      <c r="EL115" s="18"/>
      <c r="EM115" s="18"/>
      <c r="EN115" s="18">
        <f t="shared" si="4"/>
        <v>1</v>
      </c>
      <c r="EO115" t="e">
        <f>_xlfn.TEXTJOIN(", ",TRUE,#REF!)</f>
        <v>#REF!</v>
      </c>
      <c r="EP115" s="19"/>
      <c r="EQ115" s="18"/>
      <c r="ER115" s="18"/>
      <c r="ES115" s="18"/>
      <c r="ET115" s="18">
        <v>-1</v>
      </c>
      <c r="EU115" s="18"/>
      <c r="EV115" s="18"/>
      <c r="EW115" s="18"/>
      <c r="EX115" s="18"/>
      <c r="EY115" s="18"/>
      <c r="EZ115" s="18"/>
      <c r="FA115" s="18"/>
      <c r="FB115" s="18"/>
      <c r="FC115" s="18"/>
      <c r="FD115" s="18"/>
      <c r="FE115" s="18"/>
      <c r="FF115" s="18"/>
      <c r="FG115" s="18"/>
      <c r="FH115" s="18"/>
      <c r="FI115" s="18"/>
      <c r="FJ115" s="18"/>
      <c r="FK115" s="18"/>
      <c r="FL115" s="18"/>
      <c r="FM115" s="18"/>
      <c r="FN115" s="18"/>
      <c r="FO115" s="18"/>
      <c r="FP115" s="18"/>
      <c r="FQ115" s="18"/>
      <c r="FR115" s="18"/>
      <c r="FS115" s="18"/>
      <c r="FT115" s="18"/>
      <c r="FU115" s="18"/>
      <c r="FV115" s="18"/>
      <c r="FW115" s="18"/>
      <c r="FX115" s="18"/>
    </row>
    <row r="116" spans="1:180" hidden="1" x14ac:dyDescent="0.25">
      <c r="B116" t="s">
        <v>1390</v>
      </c>
      <c r="C116" t="s">
        <v>154</v>
      </c>
      <c r="D116">
        <v>2023</v>
      </c>
      <c r="E116" t="s">
        <v>1391</v>
      </c>
      <c r="F116" t="s">
        <v>1392</v>
      </c>
      <c r="J116" t="s">
        <v>1393</v>
      </c>
      <c r="K116" t="s">
        <v>1394</v>
      </c>
      <c r="M116">
        <v>2023</v>
      </c>
      <c r="N116">
        <v>45246.819247685184</v>
      </c>
      <c r="O116">
        <v>45246.819247685184</v>
      </c>
      <c r="Q116" t="s">
        <v>1395</v>
      </c>
      <c r="S116" t="s">
        <v>182</v>
      </c>
      <c r="T116">
        <v>48</v>
      </c>
      <c r="X116" t="s">
        <v>182</v>
      </c>
      <c r="AD116" t="s">
        <v>161</v>
      </c>
      <c r="AK116" t="s">
        <v>1396</v>
      </c>
      <c r="AQ116" t="s">
        <v>1397</v>
      </c>
      <c r="AS116" t="s">
        <v>182</v>
      </c>
      <c r="CK116" s="17" t="s">
        <v>3043</v>
      </c>
      <c r="CR116"/>
      <c r="CU116"/>
      <c r="CV116"/>
      <c r="CW116"/>
      <c r="CX116"/>
      <c r="CZ116" s="18"/>
      <c r="DA116" s="18"/>
      <c r="DB116" s="18"/>
      <c r="DC116" s="18"/>
      <c r="DD116" s="18"/>
      <c r="DL116"/>
      <c r="DV116"/>
      <c r="DX116"/>
      <c r="DY116"/>
      <c r="EE116"/>
      <c r="EF116"/>
      <c r="EG116"/>
      <c r="EH116"/>
      <c r="EK116"/>
      <c r="EN116">
        <f t="shared" si="4"/>
        <v>0</v>
      </c>
      <c r="EO116" t="e">
        <f>_xlfn.TEXTJOIN(", ",TRUE,#REF!)</f>
        <v>#REF!</v>
      </c>
    </row>
    <row r="117" spans="1:180" hidden="1" x14ac:dyDescent="0.25">
      <c r="B117" t="s">
        <v>2366</v>
      </c>
      <c r="C117" t="s">
        <v>154</v>
      </c>
      <c r="D117">
        <v>2023</v>
      </c>
      <c r="E117" t="s">
        <v>2367</v>
      </c>
      <c r="F117" t="s">
        <v>2368</v>
      </c>
      <c r="G117" t="s">
        <v>566</v>
      </c>
      <c r="I117" t="s">
        <v>567</v>
      </c>
      <c r="J117" t="s">
        <v>2369</v>
      </c>
      <c r="L117" t="s">
        <v>2370</v>
      </c>
      <c r="M117">
        <v>44958</v>
      </c>
      <c r="N117">
        <v>45075.825277777774</v>
      </c>
      <c r="O117">
        <v>45075.967812499999</v>
      </c>
      <c r="S117">
        <v>3</v>
      </c>
      <c r="T117">
        <v>15</v>
      </c>
      <c r="AD117" t="s">
        <v>161</v>
      </c>
      <c r="AH117" t="s">
        <v>2371</v>
      </c>
      <c r="AM117" t="s">
        <v>2372</v>
      </c>
      <c r="AN117" t="s">
        <v>2373</v>
      </c>
      <c r="AO117" t="s">
        <v>2374</v>
      </c>
      <c r="CK117" s="3" t="s">
        <v>2375</v>
      </c>
      <c r="CP117" t="s">
        <v>843</v>
      </c>
      <c r="CR117"/>
      <c r="CS117" t="s">
        <v>169</v>
      </c>
      <c r="CT117" t="s">
        <v>1836</v>
      </c>
      <c r="CU117"/>
      <c r="CV117"/>
      <c r="CW117"/>
      <c r="CX117"/>
      <c r="CY117">
        <v>30</v>
      </c>
      <c r="CZ117" s="18"/>
      <c r="DA117" s="18"/>
      <c r="DB117" s="18"/>
      <c r="DC117" s="18"/>
      <c r="DD117" s="18"/>
      <c r="DE117" t="s">
        <v>1570</v>
      </c>
      <c r="DH117" t="s">
        <v>205</v>
      </c>
      <c r="DI117" t="s">
        <v>793</v>
      </c>
      <c r="DJ117" t="s">
        <v>662</v>
      </c>
      <c r="DK117">
        <v>41285</v>
      </c>
      <c r="DL117"/>
      <c r="DQ117">
        <v>3</v>
      </c>
      <c r="DR117" t="s">
        <v>2376</v>
      </c>
      <c r="DV117"/>
      <c r="DX117"/>
      <c r="DY117"/>
      <c r="EC117">
        <v>4</v>
      </c>
      <c r="EE117"/>
      <c r="EF117"/>
      <c r="EG117"/>
      <c r="EH117"/>
      <c r="EK117" t="s">
        <v>171</v>
      </c>
      <c r="EN117">
        <f t="shared" si="4"/>
        <v>5</v>
      </c>
      <c r="EO117" t="e">
        <f>_xlfn.TEXTJOIN(", ",TRUE,#REF!)</f>
        <v>#REF!</v>
      </c>
      <c r="EP117" s="3">
        <v>1</v>
      </c>
      <c r="EQ117">
        <v>1</v>
      </c>
      <c r="ET117">
        <v>1</v>
      </c>
      <c r="EU117">
        <v>1</v>
      </c>
      <c r="EY117">
        <v>1</v>
      </c>
    </row>
    <row r="118" spans="1:180" ht="45" x14ac:dyDescent="0.25">
      <c r="B118" t="s">
        <v>1753</v>
      </c>
      <c r="C118" t="s">
        <v>154</v>
      </c>
      <c r="D118">
        <v>2021</v>
      </c>
      <c r="E118" t="s">
        <v>1754</v>
      </c>
      <c r="F118" s="1" t="s">
        <v>1755</v>
      </c>
      <c r="G118" t="s">
        <v>1756</v>
      </c>
      <c r="I118" t="s">
        <v>1757</v>
      </c>
      <c r="J118" t="s">
        <v>1758</v>
      </c>
      <c r="L118" t="s">
        <v>1759</v>
      </c>
      <c r="M118">
        <v>44317</v>
      </c>
      <c r="N118">
        <v>45075.825162037036</v>
      </c>
      <c r="O118">
        <v>45075.825162037036</v>
      </c>
      <c r="T118">
        <v>44</v>
      </c>
      <c r="AD118" t="s">
        <v>161</v>
      </c>
      <c r="AH118" t="s">
        <v>1760</v>
      </c>
      <c r="AM118" t="s">
        <v>1761</v>
      </c>
      <c r="AN118" t="s">
        <v>1762</v>
      </c>
      <c r="AO118" t="s">
        <v>1763</v>
      </c>
      <c r="CK118" s="17" t="s">
        <v>198</v>
      </c>
      <c r="CP118" t="s">
        <v>168</v>
      </c>
      <c r="CQ118" s="18" t="s">
        <v>369</v>
      </c>
      <c r="CR118" t="s">
        <v>1764</v>
      </c>
      <c r="CS118" t="s">
        <v>3396</v>
      </c>
      <c r="CT118" t="s">
        <v>170</v>
      </c>
      <c r="CU118"/>
      <c r="CV118" t="s">
        <v>171</v>
      </c>
      <c r="CW118"/>
      <c r="CX118"/>
      <c r="CY118" t="s">
        <v>171</v>
      </c>
      <c r="CZ118" s="18"/>
      <c r="DA118" s="18"/>
      <c r="DB118" s="18"/>
      <c r="DC118" s="18" t="s">
        <v>182</v>
      </c>
      <c r="DD118" s="18">
        <v>1</v>
      </c>
      <c r="DE118" t="s">
        <v>171</v>
      </c>
      <c r="DF118">
        <v>3</v>
      </c>
      <c r="DG118" t="s">
        <v>171</v>
      </c>
      <c r="DH118" t="s">
        <v>1765</v>
      </c>
      <c r="DI118" t="s">
        <v>510</v>
      </c>
      <c r="DJ118" t="s">
        <v>207</v>
      </c>
      <c r="DK118">
        <v>1.6</v>
      </c>
      <c r="DL118" s="1" t="s">
        <v>1766</v>
      </c>
      <c r="DM118" t="s">
        <v>1767</v>
      </c>
      <c r="DQ118">
        <v>100</v>
      </c>
      <c r="DR118" t="s">
        <v>1302</v>
      </c>
      <c r="DS118" t="s">
        <v>209</v>
      </c>
      <c r="DV118" t="s">
        <v>1303</v>
      </c>
      <c r="DW118" s="18" t="s">
        <v>3147</v>
      </c>
      <c r="DX118" s="1" t="s">
        <v>1768</v>
      </c>
      <c r="DY118" s="1" t="s">
        <v>532</v>
      </c>
      <c r="DZ118" t="s">
        <v>171</v>
      </c>
      <c r="EA118">
        <v>2019</v>
      </c>
      <c r="EC118">
        <v>4</v>
      </c>
      <c r="EE118"/>
      <c r="EF118" t="s">
        <v>171</v>
      </c>
      <c r="EG118"/>
      <c r="EH118"/>
      <c r="EK118" t="s">
        <v>171</v>
      </c>
      <c r="EN118">
        <f t="shared" si="4"/>
        <v>0</v>
      </c>
      <c r="EO118" t="e">
        <f>_xlfn.TEXTJOIN(", ",TRUE,#REF!)</f>
        <v>#REF!</v>
      </c>
    </row>
    <row r="119" spans="1:180" hidden="1" x14ac:dyDescent="0.25">
      <c r="A119">
        <v>1</v>
      </c>
      <c r="B119" t="s">
        <v>679</v>
      </c>
      <c r="C119" t="s">
        <v>238</v>
      </c>
      <c r="D119">
        <v>2024</v>
      </c>
      <c r="E119" t="s">
        <v>680</v>
      </c>
      <c r="F119" t="s">
        <v>681</v>
      </c>
      <c r="G119" t="s">
        <v>682</v>
      </c>
      <c r="H119" t="s">
        <v>683</v>
      </c>
      <c r="J119" t="s">
        <v>684</v>
      </c>
      <c r="K119" t="s">
        <v>685</v>
      </c>
      <c r="L119" t="s">
        <v>686</v>
      </c>
      <c r="M119">
        <v>2024</v>
      </c>
      <c r="N119">
        <v>45434.758518518516</v>
      </c>
      <c r="O119">
        <v>45436.088090277779</v>
      </c>
      <c r="Q119">
        <v>1032</v>
      </c>
      <c r="T119">
        <v>499</v>
      </c>
      <c r="X119" t="s">
        <v>182</v>
      </c>
      <c r="AB119" t="s">
        <v>687</v>
      </c>
      <c r="AD119" t="s">
        <v>161</v>
      </c>
      <c r="AE119" t="s">
        <v>182</v>
      </c>
      <c r="AG119" t="s">
        <v>193</v>
      </c>
      <c r="AK119" t="s">
        <v>688</v>
      </c>
      <c r="AM119" t="s">
        <v>689</v>
      </c>
      <c r="AO119" t="s">
        <v>690</v>
      </c>
      <c r="AQ119" t="s">
        <v>691</v>
      </c>
      <c r="BU119" t="s">
        <v>682</v>
      </c>
      <c r="CK119" s="3" t="s">
        <v>3044</v>
      </c>
      <c r="CP119" t="s">
        <v>201</v>
      </c>
      <c r="CR119"/>
      <c r="CS119" t="s">
        <v>169</v>
      </c>
      <c r="CT119" t="s">
        <v>692</v>
      </c>
      <c r="CU119"/>
      <c r="CV119"/>
      <c r="CW119"/>
      <c r="CX119"/>
      <c r="CZ119" s="18"/>
      <c r="DA119" s="18"/>
      <c r="DB119" s="18"/>
      <c r="DC119" s="18"/>
      <c r="DD119" s="18"/>
      <c r="DK119" t="s">
        <v>182</v>
      </c>
      <c r="DL119"/>
      <c r="DV119"/>
      <c r="DX119"/>
      <c r="DY119"/>
      <c r="EC119">
        <v>4</v>
      </c>
      <c r="EE119"/>
      <c r="EF119"/>
      <c r="EG119"/>
      <c r="EH119"/>
      <c r="EK119"/>
      <c r="EN119">
        <f t="shared" si="4"/>
        <v>0</v>
      </c>
      <c r="EO119" t="e">
        <f>_xlfn.TEXTJOIN(", ",TRUE,#REF!)</f>
        <v>#REF!</v>
      </c>
    </row>
    <row r="120" spans="1:180" hidden="1" x14ac:dyDescent="0.25">
      <c r="B120" t="s">
        <v>1089</v>
      </c>
      <c r="C120" t="s">
        <v>154</v>
      </c>
      <c r="D120">
        <v>2019</v>
      </c>
      <c r="E120" t="s">
        <v>1090</v>
      </c>
      <c r="F120" t="s">
        <v>1091</v>
      </c>
      <c r="G120" t="s">
        <v>323</v>
      </c>
      <c r="I120" t="s">
        <v>324</v>
      </c>
      <c r="J120" t="s">
        <v>1092</v>
      </c>
      <c r="L120" t="s">
        <v>1093</v>
      </c>
      <c r="M120">
        <v>43709</v>
      </c>
      <c r="N120">
        <v>45075.825300925928</v>
      </c>
      <c r="O120">
        <v>45075.825300925928</v>
      </c>
      <c r="T120">
        <v>230</v>
      </c>
      <c r="AD120" t="s">
        <v>161</v>
      </c>
      <c r="AH120" t="s">
        <v>1094</v>
      </c>
      <c r="AM120" t="s">
        <v>1095</v>
      </c>
      <c r="AN120" t="s">
        <v>1096</v>
      </c>
      <c r="AO120" t="s">
        <v>1097</v>
      </c>
      <c r="CK120" s="3" t="s">
        <v>1098</v>
      </c>
      <c r="CL120" t="s">
        <v>3045</v>
      </c>
      <c r="CP120" t="s">
        <v>201</v>
      </c>
      <c r="CR120"/>
      <c r="CS120" t="s">
        <v>169</v>
      </c>
      <c r="CT120" t="s">
        <v>295</v>
      </c>
      <c r="CU120"/>
      <c r="CV120"/>
      <c r="CW120"/>
      <c r="CX120"/>
      <c r="CY120">
        <v>29.3</v>
      </c>
      <c r="CZ120" s="18"/>
      <c r="DA120" s="18"/>
      <c r="DB120" s="18"/>
      <c r="DC120" s="18"/>
      <c r="DD120" s="18"/>
      <c r="DE120">
        <v>29.3</v>
      </c>
      <c r="DH120" t="s">
        <v>1099</v>
      </c>
      <c r="DI120" t="s">
        <v>1100</v>
      </c>
      <c r="DJ120" t="s">
        <v>662</v>
      </c>
      <c r="DK120">
        <v>0.4</v>
      </c>
      <c r="DL120"/>
      <c r="DQ120" t="s">
        <v>1101</v>
      </c>
      <c r="DR120" t="s">
        <v>709</v>
      </c>
      <c r="DV120"/>
      <c r="DX120" t="s">
        <v>1102</v>
      </c>
      <c r="DY120"/>
      <c r="EC120">
        <v>4</v>
      </c>
      <c r="EE120"/>
      <c r="EF120"/>
      <c r="EG120"/>
      <c r="EH120"/>
      <c r="EK120" t="s">
        <v>1103</v>
      </c>
      <c r="EN120">
        <f t="shared" si="4"/>
        <v>4</v>
      </c>
      <c r="EO120" t="e">
        <f>_xlfn.TEXTJOIN(", ",TRUE,#REF!)</f>
        <v>#REF!</v>
      </c>
      <c r="ES120">
        <v>-1</v>
      </c>
      <c r="EU120">
        <v>-1</v>
      </c>
      <c r="FI120">
        <v>-1</v>
      </c>
      <c r="FJ120">
        <v>-1</v>
      </c>
    </row>
    <row r="121" spans="1:180" ht="45" x14ac:dyDescent="0.25">
      <c r="A121">
        <v>1</v>
      </c>
      <c r="B121" t="s">
        <v>1769</v>
      </c>
      <c r="C121" t="s">
        <v>154</v>
      </c>
      <c r="D121">
        <v>2024</v>
      </c>
      <c r="E121" t="s">
        <v>1770</v>
      </c>
      <c r="F121" s="1" t="s">
        <v>1771</v>
      </c>
      <c r="G121" t="s">
        <v>516</v>
      </c>
      <c r="I121" t="s">
        <v>517</v>
      </c>
      <c r="J121" t="s">
        <v>1772</v>
      </c>
      <c r="L121" t="s">
        <v>1773</v>
      </c>
      <c r="M121">
        <v>45413</v>
      </c>
      <c r="N121">
        <v>45434.755324074074</v>
      </c>
      <c r="O121">
        <v>45436.042280092595</v>
      </c>
      <c r="Q121">
        <v>54011</v>
      </c>
      <c r="S121" t="s">
        <v>182</v>
      </c>
      <c r="T121">
        <v>19</v>
      </c>
      <c r="V121" t="s">
        <v>1774</v>
      </c>
      <c r="X121" t="s">
        <v>182</v>
      </c>
      <c r="AD121" t="s">
        <v>161</v>
      </c>
      <c r="AE121" t="s">
        <v>182</v>
      </c>
      <c r="AH121" t="s">
        <v>1775</v>
      </c>
      <c r="AK121" t="s">
        <v>1776</v>
      </c>
      <c r="AM121" t="s">
        <v>1777</v>
      </c>
      <c r="AO121" t="s">
        <v>1778</v>
      </c>
      <c r="CP121" t="s">
        <v>201</v>
      </c>
      <c r="CR121" t="s">
        <v>1779</v>
      </c>
      <c r="CS121" t="s">
        <v>451</v>
      </c>
      <c r="CT121" t="s">
        <v>182</v>
      </c>
      <c r="CU121"/>
      <c r="CV121"/>
      <c r="CW121"/>
      <c r="CX121"/>
      <c r="CY121" t="s">
        <v>182</v>
      </c>
      <c r="CZ121" s="18" t="s">
        <v>182</v>
      </c>
      <c r="DA121" s="18" t="s">
        <v>182</v>
      </c>
      <c r="DB121" s="18" t="s">
        <v>182</v>
      </c>
      <c r="DC121" s="18" t="s">
        <v>182</v>
      </c>
      <c r="DD121" s="18">
        <v>10</v>
      </c>
      <c r="DH121" t="s">
        <v>845</v>
      </c>
      <c r="DI121" t="s">
        <v>1780</v>
      </c>
      <c r="DJ121" t="s">
        <v>454</v>
      </c>
      <c r="DK121">
        <v>120000</v>
      </c>
      <c r="DL121"/>
      <c r="DM121" t="s">
        <v>2959</v>
      </c>
      <c r="DQ121">
        <v>3.7</v>
      </c>
      <c r="DR121" t="s">
        <v>1781</v>
      </c>
      <c r="DV121"/>
      <c r="DX121" t="s">
        <v>171</v>
      </c>
      <c r="DY121"/>
      <c r="DZ121" t="s">
        <v>171</v>
      </c>
      <c r="EA121" t="s">
        <v>2953</v>
      </c>
      <c r="EB121" s="18" t="s">
        <v>182</v>
      </c>
      <c r="EC121">
        <v>4</v>
      </c>
      <c r="EE121"/>
      <c r="EF121" t="s">
        <v>171</v>
      </c>
      <c r="EG121"/>
      <c r="EH121"/>
      <c r="EK121" t="s">
        <v>171</v>
      </c>
      <c r="EN121">
        <f t="shared" si="4"/>
        <v>4</v>
      </c>
      <c r="EO121" t="e">
        <f>_xlfn.TEXTJOIN(", ",TRUE,#REF!)</f>
        <v>#REF!</v>
      </c>
      <c r="EP121" s="3">
        <v>1</v>
      </c>
      <c r="ET121">
        <v>1</v>
      </c>
      <c r="EY121">
        <v>1</v>
      </c>
      <c r="FB121">
        <v>1</v>
      </c>
    </row>
    <row r="122" spans="1:180" ht="30" x14ac:dyDescent="0.25">
      <c r="A122" s="18"/>
      <c r="B122" s="18" t="s">
        <v>1827</v>
      </c>
      <c r="C122" s="18" t="s">
        <v>154</v>
      </c>
      <c r="D122" s="18">
        <v>2021</v>
      </c>
      <c r="E122" s="18" t="s">
        <v>1828</v>
      </c>
      <c r="F122" s="1" t="s">
        <v>1829</v>
      </c>
      <c r="G122" s="18" t="s">
        <v>516</v>
      </c>
      <c r="I122" t="s">
        <v>517</v>
      </c>
      <c r="J122" t="s">
        <v>1830</v>
      </c>
      <c r="L122" t="s">
        <v>1831</v>
      </c>
      <c r="M122">
        <v>44228</v>
      </c>
      <c r="N122">
        <v>45075.825312499997</v>
      </c>
      <c r="O122">
        <v>45075.825312499997</v>
      </c>
      <c r="S122">
        <v>2</v>
      </c>
      <c r="T122">
        <v>16</v>
      </c>
      <c r="AD122" t="s">
        <v>161</v>
      </c>
      <c r="AH122" t="s">
        <v>1832</v>
      </c>
      <c r="AM122" t="s">
        <v>1833</v>
      </c>
      <c r="AN122" t="s">
        <v>1834</v>
      </c>
      <c r="AO122" t="s">
        <v>1835</v>
      </c>
      <c r="CK122" s="19" t="s">
        <v>198</v>
      </c>
      <c r="CL122" s="18"/>
      <c r="CM122" s="18"/>
      <c r="CP122" s="18" t="s">
        <v>843</v>
      </c>
      <c r="CQ122" s="18"/>
      <c r="CR122" s="18" t="s">
        <v>450</v>
      </c>
      <c r="CS122" s="18" t="s">
        <v>451</v>
      </c>
      <c r="CT122" s="18" t="s">
        <v>1836</v>
      </c>
      <c r="CU122"/>
      <c r="CV122"/>
      <c r="CW122"/>
      <c r="CX122"/>
      <c r="CY122" s="18" t="s">
        <v>182</v>
      </c>
      <c r="CZ122" s="18" t="s">
        <v>2910</v>
      </c>
      <c r="DA122" s="18">
        <v>547</v>
      </c>
      <c r="DB122" s="18">
        <v>19</v>
      </c>
      <c r="DC122" s="21" t="s">
        <v>171</v>
      </c>
      <c r="DD122" s="18">
        <v>1100</v>
      </c>
      <c r="DE122" s="18" t="s">
        <v>182</v>
      </c>
      <c r="DF122" s="18"/>
      <c r="DG122" s="18"/>
      <c r="DH122" s="18" t="s">
        <v>205</v>
      </c>
      <c r="DI122" s="18" t="s">
        <v>1837</v>
      </c>
      <c r="DJ122" s="18" t="s">
        <v>173</v>
      </c>
      <c r="DK122" s="18">
        <v>0.10999999999999999</v>
      </c>
      <c r="DL122" s="18"/>
      <c r="DM122" s="18"/>
      <c r="DN122" s="18"/>
      <c r="DO122" s="18"/>
      <c r="DP122" s="18"/>
      <c r="DQ122" s="18" t="s">
        <v>171</v>
      </c>
      <c r="DR122" s="18" t="s">
        <v>1838</v>
      </c>
      <c r="DS122" s="18"/>
      <c r="DT122" s="18"/>
      <c r="DU122" s="18"/>
      <c r="DV122" s="18"/>
      <c r="DW122" s="18"/>
      <c r="DX122" s="18"/>
      <c r="DZ122" s="18"/>
      <c r="EA122" s="18">
        <v>2019</v>
      </c>
      <c r="EB122" s="18"/>
      <c r="EC122" s="18">
        <v>4</v>
      </c>
      <c r="ED122" s="18"/>
      <c r="EE122" s="18"/>
      <c r="EF122" s="18"/>
      <c r="EG122" s="18"/>
      <c r="EH122" s="18"/>
      <c r="EI122" s="18"/>
      <c r="EJ122" s="18"/>
      <c r="EK122" s="18" t="s">
        <v>171</v>
      </c>
      <c r="EL122" s="18"/>
      <c r="EM122" s="18"/>
      <c r="EN122" s="18">
        <f t="shared" si="4"/>
        <v>1</v>
      </c>
      <c r="EO122" t="e">
        <f>_xlfn.TEXTJOIN(", ",TRUE,#REF!)</f>
        <v>#REF!</v>
      </c>
      <c r="EP122" s="19"/>
      <c r="EQ122" s="18"/>
      <c r="ER122" s="18"/>
      <c r="ES122" s="18"/>
      <c r="ET122" s="18"/>
      <c r="EU122" s="18"/>
      <c r="EV122" s="18"/>
      <c r="EW122" s="18"/>
      <c r="EX122" s="18"/>
      <c r="EY122" s="18">
        <v>1</v>
      </c>
      <c r="EZ122" s="18"/>
      <c r="FA122" s="18"/>
      <c r="FB122" s="18"/>
      <c r="FC122" s="18"/>
      <c r="FD122" s="18"/>
      <c r="FE122" s="18"/>
      <c r="FF122" s="18"/>
      <c r="FG122" s="18"/>
      <c r="FH122" s="18"/>
      <c r="FI122" s="18"/>
      <c r="FJ122" s="18"/>
      <c r="FK122" s="18"/>
      <c r="FL122" s="18"/>
      <c r="FM122" s="18"/>
      <c r="FN122" s="18"/>
      <c r="FO122" s="18"/>
      <c r="FP122" s="18"/>
      <c r="FQ122" s="18"/>
      <c r="FR122" s="18"/>
      <c r="FS122" s="18"/>
      <c r="FT122" s="18"/>
      <c r="FU122" s="18"/>
      <c r="FV122" s="18"/>
      <c r="FW122" s="18"/>
      <c r="FX122" s="18"/>
    </row>
    <row r="123" spans="1:180" hidden="1" x14ac:dyDescent="0.25">
      <c r="B123" t="s">
        <v>1441</v>
      </c>
      <c r="C123" t="s">
        <v>154</v>
      </c>
      <c r="D123">
        <v>2013</v>
      </c>
      <c r="E123" t="s">
        <v>1442</v>
      </c>
      <c r="F123" t="s">
        <v>1443</v>
      </c>
      <c r="I123" t="s">
        <v>1444</v>
      </c>
      <c r="J123" t="s">
        <v>1445</v>
      </c>
      <c r="K123" t="s">
        <v>1446</v>
      </c>
      <c r="M123">
        <v>2013</v>
      </c>
      <c r="N123">
        <v>45246.81931712963</v>
      </c>
      <c r="O123">
        <v>45246.81931712963</v>
      </c>
      <c r="Q123">
        <v>45123</v>
      </c>
      <c r="S123" t="s">
        <v>182</v>
      </c>
      <c r="X123" t="s">
        <v>182</v>
      </c>
      <c r="AD123" t="s">
        <v>161</v>
      </c>
      <c r="AK123" t="s">
        <v>183</v>
      </c>
      <c r="AS123" t="s">
        <v>182</v>
      </c>
      <c r="CL123" t="s">
        <v>3046</v>
      </c>
      <c r="CR123"/>
      <c r="CU123"/>
      <c r="CV123"/>
      <c r="CW123"/>
      <c r="CX123"/>
      <c r="CZ123" s="18"/>
      <c r="DA123" s="18"/>
      <c r="DB123" s="18"/>
      <c r="DC123" s="18"/>
      <c r="DD123" s="18"/>
      <c r="DL123"/>
      <c r="DV123"/>
      <c r="DX123"/>
      <c r="DY123"/>
      <c r="EE123"/>
      <c r="EF123"/>
      <c r="EG123"/>
      <c r="EH123"/>
      <c r="EK123"/>
      <c r="EN123">
        <f t="shared" si="4"/>
        <v>0</v>
      </c>
      <c r="EO123" t="e">
        <f>_xlfn.TEXTJOIN(", ",TRUE,#REF!)</f>
        <v>#REF!</v>
      </c>
    </row>
    <row r="124" spans="1:180" ht="90" x14ac:dyDescent="0.25">
      <c r="B124" t="s">
        <v>1861</v>
      </c>
      <c r="C124" t="s">
        <v>154</v>
      </c>
      <c r="D124">
        <v>2023</v>
      </c>
      <c r="E124" t="s">
        <v>1862</v>
      </c>
      <c r="F124" s="1" t="s">
        <v>1863</v>
      </c>
      <c r="G124" t="s">
        <v>1864</v>
      </c>
      <c r="I124" t="s">
        <v>1865</v>
      </c>
      <c r="J124" t="s">
        <v>1866</v>
      </c>
      <c r="L124" t="s">
        <v>1867</v>
      </c>
      <c r="M124">
        <v>2023</v>
      </c>
      <c r="N124">
        <v>45075.825312499997</v>
      </c>
      <c r="O124">
        <v>45075.825312499997</v>
      </c>
      <c r="S124">
        <v>1</v>
      </c>
      <c r="T124">
        <v>14</v>
      </c>
      <c r="V124" t="s">
        <v>1868</v>
      </c>
      <c r="AD124" t="s">
        <v>161</v>
      </c>
      <c r="AG124" t="s">
        <v>193</v>
      </c>
      <c r="AM124" t="s">
        <v>1869</v>
      </c>
      <c r="AN124" t="s">
        <v>1870</v>
      </c>
      <c r="AO124" t="s">
        <v>1871</v>
      </c>
      <c r="CK124" s="17" t="s">
        <v>198</v>
      </c>
      <c r="CP124" t="s">
        <v>168</v>
      </c>
      <c r="CQ124" s="18" t="s">
        <v>613</v>
      </c>
      <c r="CR124" t="s">
        <v>613</v>
      </c>
      <c r="CS124" t="s">
        <v>3396</v>
      </c>
      <c r="CT124" t="s">
        <v>170</v>
      </c>
      <c r="CU124" s="1" t="s">
        <v>525</v>
      </c>
      <c r="CV124" s="1" t="s">
        <v>1872</v>
      </c>
      <c r="CW124" s="1" t="s">
        <v>182</v>
      </c>
      <c r="CY124" t="s">
        <v>182</v>
      </c>
      <c r="CZ124" s="1" t="s">
        <v>182</v>
      </c>
      <c r="DA124" s="18">
        <v>365</v>
      </c>
      <c r="DB124" s="18" t="s">
        <v>182</v>
      </c>
      <c r="DC124" s="18">
        <v>230000</v>
      </c>
      <c r="DD124" s="18">
        <v>1</v>
      </c>
      <c r="DE124" t="s">
        <v>233</v>
      </c>
      <c r="DF124">
        <v>4</v>
      </c>
      <c r="DG124" t="s">
        <v>171</v>
      </c>
      <c r="DH124" t="s">
        <v>205</v>
      </c>
      <c r="DI124" t="s">
        <v>1873</v>
      </c>
      <c r="DJ124" t="s">
        <v>173</v>
      </c>
      <c r="DK124">
        <v>24222164</v>
      </c>
      <c r="DL124" t="s">
        <v>171</v>
      </c>
      <c r="DM124" t="s">
        <v>171</v>
      </c>
      <c r="DQ124" t="s">
        <v>1874</v>
      </c>
      <c r="DR124" t="s">
        <v>1875</v>
      </c>
      <c r="DS124" t="s">
        <v>479</v>
      </c>
      <c r="DV124" t="s">
        <v>480</v>
      </c>
      <c r="DX124" s="1" t="s">
        <v>1876</v>
      </c>
      <c r="DY124" s="1" t="s">
        <v>3281</v>
      </c>
      <c r="DZ124" t="s">
        <v>171</v>
      </c>
      <c r="EA124" s="18">
        <v>2019</v>
      </c>
      <c r="EC124">
        <v>4</v>
      </c>
      <c r="EE124"/>
      <c r="EF124" t="s">
        <v>171</v>
      </c>
      <c r="EG124"/>
      <c r="EH124"/>
      <c r="EK124" t="s">
        <v>171</v>
      </c>
      <c r="EN124">
        <f t="shared" si="4"/>
        <v>5</v>
      </c>
      <c r="EO124" t="e">
        <f>_xlfn.TEXTJOIN(", ",TRUE,#REF!)</f>
        <v>#REF!</v>
      </c>
      <c r="EP124" s="3">
        <v>1</v>
      </c>
      <c r="ET124">
        <v>1</v>
      </c>
      <c r="EY124">
        <v>1</v>
      </c>
      <c r="EZ124">
        <v>1</v>
      </c>
      <c r="FN124">
        <v>1</v>
      </c>
    </row>
    <row r="125" spans="1:180" ht="45" x14ac:dyDescent="0.25">
      <c r="B125" t="s">
        <v>1877</v>
      </c>
      <c r="C125" t="s">
        <v>154</v>
      </c>
      <c r="D125">
        <v>2021</v>
      </c>
      <c r="E125" t="s">
        <v>1878</v>
      </c>
      <c r="F125" s="1" t="s">
        <v>1879</v>
      </c>
      <c r="G125" t="s">
        <v>1880</v>
      </c>
      <c r="H125" t="s">
        <v>1131</v>
      </c>
      <c r="J125" t="s">
        <v>1881</v>
      </c>
      <c r="L125" t="s">
        <v>1882</v>
      </c>
      <c r="M125">
        <v>2021</v>
      </c>
      <c r="N125">
        <v>45075.825173611112</v>
      </c>
      <c r="O125">
        <v>45075.825173611112</v>
      </c>
      <c r="T125">
        <v>11864</v>
      </c>
      <c r="AD125" t="s">
        <v>161</v>
      </c>
      <c r="AH125" t="s">
        <v>1883</v>
      </c>
      <c r="AO125" t="s">
        <v>1884</v>
      </c>
      <c r="AQ125" t="s">
        <v>1885</v>
      </c>
      <c r="BU125" t="s">
        <v>1886</v>
      </c>
      <c r="CK125" s="17" t="s">
        <v>198</v>
      </c>
      <c r="CN125" t="s">
        <v>1887</v>
      </c>
      <c r="CO125" t="s">
        <v>1888</v>
      </c>
      <c r="CP125" t="s">
        <v>168</v>
      </c>
      <c r="CQ125" s="18" t="s">
        <v>1889</v>
      </c>
      <c r="CR125" t="s">
        <v>1889</v>
      </c>
      <c r="CS125" t="s">
        <v>3396</v>
      </c>
      <c r="CT125" t="s">
        <v>203</v>
      </c>
      <c r="CU125"/>
      <c r="CV125" t="s">
        <v>171</v>
      </c>
      <c r="CW125"/>
      <c r="CX125"/>
      <c r="CY125" t="s">
        <v>171</v>
      </c>
      <c r="CZ125" s="18"/>
      <c r="DA125" s="18"/>
      <c r="DB125" s="18"/>
      <c r="DC125" s="18">
        <v>1</v>
      </c>
      <c r="DD125" s="18">
        <v>1</v>
      </c>
      <c r="DE125" t="s">
        <v>171</v>
      </c>
      <c r="DF125">
        <v>9</v>
      </c>
      <c r="DG125" t="s">
        <v>171</v>
      </c>
      <c r="DH125" t="s">
        <v>1890</v>
      </c>
      <c r="DI125" t="s">
        <v>1891</v>
      </c>
      <c r="DJ125" t="s">
        <v>662</v>
      </c>
      <c r="DK125">
        <v>1.7364769999999999E-3</v>
      </c>
      <c r="DL125" t="s">
        <v>171</v>
      </c>
      <c r="DM125" t="s">
        <v>171</v>
      </c>
      <c r="DQ125">
        <v>3.125</v>
      </c>
      <c r="DR125" t="s">
        <v>615</v>
      </c>
      <c r="DS125" t="s">
        <v>209</v>
      </c>
      <c r="DV125" t="s">
        <v>1892</v>
      </c>
      <c r="DX125" s="1" t="s">
        <v>1893</v>
      </c>
      <c r="DY125" s="1" t="s">
        <v>1893</v>
      </c>
      <c r="DZ125" t="s">
        <v>171</v>
      </c>
      <c r="EA125">
        <v>2020</v>
      </c>
      <c r="EC125">
        <v>4</v>
      </c>
      <c r="EE125"/>
      <c r="EF125" t="s">
        <v>171</v>
      </c>
      <c r="EG125"/>
      <c r="EH125"/>
      <c r="EK125" t="s">
        <v>171</v>
      </c>
      <c r="EN125">
        <f t="shared" si="4"/>
        <v>1</v>
      </c>
      <c r="EO125" t="e">
        <f>_xlfn.TEXTJOIN(", ",TRUE,#REF!)</f>
        <v>#REF!</v>
      </c>
      <c r="EP125" s="17"/>
      <c r="EQ125">
        <v>1</v>
      </c>
    </row>
    <row r="126" spans="1:180" hidden="1" x14ac:dyDescent="0.25">
      <c r="B126" t="s">
        <v>1474</v>
      </c>
      <c r="C126" t="s">
        <v>154</v>
      </c>
      <c r="D126">
        <v>2018</v>
      </c>
      <c r="E126" t="s">
        <v>1475</v>
      </c>
      <c r="F126" t="s">
        <v>1476</v>
      </c>
      <c r="I126" t="s">
        <v>1477</v>
      </c>
      <c r="K126" t="s">
        <v>1478</v>
      </c>
      <c r="M126">
        <v>2018</v>
      </c>
      <c r="N126">
        <v>45246.819328703707</v>
      </c>
      <c r="O126">
        <v>45246.819328703707</v>
      </c>
      <c r="Q126" t="s">
        <v>1479</v>
      </c>
      <c r="S126" t="s">
        <v>182</v>
      </c>
      <c r="X126" t="s">
        <v>182</v>
      </c>
      <c r="AD126" t="s">
        <v>161</v>
      </c>
      <c r="AK126" t="s">
        <v>183</v>
      </c>
      <c r="AS126" t="s">
        <v>182</v>
      </c>
      <c r="CK126"/>
      <c r="CM126">
        <v>1</v>
      </c>
      <c r="CR126"/>
      <c r="CU126"/>
      <c r="CV126"/>
      <c r="CW126"/>
      <c r="CX126"/>
      <c r="CZ126" s="18"/>
      <c r="DA126" s="18"/>
      <c r="DB126" s="18"/>
      <c r="DC126" s="18"/>
      <c r="DD126" s="18"/>
      <c r="DL126"/>
      <c r="DV126"/>
      <c r="DX126"/>
      <c r="DY126"/>
      <c r="EE126"/>
      <c r="EF126"/>
      <c r="EG126"/>
      <c r="EH126"/>
      <c r="EK126"/>
      <c r="EN126">
        <f t="shared" si="4"/>
        <v>0</v>
      </c>
      <c r="EO126" t="e">
        <f>_xlfn.TEXTJOIN(", ",TRUE,#REF!)</f>
        <v>#REF!</v>
      </c>
      <c r="EP126"/>
    </row>
    <row r="127" spans="1:180" hidden="1" x14ac:dyDescent="0.25">
      <c r="B127" t="s">
        <v>1480</v>
      </c>
      <c r="C127" t="s">
        <v>154</v>
      </c>
      <c r="D127">
        <v>2013</v>
      </c>
      <c r="E127" t="s">
        <v>1481</v>
      </c>
      <c r="F127" t="s">
        <v>1482</v>
      </c>
      <c r="K127" t="s">
        <v>1483</v>
      </c>
      <c r="M127">
        <v>2013</v>
      </c>
      <c r="N127">
        <v>45246.81931712963</v>
      </c>
      <c r="O127">
        <v>45246.81931712963</v>
      </c>
      <c r="Q127" t="s">
        <v>1484</v>
      </c>
      <c r="S127" t="s">
        <v>182</v>
      </c>
      <c r="T127">
        <v>9781937378271</v>
      </c>
      <c r="X127" t="s">
        <v>182</v>
      </c>
      <c r="AD127" t="s">
        <v>161</v>
      </c>
      <c r="AK127" t="s">
        <v>1485</v>
      </c>
      <c r="AS127" t="s">
        <v>182</v>
      </c>
      <c r="CK127"/>
      <c r="CL127" t="s">
        <v>3002</v>
      </c>
      <c r="CR127"/>
      <c r="CU127"/>
      <c r="CV127"/>
      <c r="CW127"/>
      <c r="CX127"/>
      <c r="CZ127" s="18"/>
      <c r="DA127" s="18"/>
      <c r="DB127" s="18"/>
      <c r="DC127" s="18"/>
      <c r="DD127" s="18"/>
      <c r="DL127"/>
      <c r="DV127"/>
      <c r="DX127"/>
      <c r="DY127"/>
      <c r="EE127"/>
      <c r="EF127"/>
      <c r="EG127"/>
      <c r="EH127"/>
      <c r="EK127"/>
      <c r="EN127">
        <f t="shared" si="4"/>
        <v>0</v>
      </c>
      <c r="EO127" t="e">
        <f>_xlfn.TEXTJOIN(", ",TRUE,#REF!)</f>
        <v>#REF!</v>
      </c>
      <c r="EP127"/>
    </row>
    <row r="128" spans="1:180" hidden="1" x14ac:dyDescent="0.25">
      <c r="A128">
        <v>1</v>
      </c>
      <c r="B128" t="s">
        <v>412</v>
      </c>
      <c r="C128" t="s">
        <v>154</v>
      </c>
      <c r="D128">
        <v>2023</v>
      </c>
      <c r="E128" t="s">
        <v>413</v>
      </c>
      <c r="F128" t="s">
        <v>414</v>
      </c>
      <c r="G128" t="s">
        <v>415</v>
      </c>
      <c r="I128" t="s">
        <v>416</v>
      </c>
      <c r="J128" t="s">
        <v>417</v>
      </c>
      <c r="L128" t="s">
        <v>418</v>
      </c>
      <c r="M128">
        <v>45250</v>
      </c>
      <c r="N128">
        <v>45434.755208333336</v>
      </c>
      <c r="O128">
        <v>45436.041481481479</v>
      </c>
      <c r="S128" t="s">
        <v>182</v>
      </c>
      <c r="T128">
        <v>10</v>
      </c>
      <c r="V128" t="s">
        <v>419</v>
      </c>
      <c r="X128" t="s">
        <v>182</v>
      </c>
      <c r="AD128" t="s">
        <v>161</v>
      </c>
      <c r="AE128" t="s">
        <v>182</v>
      </c>
      <c r="AH128" t="s">
        <v>420</v>
      </c>
      <c r="AK128" t="s">
        <v>421</v>
      </c>
      <c r="AM128" t="s">
        <v>422</v>
      </c>
      <c r="AO128" t="s">
        <v>423</v>
      </c>
      <c r="CK128"/>
      <c r="CL128" t="s">
        <v>3047</v>
      </c>
      <c r="CR128"/>
      <c r="CU128"/>
      <c r="CV128"/>
      <c r="CW128"/>
      <c r="CX128"/>
      <c r="CZ128" s="18"/>
      <c r="DL128"/>
      <c r="DV128"/>
      <c r="DX128"/>
      <c r="DY128"/>
      <c r="EE128"/>
      <c r="EF128"/>
      <c r="EG128"/>
      <c r="EH128"/>
      <c r="EK128"/>
      <c r="EN128">
        <f t="shared" si="4"/>
        <v>0</v>
      </c>
      <c r="EO128" t="e">
        <f>_xlfn.TEXTJOIN(", ",TRUE,#REF!)</f>
        <v>#REF!</v>
      </c>
      <c r="EP128"/>
    </row>
    <row r="129" spans="1:180" ht="60" x14ac:dyDescent="0.25">
      <c r="A129" s="18"/>
      <c r="B129" s="18" t="s">
        <v>1894</v>
      </c>
      <c r="C129" s="18" t="s">
        <v>154</v>
      </c>
      <c r="D129" s="18">
        <v>2022</v>
      </c>
      <c r="E129" s="18" t="s">
        <v>1895</v>
      </c>
      <c r="F129" s="1" t="s">
        <v>1896</v>
      </c>
      <c r="G129" s="18" t="s">
        <v>566</v>
      </c>
      <c r="I129" t="s">
        <v>567</v>
      </c>
      <c r="J129" t="s">
        <v>1897</v>
      </c>
      <c r="L129" t="s">
        <v>1898</v>
      </c>
      <c r="M129">
        <v>44743</v>
      </c>
      <c r="N129">
        <v>45075.825173611112</v>
      </c>
      <c r="O129">
        <v>45075.825173611112</v>
      </c>
      <c r="S129">
        <v>13</v>
      </c>
      <c r="T129">
        <v>14</v>
      </c>
      <c r="AD129" t="s">
        <v>161</v>
      </c>
      <c r="AH129" t="s">
        <v>1899</v>
      </c>
      <c r="AM129" t="s">
        <v>1900</v>
      </c>
      <c r="AN129" t="s">
        <v>1901</v>
      </c>
      <c r="AO129" t="s">
        <v>1902</v>
      </c>
      <c r="CK129" s="20" t="s">
        <v>198</v>
      </c>
      <c r="CL129" s="18"/>
      <c r="CM129" s="18"/>
      <c r="CP129" s="18" t="s">
        <v>201</v>
      </c>
      <c r="CQ129" s="18" t="s">
        <v>3373</v>
      </c>
      <c r="CR129" s="18" t="s">
        <v>273</v>
      </c>
      <c r="CS129" s="18" t="s">
        <v>3396</v>
      </c>
      <c r="CT129" s="18" t="s">
        <v>170</v>
      </c>
      <c r="CU129"/>
      <c r="CV129" t="s">
        <v>171</v>
      </c>
      <c r="CW129"/>
      <c r="CX129"/>
      <c r="CY129" s="18">
        <v>36.333333333333336</v>
      </c>
      <c r="CZ129" s="18" t="s">
        <v>2910</v>
      </c>
      <c r="DA129" s="18">
        <v>109</v>
      </c>
      <c r="DB129" s="18">
        <v>4</v>
      </c>
      <c r="DC129" s="18" t="s">
        <v>182</v>
      </c>
      <c r="DD129" s="18">
        <v>1</v>
      </c>
      <c r="DE129" s="18" t="s">
        <v>233</v>
      </c>
      <c r="DF129" s="18">
        <v>44</v>
      </c>
      <c r="DG129" s="18" t="s">
        <v>1903</v>
      </c>
      <c r="DH129" s="18" t="s">
        <v>494</v>
      </c>
      <c r="DI129" s="18" t="s">
        <v>661</v>
      </c>
      <c r="DJ129" s="18" t="s">
        <v>662</v>
      </c>
      <c r="DK129" s="18">
        <v>583</v>
      </c>
      <c r="DL129" s="1" t="s">
        <v>476</v>
      </c>
      <c r="DM129" s="18" t="s">
        <v>171</v>
      </c>
      <c r="DN129" s="18" t="s">
        <v>2983</v>
      </c>
      <c r="DO129" s="21">
        <v>16</v>
      </c>
      <c r="DP129" s="18" t="s">
        <v>2984</v>
      </c>
      <c r="DQ129" s="18">
        <v>3</v>
      </c>
      <c r="DR129" s="18" t="s">
        <v>664</v>
      </c>
      <c r="DS129" s="18" t="s">
        <v>209</v>
      </c>
      <c r="DT129" s="18"/>
      <c r="DU129" s="18"/>
      <c r="DV129" s="18" t="s">
        <v>616</v>
      </c>
      <c r="DW129" s="18"/>
      <c r="DX129" s="1" t="s">
        <v>3125</v>
      </c>
      <c r="DY129" s="1" t="s">
        <v>3282</v>
      </c>
      <c r="DZ129" s="18" t="s">
        <v>3183</v>
      </c>
      <c r="EA129" s="18">
        <v>2020</v>
      </c>
      <c r="EB129" s="18"/>
      <c r="EC129" s="18">
        <v>4</v>
      </c>
      <c r="ED129" s="18"/>
      <c r="EE129" s="1" t="s">
        <v>3200</v>
      </c>
      <c r="EF129" s="18" t="s">
        <v>171</v>
      </c>
      <c r="EG129" s="18"/>
      <c r="EH129" s="18"/>
      <c r="EI129" s="18"/>
      <c r="EJ129" t="s">
        <v>3329</v>
      </c>
      <c r="EK129" s="1" t="s">
        <v>1904</v>
      </c>
      <c r="EL129" s="18" t="s">
        <v>3305</v>
      </c>
      <c r="EM129" s="18"/>
      <c r="EN129" s="18">
        <f t="shared" si="4"/>
        <v>2</v>
      </c>
      <c r="EO129" t="e">
        <f>_xlfn.TEXTJOIN(", ",TRUE,#REF!)</f>
        <v>#REF!</v>
      </c>
      <c r="EP129" s="19">
        <v>-1</v>
      </c>
      <c r="EQ129" s="18">
        <v>-1</v>
      </c>
      <c r="ER129" s="18"/>
      <c r="ES129" s="18"/>
      <c r="ET129" s="18"/>
      <c r="EU129" s="18"/>
      <c r="EV129" s="18"/>
      <c r="EW129" s="18"/>
      <c r="EX129" s="18"/>
      <c r="EY129" s="18"/>
      <c r="EZ129" s="18"/>
      <c r="FA129" s="18"/>
      <c r="FB129" s="18"/>
      <c r="FC129" s="18"/>
      <c r="FD129" s="18"/>
      <c r="FE129" s="18"/>
      <c r="FF129" s="18"/>
      <c r="FG129" s="18"/>
      <c r="FH129" s="18"/>
      <c r="FI129" s="18"/>
      <c r="FJ129" s="18"/>
      <c r="FK129" s="18"/>
      <c r="FL129" s="18"/>
      <c r="FM129" s="18"/>
      <c r="FN129" s="18"/>
      <c r="FO129" s="18"/>
      <c r="FP129" s="18"/>
      <c r="FQ129" s="18"/>
      <c r="FR129" s="18"/>
      <c r="FS129" s="18"/>
      <c r="FT129" s="18"/>
      <c r="FU129" s="18"/>
      <c r="FV129" s="18"/>
      <c r="FW129" s="18"/>
      <c r="FX129" s="18"/>
    </row>
    <row r="130" spans="1:180" ht="45" x14ac:dyDescent="0.25">
      <c r="B130" t="s">
        <v>1905</v>
      </c>
      <c r="C130" t="s">
        <v>154</v>
      </c>
      <c r="D130">
        <v>2021</v>
      </c>
      <c r="E130" t="s">
        <v>1906</v>
      </c>
      <c r="F130" s="1" t="s">
        <v>1907</v>
      </c>
      <c r="G130" s="18" t="s">
        <v>3391</v>
      </c>
      <c r="I130" t="s">
        <v>758</v>
      </c>
      <c r="J130" t="s">
        <v>1908</v>
      </c>
      <c r="K130" t="s">
        <v>1909</v>
      </c>
      <c r="L130" t="s">
        <v>1910</v>
      </c>
      <c r="M130">
        <v>2021</v>
      </c>
      <c r="N130">
        <v>45246.819305555553</v>
      </c>
      <c r="O130">
        <v>45246.819305555553</v>
      </c>
      <c r="S130" t="s">
        <v>182</v>
      </c>
      <c r="T130">
        <v>4</v>
      </c>
      <c r="X130" t="s">
        <v>182</v>
      </c>
      <c r="AD130" t="s">
        <v>161</v>
      </c>
      <c r="AK130" t="s">
        <v>183</v>
      </c>
      <c r="AS130" t="s">
        <v>182</v>
      </c>
      <c r="CK130" s="17" t="s">
        <v>198</v>
      </c>
      <c r="CP130" t="s">
        <v>168</v>
      </c>
      <c r="CR130" t="s">
        <v>573</v>
      </c>
      <c r="CS130" t="s">
        <v>451</v>
      </c>
      <c r="CT130" t="s">
        <v>692</v>
      </c>
      <c r="CU130"/>
      <c r="CV130"/>
      <c r="CW130"/>
      <c r="CX130"/>
      <c r="CY130" t="s">
        <v>171</v>
      </c>
      <c r="CZ130" s="18"/>
      <c r="DA130" s="18"/>
      <c r="DB130" s="18"/>
      <c r="DC130" s="18" t="s">
        <v>182</v>
      </c>
      <c r="DD130" s="18">
        <v>1</v>
      </c>
      <c r="DE130" t="s">
        <v>171</v>
      </c>
      <c r="DH130" t="s">
        <v>452</v>
      </c>
      <c r="DI130" t="s">
        <v>1911</v>
      </c>
      <c r="DJ130" t="s">
        <v>173</v>
      </c>
      <c r="DK130">
        <v>20</v>
      </c>
      <c r="DL130"/>
      <c r="DM130" t="s">
        <v>1003</v>
      </c>
      <c r="DQ130">
        <v>3</v>
      </c>
      <c r="DR130" t="s">
        <v>1912</v>
      </c>
      <c r="DV130"/>
      <c r="DX130"/>
      <c r="DY130"/>
      <c r="EA130">
        <v>2019</v>
      </c>
      <c r="EC130">
        <v>4</v>
      </c>
      <c r="EE130"/>
      <c r="EF130"/>
      <c r="EG130"/>
      <c r="EH130"/>
      <c r="EK130" t="s">
        <v>171</v>
      </c>
      <c r="EN130">
        <f t="shared" si="4"/>
        <v>2</v>
      </c>
      <c r="EO130" t="e">
        <f>_xlfn.TEXTJOIN(", ",TRUE,#REF!)</f>
        <v>#REF!</v>
      </c>
      <c r="EP130" s="17"/>
      <c r="EQ130">
        <v>1</v>
      </c>
      <c r="FQ130">
        <v>1</v>
      </c>
    </row>
    <row r="131" spans="1:180" hidden="1" x14ac:dyDescent="0.25">
      <c r="B131" t="s">
        <v>1516</v>
      </c>
      <c r="C131" t="s">
        <v>154</v>
      </c>
      <c r="D131">
        <v>2022</v>
      </c>
      <c r="E131" t="s">
        <v>1517</v>
      </c>
      <c r="F131" t="s">
        <v>1518</v>
      </c>
      <c r="I131" t="s">
        <v>1519</v>
      </c>
      <c r="J131" t="s">
        <v>1520</v>
      </c>
      <c r="K131" t="s">
        <v>1521</v>
      </c>
      <c r="M131">
        <v>2022</v>
      </c>
      <c r="N131">
        <v>45246.81927083333</v>
      </c>
      <c r="O131">
        <v>45246.81927083333</v>
      </c>
      <c r="S131" t="s">
        <v>182</v>
      </c>
      <c r="T131">
        <v>112</v>
      </c>
      <c r="X131" t="s">
        <v>182</v>
      </c>
      <c r="AD131" t="s">
        <v>161</v>
      </c>
      <c r="AK131" t="s">
        <v>183</v>
      </c>
      <c r="AS131" t="s">
        <v>182</v>
      </c>
      <c r="CK131" s="17"/>
      <c r="CL131" t="s">
        <v>3045</v>
      </c>
      <c r="CR131"/>
      <c r="CU131"/>
      <c r="CV131"/>
      <c r="CW131"/>
      <c r="CX131"/>
      <c r="CZ131" s="18"/>
      <c r="DA131" s="18"/>
      <c r="DB131" s="18"/>
      <c r="DC131" s="18"/>
      <c r="DD131" s="18"/>
      <c r="DL131"/>
      <c r="DV131"/>
      <c r="DX131"/>
      <c r="DY131"/>
      <c r="EE131"/>
      <c r="EF131"/>
      <c r="EG131"/>
      <c r="EH131"/>
      <c r="EK131"/>
      <c r="EN131">
        <f t="shared" si="4"/>
        <v>0</v>
      </c>
      <c r="EO131" t="e">
        <f>_xlfn.TEXTJOIN(", ",TRUE,#REF!)</f>
        <v>#REF!</v>
      </c>
      <c r="EP131" s="17"/>
    </row>
    <row r="132" spans="1:180" ht="45" x14ac:dyDescent="0.25">
      <c r="A132" s="18">
        <v>1</v>
      </c>
      <c r="B132" s="18" t="s">
        <v>1913</v>
      </c>
      <c r="C132" s="18" t="s">
        <v>154</v>
      </c>
      <c r="D132" s="18">
        <v>2024</v>
      </c>
      <c r="E132" s="18" t="s">
        <v>1914</v>
      </c>
      <c r="F132" s="1" t="s">
        <v>1915</v>
      </c>
      <c r="G132" s="18" t="s">
        <v>1916</v>
      </c>
      <c r="I132" t="s">
        <v>1917</v>
      </c>
      <c r="J132" t="s">
        <v>1918</v>
      </c>
      <c r="K132" t="s">
        <v>1919</v>
      </c>
      <c r="L132" t="s">
        <v>1920</v>
      </c>
      <c r="M132">
        <v>45295</v>
      </c>
      <c r="N132">
        <v>45434.75513888889</v>
      </c>
      <c r="O132">
        <v>45436.041562500002</v>
      </c>
      <c r="S132" t="s">
        <v>182</v>
      </c>
      <c r="T132">
        <v>40</v>
      </c>
      <c r="V132" t="s">
        <v>1921</v>
      </c>
      <c r="X132" t="s">
        <v>182</v>
      </c>
      <c r="AD132" t="s">
        <v>161</v>
      </c>
      <c r="AE132" t="s">
        <v>182</v>
      </c>
      <c r="AG132" t="s">
        <v>193</v>
      </c>
      <c r="AH132" t="s">
        <v>1922</v>
      </c>
      <c r="AK132" t="s">
        <v>1923</v>
      </c>
      <c r="AM132" t="s">
        <v>1924</v>
      </c>
      <c r="AO132" t="s">
        <v>1925</v>
      </c>
      <c r="CK132" s="20"/>
      <c r="CL132" s="18"/>
      <c r="CM132" s="18"/>
      <c r="CP132" s="18" t="s">
        <v>201</v>
      </c>
      <c r="CQ132" s="18" t="s">
        <v>3360</v>
      </c>
      <c r="CR132" s="18" t="s">
        <v>1511</v>
      </c>
      <c r="CS132" s="18" t="s">
        <v>3396</v>
      </c>
      <c r="CT132" s="18" t="s">
        <v>692</v>
      </c>
      <c r="CU132"/>
      <c r="CV132" t="s">
        <v>171</v>
      </c>
      <c r="CW132"/>
      <c r="CX132"/>
      <c r="CY132" s="18">
        <v>30</v>
      </c>
      <c r="CZ132" s="18"/>
      <c r="DA132" s="18">
        <v>334</v>
      </c>
      <c r="DB132" s="18">
        <v>12</v>
      </c>
      <c r="DC132" s="18">
        <f>DB132*DD132</f>
        <v>108</v>
      </c>
      <c r="DD132" s="18">
        <v>9</v>
      </c>
      <c r="DE132" s="18"/>
      <c r="DF132" s="18">
        <v>1</v>
      </c>
      <c r="DG132" s="18" t="s">
        <v>1926</v>
      </c>
      <c r="DH132" s="18" t="s">
        <v>927</v>
      </c>
      <c r="DI132" s="18" t="s">
        <v>1927</v>
      </c>
      <c r="DJ132" s="18" t="s">
        <v>454</v>
      </c>
      <c r="DK132" s="18">
        <v>0.09</v>
      </c>
      <c r="DL132" s="18" t="s">
        <v>171</v>
      </c>
      <c r="DM132" s="18" t="s">
        <v>171</v>
      </c>
      <c r="DN132" s="18"/>
      <c r="DO132" s="18"/>
      <c r="DP132" s="18"/>
      <c r="DQ132" s="18">
        <v>3</v>
      </c>
      <c r="DR132" s="18" t="s">
        <v>1928</v>
      </c>
      <c r="DS132" s="18" t="s">
        <v>209</v>
      </c>
      <c r="DT132" s="18"/>
      <c r="DU132" s="18"/>
      <c r="DV132" s="18" t="s">
        <v>1303</v>
      </c>
      <c r="DW132" s="18" t="s">
        <v>3148</v>
      </c>
      <c r="DX132" s="1" t="s">
        <v>1929</v>
      </c>
      <c r="DY132" s="1" t="s">
        <v>1929</v>
      </c>
      <c r="DZ132" s="18" t="s">
        <v>171</v>
      </c>
      <c r="EA132" s="18">
        <v>2018</v>
      </c>
      <c r="EB132" s="18"/>
      <c r="EC132" s="18">
        <v>4</v>
      </c>
      <c r="ED132" s="18"/>
      <c r="EE132" s="18"/>
      <c r="EF132" s="18" t="s">
        <v>171</v>
      </c>
      <c r="EG132" s="18"/>
      <c r="EH132" s="18"/>
      <c r="EI132" s="18"/>
      <c r="EJ132" s="18"/>
      <c r="EK132" s="18" t="s">
        <v>171</v>
      </c>
      <c r="EL132" s="18"/>
      <c r="EM132" s="18"/>
      <c r="EN132" s="18">
        <f t="shared" ref="EN132:EN163" si="5">COUNTA(EP132:FX132)</f>
        <v>0</v>
      </c>
      <c r="EO132" t="e">
        <f>_xlfn.TEXTJOIN(", ",TRUE,#REF!)</f>
        <v>#REF!</v>
      </c>
      <c r="EP132" s="20"/>
      <c r="EQ132" s="18"/>
      <c r="ER132" s="18"/>
      <c r="ES132" s="18"/>
      <c r="ET132" s="18"/>
      <c r="EU132" s="18"/>
      <c r="EV132" s="18"/>
      <c r="EW132" s="18"/>
      <c r="EX132" s="18"/>
      <c r="EY132" s="18"/>
      <c r="EZ132" s="18"/>
      <c r="FA132" s="18"/>
      <c r="FB132" s="18"/>
      <c r="FC132" s="18"/>
      <c r="FD132" s="18"/>
      <c r="FE132" s="18"/>
      <c r="FF132" s="18"/>
      <c r="FG132" s="18"/>
      <c r="FH132" s="18"/>
      <c r="FI132" s="18"/>
      <c r="FJ132" s="18"/>
      <c r="FK132" s="18"/>
      <c r="FL132" s="18"/>
      <c r="FM132" s="18"/>
      <c r="FN132" s="18"/>
      <c r="FO132" s="18"/>
      <c r="FP132" s="18"/>
      <c r="FQ132" s="18"/>
      <c r="FR132" s="18"/>
      <c r="FS132" s="18"/>
      <c r="FT132" s="18"/>
      <c r="FU132" s="18"/>
      <c r="FV132" s="18"/>
      <c r="FW132" s="18"/>
      <c r="FX132" s="18"/>
    </row>
    <row r="133" spans="1:180" hidden="1" x14ac:dyDescent="0.25">
      <c r="B133" t="s">
        <v>1522</v>
      </c>
      <c r="C133" t="s">
        <v>154</v>
      </c>
      <c r="D133">
        <v>2013</v>
      </c>
      <c r="E133" t="s">
        <v>1523</v>
      </c>
      <c r="F133" t="s">
        <v>1524</v>
      </c>
      <c r="I133" t="s">
        <v>1525</v>
      </c>
      <c r="J133" t="s">
        <v>1526</v>
      </c>
      <c r="M133" t="s">
        <v>1527</v>
      </c>
      <c r="N133">
        <v>45246.819328703707</v>
      </c>
      <c r="O133">
        <v>45246.819328703707</v>
      </c>
      <c r="Q133" t="s">
        <v>1528</v>
      </c>
      <c r="S133" t="s">
        <v>182</v>
      </c>
      <c r="T133">
        <v>5</v>
      </c>
      <c r="X133" t="s">
        <v>182</v>
      </c>
      <c r="AD133" t="s">
        <v>161</v>
      </c>
      <c r="AK133" t="s">
        <v>183</v>
      </c>
      <c r="AS133" t="s">
        <v>182</v>
      </c>
      <c r="CK133"/>
      <c r="CL133" t="s">
        <v>3048</v>
      </c>
      <c r="CR133"/>
      <c r="CU133"/>
      <c r="CV133"/>
      <c r="CW133"/>
      <c r="CX133"/>
      <c r="CZ133" s="18"/>
      <c r="DA133" s="18"/>
      <c r="DB133" s="18"/>
      <c r="DC133" s="18"/>
      <c r="DD133" s="18"/>
      <c r="DL133"/>
      <c r="DV133"/>
      <c r="DX133"/>
      <c r="DY133"/>
      <c r="EE133"/>
      <c r="EF133"/>
      <c r="EG133"/>
      <c r="EH133"/>
      <c r="EK133"/>
      <c r="EN133">
        <f t="shared" si="5"/>
        <v>0</v>
      </c>
      <c r="EO133" t="e">
        <f>_xlfn.TEXTJOIN(", ",TRUE,#REF!)</f>
        <v>#REF!</v>
      </c>
      <c r="EP133"/>
    </row>
    <row r="134" spans="1:180" ht="45" x14ac:dyDescent="0.25">
      <c r="A134" s="18"/>
      <c r="B134" s="18" t="s">
        <v>1930</v>
      </c>
      <c r="C134" s="18" t="s">
        <v>154</v>
      </c>
      <c r="D134" s="18">
        <v>2021</v>
      </c>
      <c r="E134" s="18" t="s">
        <v>1931</v>
      </c>
      <c r="F134" s="1" t="s">
        <v>1932</v>
      </c>
      <c r="G134" s="18" t="s">
        <v>566</v>
      </c>
      <c r="I134" t="s">
        <v>567</v>
      </c>
      <c r="J134" t="s">
        <v>1933</v>
      </c>
      <c r="L134" t="s">
        <v>1934</v>
      </c>
      <c r="M134">
        <v>44348</v>
      </c>
      <c r="N134">
        <v>45075.825300925928</v>
      </c>
      <c r="O134">
        <v>45075.825300925928</v>
      </c>
      <c r="S134">
        <v>11</v>
      </c>
      <c r="T134">
        <v>13</v>
      </c>
      <c r="AD134" t="s">
        <v>161</v>
      </c>
      <c r="AH134" t="s">
        <v>1935</v>
      </c>
      <c r="AM134" t="s">
        <v>1936</v>
      </c>
      <c r="AN134" t="s">
        <v>1937</v>
      </c>
      <c r="AO134" t="s">
        <v>1938</v>
      </c>
      <c r="CK134" s="19" t="s">
        <v>198</v>
      </c>
      <c r="CL134" s="18"/>
      <c r="CM134" s="18"/>
      <c r="CP134" s="18" t="s">
        <v>201</v>
      </c>
      <c r="CQ134" s="18"/>
      <c r="CR134" s="18" t="s">
        <v>471</v>
      </c>
      <c r="CS134" s="18" t="s">
        <v>451</v>
      </c>
      <c r="CT134" s="18" t="s">
        <v>170</v>
      </c>
      <c r="CU134"/>
      <c r="CV134"/>
      <c r="CW134"/>
      <c r="CX134"/>
      <c r="CY134" s="18">
        <v>91</v>
      </c>
      <c r="CZ134" s="18"/>
      <c r="DA134" s="18">
        <v>91</v>
      </c>
      <c r="DB134" s="18">
        <v>2</v>
      </c>
      <c r="DC134" s="18" t="s">
        <v>182</v>
      </c>
      <c r="DD134" s="18">
        <v>1</v>
      </c>
      <c r="DE134" s="18">
        <v>92</v>
      </c>
      <c r="DF134" s="18"/>
      <c r="DG134" s="18"/>
      <c r="DH134" s="18" t="s">
        <v>205</v>
      </c>
      <c r="DI134" s="18" t="s">
        <v>1939</v>
      </c>
      <c r="DJ134" s="18" t="s">
        <v>662</v>
      </c>
      <c r="DK134" s="18">
        <v>213.6</v>
      </c>
      <c r="DL134" s="18"/>
      <c r="DM134" s="18"/>
      <c r="DN134" s="18"/>
      <c r="DO134" s="18"/>
      <c r="DP134" s="18"/>
      <c r="DQ134" s="18">
        <v>3</v>
      </c>
      <c r="DR134" s="18" t="s">
        <v>1940</v>
      </c>
      <c r="DS134" s="18"/>
      <c r="DT134" s="18"/>
      <c r="DU134" s="18"/>
      <c r="DV134" s="18"/>
      <c r="DW134" s="18"/>
      <c r="DX134" s="18"/>
      <c r="DZ134" s="18"/>
      <c r="EA134" s="18">
        <v>2017</v>
      </c>
      <c r="EB134" s="18"/>
      <c r="EC134" s="18">
        <v>4</v>
      </c>
      <c r="ED134" s="18"/>
      <c r="EE134" s="18"/>
      <c r="EF134" s="18"/>
      <c r="EG134" s="18"/>
      <c r="EH134" s="18"/>
      <c r="EI134" s="18"/>
      <c r="EJ134" s="18"/>
      <c r="EK134" s="18" t="s">
        <v>171</v>
      </c>
      <c r="EL134" s="18"/>
      <c r="EM134" s="18"/>
      <c r="EN134" s="18">
        <f t="shared" si="5"/>
        <v>1</v>
      </c>
      <c r="EO134" t="e">
        <f>_xlfn.TEXTJOIN(", ",TRUE,#REF!)</f>
        <v>#REF!</v>
      </c>
      <c r="EP134" s="19">
        <v>1</v>
      </c>
      <c r="EQ134" s="18"/>
      <c r="ER134" s="18"/>
      <c r="ES134" s="18"/>
      <c r="ET134" s="18"/>
      <c r="EU134" s="18"/>
      <c r="EV134" s="18"/>
      <c r="EW134" s="18"/>
      <c r="EX134" s="18"/>
      <c r="EY134" s="18"/>
      <c r="EZ134" s="18"/>
      <c r="FA134" s="18"/>
      <c r="FB134" s="18"/>
      <c r="FC134" s="18"/>
      <c r="FD134" s="18"/>
      <c r="FE134" s="18"/>
      <c r="FF134" s="18"/>
      <c r="FG134" s="18"/>
      <c r="FH134" s="18"/>
      <c r="FI134" s="18"/>
      <c r="FJ134" s="18"/>
      <c r="FK134" s="18"/>
      <c r="FL134" s="18"/>
      <c r="FM134" s="18"/>
      <c r="FN134" s="18"/>
      <c r="FO134" s="18"/>
      <c r="FP134" s="18"/>
      <c r="FQ134" s="18"/>
      <c r="FR134" s="18"/>
      <c r="FS134" s="18"/>
      <c r="FT134" s="18"/>
      <c r="FU134" s="18"/>
      <c r="FV134" s="18"/>
      <c r="FW134" s="18"/>
      <c r="FX134" s="18"/>
    </row>
    <row r="135" spans="1:180" ht="90" x14ac:dyDescent="0.25">
      <c r="B135" t="s">
        <v>1946</v>
      </c>
      <c r="C135" t="s">
        <v>238</v>
      </c>
      <c r="D135">
        <v>2021</v>
      </c>
      <c r="E135" t="s">
        <v>1947</v>
      </c>
      <c r="F135" s="1" t="s">
        <v>1948</v>
      </c>
      <c r="G135" t="s">
        <v>1949</v>
      </c>
      <c r="I135" t="s">
        <v>1950</v>
      </c>
      <c r="J135" t="s">
        <v>1951</v>
      </c>
      <c r="L135" t="s">
        <v>1952</v>
      </c>
      <c r="M135">
        <v>44531</v>
      </c>
      <c r="N135">
        <v>45075.825277777774</v>
      </c>
      <c r="O135">
        <v>45075.825277777774</v>
      </c>
      <c r="T135">
        <v>64</v>
      </c>
      <c r="AD135" t="s">
        <v>161</v>
      </c>
      <c r="AH135" t="s">
        <v>1953</v>
      </c>
      <c r="AM135" t="s">
        <v>1954</v>
      </c>
      <c r="AN135" t="s">
        <v>1955</v>
      </c>
      <c r="AO135" t="s">
        <v>1956</v>
      </c>
      <c r="CK135" s="3" t="s">
        <v>198</v>
      </c>
      <c r="CP135" t="s">
        <v>232</v>
      </c>
      <c r="CR135" t="s">
        <v>202</v>
      </c>
      <c r="CS135" t="s">
        <v>451</v>
      </c>
      <c r="CT135" t="s">
        <v>182</v>
      </c>
      <c r="CU135"/>
      <c r="CV135"/>
      <c r="CW135"/>
      <c r="CX135"/>
      <c r="CY135" t="s">
        <v>171</v>
      </c>
      <c r="CZ135" s="18"/>
      <c r="DA135" s="18"/>
      <c r="DB135" s="18"/>
      <c r="DC135" s="18" t="s">
        <v>182</v>
      </c>
      <c r="DD135" s="18">
        <v>255</v>
      </c>
      <c r="DE135" t="s">
        <v>171</v>
      </c>
      <c r="DH135" t="s">
        <v>205</v>
      </c>
      <c r="DI135" t="s">
        <v>528</v>
      </c>
      <c r="DJ135" t="s">
        <v>454</v>
      </c>
      <c r="DK135">
        <v>231945.33</v>
      </c>
      <c r="DL135"/>
      <c r="DQ135">
        <v>3</v>
      </c>
      <c r="DR135" t="s">
        <v>561</v>
      </c>
      <c r="DV135"/>
      <c r="DX135"/>
      <c r="DY135"/>
      <c r="EA135" t="s">
        <v>182</v>
      </c>
      <c r="EC135">
        <v>4</v>
      </c>
      <c r="EE135"/>
      <c r="EF135"/>
      <c r="EG135"/>
      <c r="EH135"/>
      <c r="EK135" t="s">
        <v>171</v>
      </c>
      <c r="EN135">
        <f t="shared" si="5"/>
        <v>5</v>
      </c>
      <c r="EO135" t="e">
        <f>_xlfn.TEXTJOIN(", ",TRUE,#REF!)</f>
        <v>#REF!</v>
      </c>
      <c r="ET135">
        <v>1</v>
      </c>
      <c r="EZ135">
        <v>1</v>
      </c>
      <c r="FB135">
        <v>1</v>
      </c>
      <c r="FL135">
        <v>1</v>
      </c>
      <c r="FQ135">
        <v>1</v>
      </c>
    </row>
    <row r="136" spans="1:180" ht="60" x14ac:dyDescent="0.25">
      <c r="B136" t="s">
        <v>1957</v>
      </c>
      <c r="C136" t="s">
        <v>238</v>
      </c>
      <c r="D136">
        <v>2021</v>
      </c>
      <c r="E136" t="s">
        <v>1958</v>
      </c>
      <c r="F136" s="1" t="s">
        <v>1959</v>
      </c>
      <c r="G136" t="s">
        <v>1960</v>
      </c>
      <c r="H136" t="s">
        <v>1961</v>
      </c>
      <c r="J136" t="s">
        <v>1962</v>
      </c>
      <c r="K136" t="s">
        <v>1963</v>
      </c>
      <c r="L136" t="s">
        <v>1964</v>
      </c>
      <c r="M136">
        <v>2021</v>
      </c>
      <c r="N136">
        <v>45075.825335648151</v>
      </c>
      <c r="O136">
        <v>45075.825335648151</v>
      </c>
      <c r="P136">
        <v>44389</v>
      </c>
      <c r="Q136" t="s">
        <v>1965</v>
      </c>
      <c r="T136" t="s">
        <v>1966</v>
      </c>
      <c r="AB136" t="s">
        <v>308</v>
      </c>
      <c r="AD136" t="s">
        <v>161</v>
      </c>
      <c r="AG136" t="s">
        <v>193</v>
      </c>
      <c r="AM136" t="s">
        <v>1967</v>
      </c>
      <c r="AO136" t="s">
        <v>1968</v>
      </c>
      <c r="AT136" t="s">
        <v>1969</v>
      </c>
      <c r="BU136" t="s">
        <v>1970</v>
      </c>
      <c r="CK136" s="3" t="s">
        <v>198</v>
      </c>
      <c r="CP136" t="s">
        <v>168</v>
      </c>
      <c r="CQ136" s="18" t="s">
        <v>613</v>
      </c>
      <c r="CR136" t="s">
        <v>613</v>
      </c>
      <c r="CS136" t="s">
        <v>3396</v>
      </c>
      <c r="CT136" t="s">
        <v>692</v>
      </c>
      <c r="CU136" s="1" t="s">
        <v>846</v>
      </c>
      <c r="CV136" s="1" t="s">
        <v>1971</v>
      </c>
      <c r="CW136" s="1" t="s">
        <v>182</v>
      </c>
      <c r="CY136" t="s">
        <v>171</v>
      </c>
      <c r="CZ136" s="18"/>
      <c r="DA136" s="18"/>
      <c r="DB136" s="18"/>
      <c r="DC136" s="18" t="s">
        <v>182</v>
      </c>
      <c r="DD136" s="18">
        <v>7</v>
      </c>
      <c r="DE136" t="s">
        <v>171</v>
      </c>
      <c r="DF136">
        <v>5</v>
      </c>
      <c r="DG136" t="s">
        <v>171</v>
      </c>
      <c r="DH136" t="s">
        <v>296</v>
      </c>
      <c r="DI136" t="s">
        <v>1972</v>
      </c>
      <c r="DJ136" t="s">
        <v>454</v>
      </c>
      <c r="DK136" t="s">
        <v>2943</v>
      </c>
      <c r="DL136" t="s">
        <v>171</v>
      </c>
      <c r="DM136" t="s">
        <v>171</v>
      </c>
      <c r="DQ136">
        <v>30</v>
      </c>
      <c r="DR136" t="s">
        <v>1973</v>
      </c>
      <c r="DS136" t="s">
        <v>209</v>
      </c>
      <c r="DU136" t="s">
        <v>3234</v>
      </c>
      <c r="DV136" s="1" t="s">
        <v>1974</v>
      </c>
      <c r="DX136" s="1" t="s">
        <v>1975</v>
      </c>
      <c r="DY136" s="1" t="s">
        <v>3298</v>
      </c>
      <c r="DZ136" t="s">
        <v>171</v>
      </c>
      <c r="EA136" s="18">
        <v>2016</v>
      </c>
      <c r="EC136">
        <v>4</v>
      </c>
      <c r="EE136"/>
      <c r="EF136" t="s">
        <v>171</v>
      </c>
      <c r="EG136"/>
      <c r="EH136"/>
      <c r="EK136" t="s">
        <v>171</v>
      </c>
      <c r="EN136">
        <f t="shared" si="5"/>
        <v>1</v>
      </c>
      <c r="EO136" t="e">
        <f>_xlfn.TEXTJOIN(", ",TRUE,#REF!)</f>
        <v>#REF!</v>
      </c>
      <c r="ET136">
        <v>1</v>
      </c>
    </row>
    <row r="137" spans="1:180" ht="60" x14ac:dyDescent="0.25">
      <c r="A137" s="18"/>
      <c r="B137" s="18" t="s">
        <v>1982</v>
      </c>
      <c r="C137" s="18" t="s">
        <v>154</v>
      </c>
      <c r="D137" s="18">
        <v>2020</v>
      </c>
      <c r="E137" s="18" t="s">
        <v>1983</v>
      </c>
      <c r="F137" s="1" t="s">
        <v>1984</v>
      </c>
      <c r="G137" s="18" t="s">
        <v>647</v>
      </c>
      <c r="I137" t="s">
        <v>648</v>
      </c>
      <c r="J137" t="s">
        <v>1985</v>
      </c>
      <c r="L137" t="s">
        <v>1986</v>
      </c>
      <c r="M137">
        <v>44105</v>
      </c>
      <c r="N137">
        <v>45075.825300925928</v>
      </c>
      <c r="O137">
        <v>45075.825300925928</v>
      </c>
      <c r="T137">
        <v>92</v>
      </c>
      <c r="AD137" t="s">
        <v>161</v>
      </c>
      <c r="AH137" t="s">
        <v>1987</v>
      </c>
      <c r="AM137" t="s">
        <v>1988</v>
      </c>
      <c r="AN137" t="s">
        <v>1989</v>
      </c>
      <c r="AO137" t="s">
        <v>1990</v>
      </c>
      <c r="CK137" s="20" t="s">
        <v>198</v>
      </c>
      <c r="CL137" s="18"/>
      <c r="CM137" s="18"/>
      <c r="CP137" s="18" t="s">
        <v>843</v>
      </c>
      <c r="CQ137" s="18"/>
      <c r="CR137" s="18" t="s">
        <v>3136</v>
      </c>
      <c r="CS137" s="18" t="s">
        <v>451</v>
      </c>
      <c r="CT137" s="18" t="s">
        <v>170</v>
      </c>
      <c r="CU137"/>
      <c r="CV137"/>
      <c r="CW137"/>
      <c r="CX137"/>
      <c r="CY137" s="18">
        <v>112.5</v>
      </c>
      <c r="CZ137" s="18" t="s">
        <v>2914</v>
      </c>
      <c r="DA137" s="18">
        <v>900</v>
      </c>
      <c r="DB137" s="18">
        <v>9</v>
      </c>
      <c r="DC137" s="18" t="s">
        <v>182</v>
      </c>
      <c r="DD137" s="18">
        <v>1</v>
      </c>
      <c r="DE137" s="18">
        <v>112.625</v>
      </c>
      <c r="DF137" s="18"/>
      <c r="DG137" s="18"/>
      <c r="DH137" s="18" t="s">
        <v>205</v>
      </c>
      <c r="DI137" s="18" t="s">
        <v>1991</v>
      </c>
      <c r="DJ137" s="18" t="s">
        <v>173</v>
      </c>
      <c r="DK137" s="18">
        <v>5163</v>
      </c>
      <c r="DL137" s="18"/>
      <c r="DM137" s="18"/>
      <c r="DN137" s="18"/>
      <c r="DO137" s="18"/>
      <c r="DP137" s="18"/>
      <c r="DQ137" s="18">
        <v>3</v>
      </c>
      <c r="DR137" s="18" t="s">
        <v>1992</v>
      </c>
      <c r="DS137" s="18"/>
      <c r="DT137" s="18"/>
      <c r="DU137" s="18"/>
      <c r="DV137" s="18"/>
      <c r="DW137" s="18"/>
      <c r="DX137" s="18"/>
      <c r="DZ137" s="18"/>
      <c r="EA137" s="18" t="s">
        <v>2955</v>
      </c>
      <c r="EB137" s="18" t="s">
        <v>2946</v>
      </c>
      <c r="EC137" s="18">
        <v>4</v>
      </c>
      <c r="ED137" s="18"/>
      <c r="EE137" s="18"/>
      <c r="EF137" s="18"/>
      <c r="EG137" s="18"/>
      <c r="EH137" s="18"/>
      <c r="EI137" s="18"/>
      <c r="EJ137" s="18"/>
      <c r="EK137" s="18" t="s">
        <v>171</v>
      </c>
      <c r="EL137" s="18"/>
      <c r="EM137" s="18"/>
      <c r="EN137" s="18">
        <f t="shared" si="5"/>
        <v>2</v>
      </c>
      <c r="EO137" t="e">
        <f>_xlfn.TEXTJOIN(", ",TRUE,#REF!)</f>
        <v>#REF!</v>
      </c>
      <c r="EP137" s="19">
        <v>1</v>
      </c>
      <c r="EQ137" s="18"/>
      <c r="ER137" s="18"/>
      <c r="ES137" s="18">
        <v>1</v>
      </c>
      <c r="ET137" s="18"/>
      <c r="EU137" s="18"/>
      <c r="EV137" s="18"/>
      <c r="EW137" s="18"/>
      <c r="EX137" s="18"/>
      <c r="EY137" s="18"/>
      <c r="EZ137" s="18"/>
      <c r="FA137" s="18"/>
      <c r="FB137" s="18"/>
      <c r="FC137" s="18"/>
      <c r="FD137" s="18"/>
      <c r="FE137" s="18"/>
      <c r="FF137" s="18"/>
      <c r="FG137" s="18"/>
      <c r="FH137" s="18"/>
      <c r="FI137" s="18"/>
      <c r="FJ137" s="18"/>
      <c r="FK137" s="18"/>
      <c r="FL137" s="18"/>
      <c r="FM137" s="18"/>
      <c r="FN137" s="18"/>
      <c r="FO137" s="18"/>
      <c r="FP137" s="18"/>
      <c r="FQ137" s="18"/>
      <c r="FR137" s="18"/>
      <c r="FS137" s="18"/>
      <c r="FT137" s="18"/>
      <c r="FU137" s="18"/>
      <c r="FV137" s="18"/>
      <c r="FW137" s="18"/>
      <c r="FX137" s="18"/>
    </row>
    <row r="138" spans="1:180" ht="105" x14ac:dyDescent="0.25">
      <c r="A138" s="18"/>
      <c r="B138" s="18" t="s">
        <v>1993</v>
      </c>
      <c r="C138" s="18" t="s">
        <v>154</v>
      </c>
      <c r="D138" s="18">
        <v>2021</v>
      </c>
      <c r="E138" s="18" t="s">
        <v>1994</v>
      </c>
      <c r="F138" s="1" t="s">
        <v>1995</v>
      </c>
      <c r="G138" s="18" t="s">
        <v>516</v>
      </c>
      <c r="I138" t="s">
        <v>517</v>
      </c>
      <c r="J138" t="s">
        <v>1996</v>
      </c>
      <c r="L138" t="s">
        <v>1997</v>
      </c>
      <c r="M138">
        <v>44348</v>
      </c>
      <c r="N138">
        <v>45075.825312499997</v>
      </c>
      <c r="O138">
        <v>45075.825312499997</v>
      </c>
      <c r="S138">
        <v>6</v>
      </c>
      <c r="T138">
        <v>16</v>
      </c>
      <c r="AD138" t="s">
        <v>161</v>
      </c>
      <c r="AH138" t="s">
        <v>1998</v>
      </c>
      <c r="AM138" t="s">
        <v>1999</v>
      </c>
      <c r="AN138" t="s">
        <v>2000</v>
      </c>
      <c r="AO138" t="s">
        <v>2001</v>
      </c>
      <c r="CK138" s="19" t="s">
        <v>198</v>
      </c>
      <c r="CL138" s="18"/>
      <c r="CM138" s="18"/>
      <c r="CN138" t="s">
        <v>2002</v>
      </c>
      <c r="CO138" t="s">
        <v>2003</v>
      </c>
      <c r="CP138" s="18" t="s">
        <v>201</v>
      </c>
      <c r="CQ138" s="18" t="s">
        <v>3375</v>
      </c>
      <c r="CR138" s="18" t="s">
        <v>3246</v>
      </c>
      <c r="CS138" s="18" t="s">
        <v>3396</v>
      </c>
      <c r="CT138" s="18" t="s">
        <v>182</v>
      </c>
      <c r="CU138"/>
      <c r="CV138" t="s">
        <v>171</v>
      </c>
      <c r="CW138"/>
      <c r="CX138"/>
      <c r="CY138" s="18">
        <v>342.5</v>
      </c>
      <c r="CZ138" s="18" t="s">
        <v>2908</v>
      </c>
      <c r="DA138" s="18">
        <v>685</v>
      </c>
      <c r="DB138" s="18">
        <v>3</v>
      </c>
      <c r="DC138" s="18">
        <f>39+32+21</f>
        <v>92</v>
      </c>
      <c r="DD138" s="18">
        <v>1</v>
      </c>
      <c r="DE138" s="18" t="s">
        <v>182</v>
      </c>
      <c r="DF138" s="18">
        <v>2</v>
      </c>
      <c r="DG138" s="18" t="s">
        <v>171</v>
      </c>
      <c r="DH138" s="18" t="s">
        <v>1002</v>
      </c>
      <c r="DI138" s="18" t="s">
        <v>1991</v>
      </c>
      <c r="DJ138" s="18" t="s">
        <v>173</v>
      </c>
      <c r="DK138" s="18">
        <v>5163</v>
      </c>
      <c r="DL138" s="18" t="s">
        <v>171</v>
      </c>
      <c r="DM138" s="18" t="s">
        <v>2004</v>
      </c>
      <c r="DN138" s="18"/>
      <c r="DO138" s="18"/>
      <c r="DP138" s="18"/>
      <c r="DQ138" s="18">
        <v>3</v>
      </c>
      <c r="DR138" s="18" t="s">
        <v>1992</v>
      </c>
      <c r="DS138" s="18" t="s">
        <v>479</v>
      </c>
      <c r="DT138" s="18"/>
      <c r="DU138" s="18" t="s">
        <v>3234</v>
      </c>
      <c r="DV138" s="1" t="s">
        <v>2005</v>
      </c>
      <c r="DW138" s="18" t="s">
        <v>3248</v>
      </c>
      <c r="DX138" s="1" t="s">
        <v>2006</v>
      </c>
      <c r="DY138" s="1" t="s">
        <v>3283</v>
      </c>
      <c r="DZ138" s="18" t="s">
        <v>2913</v>
      </c>
      <c r="EA138" s="18" t="s">
        <v>2955</v>
      </c>
      <c r="EB138" s="18"/>
      <c r="EC138" s="18">
        <v>4</v>
      </c>
      <c r="ED138" s="18"/>
      <c r="EE138" s="18"/>
      <c r="EF138" s="18" t="s">
        <v>171</v>
      </c>
      <c r="EG138" s="18"/>
      <c r="EH138" s="18"/>
      <c r="EI138" s="18"/>
      <c r="EJ138" s="18"/>
      <c r="EK138" s="18" t="s">
        <v>171</v>
      </c>
      <c r="EL138" s="18"/>
      <c r="EM138" s="18"/>
      <c r="EN138" s="18">
        <f t="shared" si="5"/>
        <v>2</v>
      </c>
      <c r="EO138" t="e">
        <f>_xlfn.TEXTJOIN(", ",TRUE,#REF!)</f>
        <v>#REF!</v>
      </c>
      <c r="EP138" s="19"/>
      <c r="EQ138" s="18"/>
      <c r="ER138" s="18"/>
      <c r="ES138" s="18">
        <v>1</v>
      </c>
      <c r="ET138" s="18"/>
      <c r="EU138" s="18"/>
      <c r="EV138" s="18"/>
      <c r="EW138" s="18"/>
      <c r="EX138" s="18">
        <v>1</v>
      </c>
      <c r="EY138" s="18"/>
      <c r="EZ138" s="18"/>
      <c r="FA138" s="18"/>
      <c r="FB138" s="18"/>
      <c r="FC138" s="18"/>
      <c r="FD138" s="18"/>
      <c r="FE138" s="18"/>
      <c r="FF138" s="18"/>
      <c r="FG138" s="18"/>
      <c r="FH138" s="18"/>
      <c r="FI138" s="18"/>
      <c r="FJ138" s="18"/>
      <c r="FK138" s="18"/>
      <c r="FL138" s="18"/>
      <c r="FM138" s="18"/>
      <c r="FN138" s="18"/>
      <c r="FO138" s="18"/>
      <c r="FP138" s="18"/>
      <c r="FQ138" s="18"/>
      <c r="FR138" s="18"/>
      <c r="FS138" s="18"/>
      <c r="FT138" s="18"/>
      <c r="FU138" s="18"/>
      <c r="FV138" s="18"/>
      <c r="FW138" s="18"/>
      <c r="FX138" s="18"/>
    </row>
    <row r="139" spans="1:180" hidden="1" x14ac:dyDescent="0.25">
      <c r="B139" t="s">
        <v>1596</v>
      </c>
      <c r="C139" t="s">
        <v>154</v>
      </c>
      <c r="D139">
        <v>2022</v>
      </c>
      <c r="E139" t="s">
        <v>1597</v>
      </c>
      <c r="F139" t="s">
        <v>1598</v>
      </c>
      <c r="I139" t="s">
        <v>1010</v>
      </c>
      <c r="J139" t="s">
        <v>1599</v>
      </c>
      <c r="K139" t="s">
        <v>1600</v>
      </c>
      <c r="M139">
        <v>2022</v>
      </c>
      <c r="N139">
        <v>45246.81925925926</v>
      </c>
      <c r="O139">
        <v>45246.81925925926</v>
      </c>
      <c r="Q139" t="s">
        <v>1601</v>
      </c>
      <c r="S139" t="s">
        <v>182</v>
      </c>
      <c r="T139">
        <v>38</v>
      </c>
      <c r="X139" t="s">
        <v>182</v>
      </c>
      <c r="AD139" t="s">
        <v>887</v>
      </c>
      <c r="AK139" t="s">
        <v>183</v>
      </c>
      <c r="AS139" t="s">
        <v>182</v>
      </c>
      <c r="CK139"/>
      <c r="CL139" t="s">
        <v>3041</v>
      </c>
      <c r="CR139"/>
      <c r="CU139"/>
      <c r="CV139"/>
      <c r="CW139"/>
      <c r="CX139"/>
      <c r="CZ139" s="18"/>
      <c r="DA139" s="18"/>
      <c r="DB139" s="18"/>
      <c r="DC139" s="18"/>
      <c r="DD139" s="18"/>
      <c r="DL139"/>
      <c r="DV139"/>
      <c r="DX139"/>
      <c r="DY139"/>
      <c r="EE139"/>
      <c r="EF139"/>
      <c r="EG139"/>
      <c r="EH139"/>
      <c r="EK139"/>
      <c r="EN139">
        <f t="shared" si="5"/>
        <v>0</v>
      </c>
      <c r="EO139" t="e">
        <f>_xlfn.TEXTJOIN(", ",TRUE,#REF!)</f>
        <v>#REF!</v>
      </c>
    </row>
    <row r="140" spans="1:180" ht="45" x14ac:dyDescent="0.25">
      <c r="A140" s="18"/>
      <c r="B140" s="18" t="s">
        <v>2007</v>
      </c>
      <c r="C140" s="18" t="s">
        <v>154</v>
      </c>
      <c r="D140" s="18">
        <v>2019</v>
      </c>
      <c r="E140" s="18" t="s">
        <v>2008</v>
      </c>
      <c r="F140" s="1" t="s">
        <v>2009</v>
      </c>
      <c r="G140" s="18" t="s">
        <v>566</v>
      </c>
      <c r="I140" t="s">
        <v>567</v>
      </c>
      <c r="J140" t="s">
        <v>2010</v>
      </c>
      <c r="L140" t="s">
        <v>2011</v>
      </c>
      <c r="M140">
        <v>43678</v>
      </c>
      <c r="N140">
        <v>45075.825266203705</v>
      </c>
      <c r="O140">
        <v>45075.825266203705</v>
      </c>
      <c r="S140">
        <v>16</v>
      </c>
      <c r="T140">
        <v>11</v>
      </c>
      <c r="AD140" t="s">
        <v>161</v>
      </c>
      <c r="AH140" t="s">
        <v>2012</v>
      </c>
      <c r="AM140" t="s">
        <v>2013</v>
      </c>
      <c r="AN140" t="s">
        <v>2014</v>
      </c>
      <c r="AO140" t="s">
        <v>2015</v>
      </c>
      <c r="CK140" s="20" t="s">
        <v>198</v>
      </c>
      <c r="CL140" s="18"/>
      <c r="CM140" s="18"/>
      <c r="CP140" s="18" t="s">
        <v>843</v>
      </c>
      <c r="CQ140" s="18"/>
      <c r="CR140" s="18" t="s">
        <v>2016</v>
      </c>
      <c r="CS140" s="18" t="s">
        <v>451</v>
      </c>
      <c r="CT140" s="18" t="s">
        <v>182</v>
      </c>
      <c r="CU140"/>
      <c r="CV140"/>
      <c r="CW140"/>
      <c r="CX140"/>
      <c r="CY140" s="18" t="s">
        <v>2927</v>
      </c>
      <c r="CZ140" s="18"/>
      <c r="DA140" s="18">
        <v>730</v>
      </c>
      <c r="DB140" s="18">
        <v>79.2</v>
      </c>
      <c r="DC140" s="18" t="s">
        <v>182</v>
      </c>
      <c r="DD140" s="18">
        <v>1</v>
      </c>
      <c r="DE140" s="18">
        <v>9.1</v>
      </c>
      <c r="DF140" s="18"/>
      <c r="DG140" s="18"/>
      <c r="DH140" s="18" t="s">
        <v>205</v>
      </c>
      <c r="DI140" s="18" t="s">
        <v>1370</v>
      </c>
      <c r="DJ140" s="18" t="s">
        <v>207</v>
      </c>
      <c r="DK140" s="18">
        <v>23000</v>
      </c>
      <c r="DL140" s="18"/>
      <c r="DM140" s="18"/>
      <c r="DN140" s="18"/>
      <c r="DO140" s="18"/>
      <c r="DP140" s="18"/>
      <c r="DQ140" s="18">
        <v>3</v>
      </c>
      <c r="DR140" s="18" t="s">
        <v>2017</v>
      </c>
      <c r="DS140" s="18"/>
      <c r="DT140" s="18"/>
      <c r="DU140" s="18"/>
      <c r="DV140" s="18"/>
      <c r="DW140" s="18"/>
      <c r="DX140" s="18"/>
      <c r="DZ140" s="18"/>
      <c r="EA140" s="18" t="s">
        <v>3091</v>
      </c>
      <c r="EB140" t="s">
        <v>2946</v>
      </c>
      <c r="EC140" s="18">
        <v>4</v>
      </c>
      <c r="ED140" s="18"/>
      <c r="EE140" s="18"/>
      <c r="EF140" s="18"/>
      <c r="EG140" s="18"/>
      <c r="EH140" s="18"/>
      <c r="EI140" s="18"/>
      <c r="EJ140" s="18"/>
      <c r="EK140" s="18" t="s">
        <v>171</v>
      </c>
      <c r="EL140" s="18"/>
      <c r="EM140" s="18"/>
      <c r="EN140" s="18">
        <f t="shared" si="5"/>
        <v>3</v>
      </c>
      <c r="EO140" t="e">
        <f>_xlfn.TEXTJOIN(", ",TRUE,#REF!)</f>
        <v>#REF!</v>
      </c>
      <c r="EP140" s="20">
        <v>1</v>
      </c>
      <c r="EQ140" s="18"/>
      <c r="ER140" s="18"/>
      <c r="ES140" s="18"/>
      <c r="ET140" s="18">
        <v>1</v>
      </c>
      <c r="EU140" s="18"/>
      <c r="EV140" s="18"/>
      <c r="EW140" s="18"/>
      <c r="EX140" s="18">
        <v>1</v>
      </c>
      <c r="EY140" s="18"/>
      <c r="EZ140" s="18"/>
      <c r="FA140" s="18"/>
      <c r="FB140" s="18"/>
      <c r="FC140" s="18"/>
      <c r="FD140" s="18"/>
      <c r="FE140" s="18"/>
      <c r="FF140" s="18"/>
      <c r="FG140" s="18"/>
      <c r="FH140" s="18"/>
      <c r="FI140" s="18"/>
      <c r="FJ140" s="18"/>
      <c r="FK140" s="18"/>
      <c r="FL140" s="18"/>
      <c r="FM140" s="18"/>
      <c r="FN140" s="18"/>
      <c r="FO140" s="18"/>
      <c r="FP140" s="18"/>
      <c r="FQ140" s="18"/>
      <c r="FR140" s="18"/>
      <c r="FS140" s="18"/>
      <c r="FT140" s="18"/>
      <c r="FU140" s="18"/>
      <c r="FV140" s="18"/>
      <c r="FW140" s="18"/>
      <c r="FX140" s="18"/>
    </row>
    <row r="141" spans="1:180" ht="75" x14ac:dyDescent="0.25">
      <c r="A141" s="18"/>
      <c r="B141" s="18" t="s">
        <v>2018</v>
      </c>
      <c r="C141" s="18" t="s">
        <v>154</v>
      </c>
      <c r="D141" s="18">
        <v>2020</v>
      </c>
      <c r="E141" s="18" t="s">
        <v>2019</v>
      </c>
      <c r="F141" s="1" t="s">
        <v>2020</v>
      </c>
      <c r="G141" s="18" t="s">
        <v>566</v>
      </c>
      <c r="I141" t="s">
        <v>567</v>
      </c>
      <c r="J141" t="s">
        <v>2021</v>
      </c>
      <c r="L141" t="s">
        <v>2022</v>
      </c>
      <c r="M141">
        <v>43983</v>
      </c>
      <c r="N141">
        <v>45075.825196759259</v>
      </c>
      <c r="O141">
        <v>45075.825196759259</v>
      </c>
      <c r="S141">
        <v>11</v>
      </c>
      <c r="T141">
        <v>12</v>
      </c>
      <c r="AD141" t="s">
        <v>161</v>
      </c>
      <c r="AH141" t="s">
        <v>2023</v>
      </c>
      <c r="AM141" t="s">
        <v>2024</v>
      </c>
      <c r="AN141" t="s">
        <v>2025</v>
      </c>
      <c r="AO141" t="s">
        <v>2026</v>
      </c>
      <c r="CK141" s="20" t="s">
        <v>198</v>
      </c>
      <c r="CL141" s="18"/>
      <c r="CM141" s="18"/>
      <c r="CP141" s="18" t="s">
        <v>201</v>
      </c>
      <c r="CQ141" s="18" t="s">
        <v>573</v>
      </c>
      <c r="CR141" s="18" t="s">
        <v>573</v>
      </c>
      <c r="CS141" s="18" t="s">
        <v>3396</v>
      </c>
      <c r="CT141" s="18" t="s">
        <v>170</v>
      </c>
      <c r="CU141" s="16" t="s">
        <v>171</v>
      </c>
      <c r="CV141" s="1" t="s">
        <v>2027</v>
      </c>
      <c r="CW141" s="1" t="s">
        <v>182</v>
      </c>
      <c r="CY141" s="18">
        <f>DA141/DB141</f>
        <v>10.428571428571429</v>
      </c>
      <c r="CZ141" s="18"/>
      <c r="DA141" s="18">
        <v>365</v>
      </c>
      <c r="DB141" s="18">
        <v>35</v>
      </c>
      <c r="DC141" s="18">
        <v>148</v>
      </c>
      <c r="DD141" s="18">
        <v>1</v>
      </c>
      <c r="DE141" s="18">
        <v>1.5</v>
      </c>
      <c r="DF141" s="18">
        <v>107</v>
      </c>
      <c r="DG141" s="18" t="s">
        <v>171</v>
      </c>
      <c r="DH141" s="18" t="s">
        <v>1710</v>
      </c>
      <c r="DI141" s="18" t="s">
        <v>863</v>
      </c>
      <c r="DJ141" s="18" t="s">
        <v>207</v>
      </c>
      <c r="DK141" s="18">
        <v>248.6</v>
      </c>
      <c r="DL141" s="1" t="s">
        <v>2028</v>
      </c>
      <c r="DM141" s="18" t="s">
        <v>2029</v>
      </c>
      <c r="DN141" s="18"/>
      <c r="DO141" s="18"/>
      <c r="DP141" s="18"/>
      <c r="DQ141" s="18" t="s">
        <v>2030</v>
      </c>
      <c r="DR141" s="18" t="s">
        <v>2031</v>
      </c>
      <c r="DS141" s="18" t="s">
        <v>209</v>
      </c>
      <c r="DT141" s="18"/>
      <c r="DU141" s="18"/>
      <c r="DV141" s="18" t="s">
        <v>600</v>
      </c>
      <c r="DW141" s="18"/>
      <c r="DX141" s="1" t="s">
        <v>3126</v>
      </c>
      <c r="DY141" s="1" t="s">
        <v>3284</v>
      </c>
      <c r="DZ141" s="18" t="s">
        <v>171</v>
      </c>
      <c r="EA141" s="18">
        <v>2017</v>
      </c>
      <c r="EB141" s="18" t="s">
        <v>2946</v>
      </c>
      <c r="EC141" s="18">
        <v>4</v>
      </c>
      <c r="ED141" s="18"/>
      <c r="EE141" s="1" t="s">
        <v>3202</v>
      </c>
      <c r="EF141" s="18" t="s">
        <v>171</v>
      </c>
      <c r="EG141" s="18"/>
      <c r="EH141" s="18"/>
      <c r="EI141" s="18"/>
      <c r="EJ141" t="s">
        <v>3325</v>
      </c>
      <c r="EK141" s="1" t="s">
        <v>3054</v>
      </c>
      <c r="EL141" s="18" t="s">
        <v>3330</v>
      </c>
      <c r="EM141" s="18"/>
      <c r="EN141" s="18">
        <f t="shared" si="5"/>
        <v>3</v>
      </c>
      <c r="EO141" t="e">
        <f>_xlfn.TEXTJOIN(", ",TRUE,#REF!)</f>
        <v>#REF!</v>
      </c>
      <c r="EP141" s="19">
        <v>-1</v>
      </c>
      <c r="EQ141" s="18">
        <v>1</v>
      </c>
      <c r="ER141" s="18"/>
      <c r="ES141" s="18"/>
      <c r="ET141" s="18">
        <v>-1</v>
      </c>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c r="FR141" s="18"/>
      <c r="FS141" s="18"/>
      <c r="FT141" s="18"/>
      <c r="FU141" s="18"/>
      <c r="FV141" s="18"/>
      <c r="FW141" s="18"/>
      <c r="FX141" s="18"/>
    </row>
    <row r="142" spans="1:180" ht="60" x14ac:dyDescent="0.25">
      <c r="B142" t="s">
        <v>2032</v>
      </c>
      <c r="C142" t="s">
        <v>154</v>
      </c>
      <c r="D142">
        <v>2023</v>
      </c>
      <c r="E142" t="s">
        <v>2033</v>
      </c>
      <c r="F142" s="1" t="s">
        <v>2034</v>
      </c>
      <c r="G142" t="s">
        <v>2069</v>
      </c>
      <c r="I142" t="s">
        <v>332</v>
      </c>
      <c r="J142" t="s">
        <v>2035</v>
      </c>
      <c r="K142" t="s">
        <v>2036</v>
      </c>
      <c r="L142" t="s">
        <v>2037</v>
      </c>
      <c r="M142">
        <v>2023</v>
      </c>
      <c r="N142">
        <v>45246.81925925926</v>
      </c>
      <c r="O142">
        <v>45246.81925925926</v>
      </c>
      <c r="S142" t="s">
        <v>182</v>
      </c>
      <c r="T142">
        <v>295</v>
      </c>
      <c r="X142" t="s">
        <v>182</v>
      </c>
      <c r="AD142" t="s">
        <v>161</v>
      </c>
      <c r="AK142" t="s">
        <v>183</v>
      </c>
      <c r="AS142" t="s">
        <v>182</v>
      </c>
      <c r="CP142" t="s">
        <v>201</v>
      </c>
      <c r="CQ142" s="18" t="s">
        <v>2038</v>
      </c>
      <c r="CR142" s="1" t="s">
        <v>2038</v>
      </c>
      <c r="CS142" t="s">
        <v>3396</v>
      </c>
      <c r="CT142" t="s">
        <v>170</v>
      </c>
      <c r="CU142" s="12" t="s">
        <v>171</v>
      </c>
      <c r="CV142" t="s">
        <v>171</v>
      </c>
      <c r="CW142" s="12" t="s">
        <v>171</v>
      </c>
      <c r="CX142" s="12"/>
      <c r="CY142" t="s">
        <v>182</v>
      </c>
      <c r="CZ142" s="18" t="s">
        <v>2910</v>
      </c>
      <c r="DA142" s="18">
        <v>1430</v>
      </c>
      <c r="DB142" s="18" t="s">
        <v>182</v>
      </c>
      <c r="DC142" s="18" t="s">
        <v>182</v>
      </c>
      <c r="DD142" s="18" t="s">
        <v>3049</v>
      </c>
      <c r="DE142" t="s">
        <v>182</v>
      </c>
      <c r="DF142">
        <v>125</v>
      </c>
      <c r="DG142" s="12" t="s">
        <v>171</v>
      </c>
      <c r="DH142" t="s">
        <v>2039</v>
      </c>
      <c r="DI142" t="s">
        <v>751</v>
      </c>
      <c r="DJ142" t="s">
        <v>236</v>
      </c>
      <c r="DK142">
        <v>120.9375</v>
      </c>
      <c r="DL142" t="s">
        <v>3056</v>
      </c>
      <c r="DM142" t="s">
        <v>3057</v>
      </c>
      <c r="DN142">
        <v>251</v>
      </c>
      <c r="DO142">
        <v>8</v>
      </c>
      <c r="DP142" t="s">
        <v>3050</v>
      </c>
      <c r="DQ142" t="s">
        <v>2040</v>
      </c>
      <c r="DR142" t="s">
        <v>2041</v>
      </c>
      <c r="DS142" t="s">
        <v>209</v>
      </c>
      <c r="DV142" t="s">
        <v>3051</v>
      </c>
      <c r="DW142" s="18" t="s">
        <v>3149</v>
      </c>
      <c r="DX142" s="1" t="s">
        <v>3137</v>
      </c>
      <c r="DY142" s="1" t="s">
        <v>3254</v>
      </c>
      <c r="DZ142" t="s">
        <v>3182</v>
      </c>
      <c r="EA142" t="s">
        <v>3052</v>
      </c>
      <c r="EB142" s="18" t="s">
        <v>182</v>
      </c>
      <c r="EC142">
        <v>4</v>
      </c>
      <c r="EE142" s="1" t="s">
        <v>3203</v>
      </c>
      <c r="EF142" s="1" t="s">
        <v>3053</v>
      </c>
      <c r="EG142" s="1" t="s">
        <v>3174</v>
      </c>
      <c r="EH142" s="1" t="s">
        <v>3174</v>
      </c>
      <c r="EJ142" s="1" t="s">
        <v>3346</v>
      </c>
      <c r="EK142" s="1" t="s">
        <v>3055</v>
      </c>
      <c r="EL142" s="1" t="s">
        <v>3305</v>
      </c>
      <c r="EN142">
        <f t="shared" si="5"/>
        <v>4</v>
      </c>
      <c r="EO142" t="e">
        <f>_xlfn.TEXTJOIN(", ",TRUE,#REF!)</f>
        <v>#REF!</v>
      </c>
      <c r="EP142" s="3">
        <v>1</v>
      </c>
      <c r="ET142">
        <v>1</v>
      </c>
      <c r="EX142">
        <v>1</v>
      </c>
      <c r="EZ142">
        <v>1</v>
      </c>
    </row>
    <row r="143" spans="1:180" ht="75" x14ac:dyDescent="0.25">
      <c r="B143" t="s">
        <v>2042</v>
      </c>
      <c r="C143" t="s">
        <v>154</v>
      </c>
      <c r="D143">
        <v>2022</v>
      </c>
      <c r="E143" t="s">
        <v>2043</v>
      </c>
      <c r="F143" s="1" t="s">
        <v>2044</v>
      </c>
      <c r="G143" t="s">
        <v>2045</v>
      </c>
      <c r="I143" t="s">
        <v>2046</v>
      </c>
      <c r="J143" t="s">
        <v>2047</v>
      </c>
      <c r="L143" t="s">
        <v>2048</v>
      </c>
      <c r="M143">
        <v>2022</v>
      </c>
      <c r="N143">
        <v>45075.825266203705</v>
      </c>
      <c r="O143">
        <v>45075.825266203705</v>
      </c>
      <c r="Q143" t="s">
        <v>2049</v>
      </c>
      <c r="S143">
        <v>2</v>
      </c>
      <c r="T143">
        <v>34</v>
      </c>
      <c r="AD143" t="s">
        <v>161</v>
      </c>
      <c r="AH143" t="s">
        <v>2050</v>
      </c>
      <c r="AM143" t="s">
        <v>2051</v>
      </c>
      <c r="AN143" t="s">
        <v>2052</v>
      </c>
      <c r="AO143" t="s">
        <v>2053</v>
      </c>
      <c r="CK143" s="17"/>
      <c r="CP143" t="s">
        <v>168</v>
      </c>
      <c r="CQ143" s="18" t="s">
        <v>844</v>
      </c>
      <c r="CR143" t="s">
        <v>2054</v>
      </c>
      <c r="CS143" t="s">
        <v>3396</v>
      </c>
      <c r="CT143" t="s">
        <v>182</v>
      </c>
      <c r="CU143"/>
      <c r="CV143" t="s">
        <v>171</v>
      </c>
      <c r="CW143"/>
      <c r="CX143"/>
      <c r="CY143" t="s">
        <v>171</v>
      </c>
      <c r="CZ143" s="18"/>
      <c r="DA143" s="18"/>
      <c r="DB143" s="18"/>
      <c r="DC143" s="18" t="s">
        <v>182</v>
      </c>
      <c r="DD143" s="18">
        <v>1</v>
      </c>
      <c r="DE143" t="s">
        <v>171</v>
      </c>
      <c r="DF143">
        <v>4</v>
      </c>
      <c r="DG143" t="s">
        <v>171</v>
      </c>
      <c r="DH143" t="s">
        <v>205</v>
      </c>
      <c r="DI143" t="s">
        <v>206</v>
      </c>
      <c r="DJ143" t="s">
        <v>207</v>
      </c>
      <c r="DK143">
        <v>0.83</v>
      </c>
      <c r="DL143" t="s">
        <v>171</v>
      </c>
      <c r="DM143" t="s">
        <v>171</v>
      </c>
      <c r="DQ143">
        <v>0.5</v>
      </c>
      <c r="DR143" t="s">
        <v>2055</v>
      </c>
      <c r="DS143" t="s">
        <v>209</v>
      </c>
      <c r="DV143" t="s">
        <v>710</v>
      </c>
      <c r="DX143" s="1" t="s">
        <v>2056</v>
      </c>
      <c r="DY143" s="1" t="s">
        <v>3285</v>
      </c>
      <c r="DZ143" t="s">
        <v>2057</v>
      </c>
      <c r="EA143">
        <v>2019</v>
      </c>
      <c r="EC143">
        <v>4</v>
      </c>
      <c r="EE143"/>
      <c r="EF143" t="s">
        <v>171</v>
      </c>
      <c r="EG143"/>
      <c r="EH143"/>
      <c r="EK143" t="s">
        <v>171</v>
      </c>
      <c r="EN143">
        <f t="shared" si="5"/>
        <v>2</v>
      </c>
      <c r="EO143" t="e">
        <f>_xlfn.TEXTJOIN(", ",TRUE,#REF!)</f>
        <v>#REF!</v>
      </c>
      <c r="EP143" s="17"/>
      <c r="FJ143">
        <v>1</v>
      </c>
      <c r="FO143">
        <v>1</v>
      </c>
    </row>
    <row r="144" spans="1:180" ht="90" x14ac:dyDescent="0.25">
      <c r="A144" s="18">
        <v>1</v>
      </c>
      <c r="B144" s="18" t="s">
        <v>2063</v>
      </c>
      <c r="C144" s="18" t="s">
        <v>154</v>
      </c>
      <c r="D144" s="18">
        <v>2024</v>
      </c>
      <c r="E144" s="18" t="s">
        <v>2064</v>
      </c>
      <c r="F144" s="1" t="s">
        <v>2065</v>
      </c>
      <c r="G144" s="18" t="s">
        <v>323</v>
      </c>
      <c r="I144" t="s">
        <v>332</v>
      </c>
      <c r="J144" t="s">
        <v>2066</v>
      </c>
      <c r="K144" t="s">
        <v>2067</v>
      </c>
      <c r="L144" t="s">
        <v>2068</v>
      </c>
      <c r="M144">
        <v>45383</v>
      </c>
      <c r="N144">
        <v>45434.755104166667</v>
      </c>
      <c r="O144">
        <v>45436.055567129632</v>
      </c>
      <c r="Q144">
        <v>114027</v>
      </c>
      <c r="S144" t="s">
        <v>182</v>
      </c>
      <c r="T144">
        <v>304</v>
      </c>
      <c r="V144" t="s">
        <v>2069</v>
      </c>
      <c r="X144" t="s">
        <v>182</v>
      </c>
      <c r="AD144" t="s">
        <v>161</v>
      </c>
      <c r="AE144" t="s">
        <v>182</v>
      </c>
      <c r="AG144" t="s">
        <v>193</v>
      </c>
      <c r="AH144" t="s">
        <v>2070</v>
      </c>
      <c r="AK144" t="s">
        <v>2071</v>
      </c>
      <c r="AO144" t="s">
        <v>2072</v>
      </c>
      <c r="CK144" s="20"/>
      <c r="CL144" s="18"/>
      <c r="CM144" s="18"/>
      <c r="CN144" t="s">
        <v>2073</v>
      </c>
      <c r="CP144" s="18" t="s">
        <v>201</v>
      </c>
      <c r="CQ144" s="18" t="s">
        <v>3360</v>
      </c>
      <c r="CR144" s="18" t="s">
        <v>2074</v>
      </c>
      <c r="CS144" s="18" t="s">
        <v>3396</v>
      </c>
      <c r="CT144" s="18" t="s">
        <v>170</v>
      </c>
      <c r="CU144" s="1" t="s">
        <v>2075</v>
      </c>
      <c r="CV144" s="1" t="s">
        <v>2076</v>
      </c>
      <c r="CW144" s="1" t="s">
        <v>182</v>
      </c>
      <c r="CY144" s="1" t="s">
        <v>182</v>
      </c>
      <c r="CZ144" s="1" t="s">
        <v>182</v>
      </c>
      <c r="DA144" s="18">
        <v>1095</v>
      </c>
      <c r="DB144" s="18" t="s">
        <v>182</v>
      </c>
      <c r="DC144" s="18">
        <v>465</v>
      </c>
      <c r="DD144" s="18">
        <v>5</v>
      </c>
      <c r="DE144" s="18"/>
      <c r="DF144" s="18">
        <v>5</v>
      </c>
      <c r="DG144" s="18" t="s">
        <v>171</v>
      </c>
      <c r="DH144" s="18" t="s">
        <v>2077</v>
      </c>
      <c r="DI144" s="18" t="s">
        <v>2078</v>
      </c>
      <c r="DJ144" s="18" t="s">
        <v>454</v>
      </c>
      <c r="DK144" s="18">
        <v>125</v>
      </c>
      <c r="DL144" s="18" t="s">
        <v>171</v>
      </c>
      <c r="DM144" s="18" t="s">
        <v>171</v>
      </c>
      <c r="DN144" s="18"/>
      <c r="DO144" s="18"/>
      <c r="DP144" s="18"/>
      <c r="DQ144" s="18" t="s">
        <v>2079</v>
      </c>
      <c r="DR144" s="18" t="s">
        <v>2080</v>
      </c>
      <c r="DS144" s="18" t="s">
        <v>209</v>
      </c>
      <c r="DT144" s="18"/>
      <c r="DU144" s="18"/>
      <c r="DV144" s="18" t="s">
        <v>531</v>
      </c>
      <c r="DW144" s="18"/>
      <c r="DX144" s="1" t="s">
        <v>2081</v>
      </c>
      <c r="DY144" s="1" t="s">
        <v>3286</v>
      </c>
      <c r="DZ144" s="18" t="s">
        <v>171</v>
      </c>
      <c r="EA144" s="18" t="s">
        <v>2951</v>
      </c>
      <c r="EB144" s="18" t="s">
        <v>2952</v>
      </c>
      <c r="EC144" s="18">
        <v>4</v>
      </c>
      <c r="ED144" s="18"/>
      <c r="EE144" s="1" t="s">
        <v>3213</v>
      </c>
      <c r="EF144" s="18" t="s">
        <v>171</v>
      </c>
      <c r="EG144" s="18"/>
      <c r="EH144" s="18"/>
      <c r="EI144" s="18"/>
      <c r="EJ144" s="1" t="s">
        <v>3333</v>
      </c>
      <c r="EK144" s="1" t="s">
        <v>1826</v>
      </c>
      <c r="EL144" s="18" t="s">
        <v>3305</v>
      </c>
      <c r="EM144" s="18"/>
      <c r="EN144" s="18">
        <f t="shared" si="5"/>
        <v>4</v>
      </c>
      <c r="EO144" t="e">
        <f>_xlfn.TEXTJOIN(", ",TRUE,#REF!)</f>
        <v>#REF!</v>
      </c>
      <c r="EP144" s="19">
        <v>-1</v>
      </c>
      <c r="EQ144" s="18"/>
      <c r="ER144" s="18"/>
      <c r="ES144" s="18">
        <v>1</v>
      </c>
      <c r="ET144" s="18">
        <v>-1</v>
      </c>
      <c r="EU144" s="18"/>
      <c r="EV144" s="18"/>
      <c r="EW144" s="18"/>
      <c r="EX144" s="18"/>
      <c r="EY144" s="18"/>
      <c r="EZ144" s="18"/>
      <c r="FA144" s="18"/>
      <c r="FB144" s="18"/>
      <c r="FC144" s="18"/>
      <c r="FD144" s="18"/>
      <c r="FE144" s="18">
        <v>1</v>
      </c>
      <c r="FF144" s="18"/>
      <c r="FG144" s="18"/>
      <c r="FH144" s="18"/>
      <c r="FI144" s="18"/>
      <c r="FJ144" s="18"/>
      <c r="FK144" s="18"/>
      <c r="FL144" s="18"/>
      <c r="FM144" s="18"/>
      <c r="FN144" s="18"/>
      <c r="FO144" s="18"/>
      <c r="FP144" s="18"/>
      <c r="FQ144" s="18"/>
      <c r="FR144" s="18"/>
      <c r="FS144" s="18"/>
      <c r="FT144" s="18"/>
      <c r="FU144" s="18"/>
      <c r="FV144" s="18"/>
      <c r="FW144" s="18"/>
      <c r="FX144" s="18"/>
    </row>
    <row r="145" spans="1:180" ht="45" x14ac:dyDescent="0.25">
      <c r="A145" s="18"/>
      <c r="B145" s="18" t="s">
        <v>2082</v>
      </c>
      <c r="C145" s="18" t="s">
        <v>154</v>
      </c>
      <c r="D145" s="18">
        <v>2022</v>
      </c>
      <c r="E145" s="18" t="s">
        <v>2083</v>
      </c>
      <c r="F145" s="1" t="s">
        <v>2084</v>
      </c>
      <c r="G145" s="18" t="s">
        <v>3392</v>
      </c>
      <c r="I145" t="s">
        <v>1240</v>
      </c>
      <c r="J145" t="s">
        <v>2085</v>
      </c>
      <c r="K145" t="s">
        <v>2086</v>
      </c>
      <c r="L145" t="s">
        <v>2087</v>
      </c>
      <c r="M145">
        <v>2022</v>
      </c>
      <c r="N145">
        <v>45246.819224537037</v>
      </c>
      <c r="O145">
        <v>45246.819224537037</v>
      </c>
      <c r="Q145" t="s">
        <v>2088</v>
      </c>
      <c r="S145" t="s">
        <v>182</v>
      </c>
      <c r="T145">
        <v>13</v>
      </c>
      <c r="X145" t="s">
        <v>182</v>
      </c>
      <c r="AD145" t="s">
        <v>161</v>
      </c>
      <c r="AK145" t="s">
        <v>183</v>
      </c>
      <c r="AS145" t="s">
        <v>182</v>
      </c>
      <c r="CK145" s="19" t="s">
        <v>198</v>
      </c>
      <c r="CL145" s="18"/>
      <c r="CM145" s="18"/>
      <c r="CP145" s="18" t="s">
        <v>201</v>
      </c>
      <c r="CQ145" s="18"/>
      <c r="CR145" s="18" t="s">
        <v>471</v>
      </c>
      <c r="CS145" s="18" t="s">
        <v>451</v>
      </c>
      <c r="CT145" s="18" t="s">
        <v>182</v>
      </c>
      <c r="CU145"/>
      <c r="CV145" t="s">
        <v>171</v>
      </c>
      <c r="CW145"/>
      <c r="CX145"/>
      <c r="CY145" s="18">
        <v>96</v>
      </c>
      <c r="CZ145" s="18"/>
      <c r="DA145" s="18">
        <v>97</v>
      </c>
      <c r="DB145" s="18">
        <v>2</v>
      </c>
      <c r="DC145" s="18" t="s">
        <v>182</v>
      </c>
      <c r="DD145" s="18">
        <v>1</v>
      </c>
      <c r="DE145" s="18">
        <v>96</v>
      </c>
      <c r="DF145" s="18"/>
      <c r="DG145" s="18"/>
      <c r="DH145" s="18" t="s">
        <v>2089</v>
      </c>
      <c r="DI145" s="18" t="s">
        <v>2090</v>
      </c>
      <c r="DJ145" s="18" t="s">
        <v>207</v>
      </c>
      <c r="DK145" s="18">
        <v>5000</v>
      </c>
      <c r="DL145" s="18"/>
      <c r="DM145" s="18" t="s">
        <v>2351</v>
      </c>
      <c r="DN145" s="18"/>
      <c r="DO145" s="18"/>
      <c r="DP145" s="18"/>
      <c r="DQ145" s="18">
        <v>3</v>
      </c>
      <c r="DR145" s="18" t="s">
        <v>2091</v>
      </c>
      <c r="DS145" s="18"/>
      <c r="DT145" s="18"/>
      <c r="DU145" s="18"/>
      <c r="DV145" s="18"/>
      <c r="DW145" s="18"/>
      <c r="DX145" s="18"/>
      <c r="DZ145" s="18"/>
      <c r="EA145" s="18">
        <v>2020</v>
      </c>
      <c r="EB145" s="18"/>
      <c r="EC145" s="18">
        <v>4</v>
      </c>
      <c r="ED145" s="18"/>
      <c r="EE145" s="18"/>
      <c r="EF145" s="18"/>
      <c r="EG145" s="18"/>
      <c r="EH145" s="18"/>
      <c r="EI145" s="18"/>
      <c r="EJ145" s="18"/>
      <c r="EK145" s="18" t="s">
        <v>171</v>
      </c>
      <c r="EL145" s="18"/>
      <c r="EM145" s="18"/>
      <c r="EN145" s="18">
        <f t="shared" si="5"/>
        <v>0</v>
      </c>
      <c r="EO145" t="e">
        <f>_xlfn.TEXTJOIN(", ",TRUE,#REF!)</f>
        <v>#REF!</v>
      </c>
      <c r="EP145" s="19"/>
      <c r="EQ145" s="18"/>
      <c r="ER145" s="18"/>
      <c r="ES145" s="18"/>
      <c r="ET145" s="18"/>
      <c r="EU145" s="18"/>
      <c r="EV145" s="18"/>
      <c r="EW145" s="18"/>
      <c r="EX145" s="18"/>
      <c r="EY145" s="18"/>
      <c r="EZ145" s="18"/>
      <c r="FA145" s="18"/>
      <c r="FB145" s="18"/>
      <c r="FC145" s="18"/>
      <c r="FD145" s="18"/>
      <c r="FE145" s="18"/>
      <c r="FF145" s="18"/>
      <c r="FG145" s="18"/>
      <c r="FH145" s="18"/>
      <c r="FI145" s="18"/>
      <c r="FJ145" s="18"/>
      <c r="FK145" s="18"/>
      <c r="FL145" s="18"/>
      <c r="FM145" s="18"/>
      <c r="FN145" s="18"/>
      <c r="FO145" s="18"/>
      <c r="FP145" s="18"/>
      <c r="FQ145" s="18"/>
      <c r="FR145" s="18"/>
      <c r="FS145" s="18"/>
      <c r="FT145" s="18"/>
      <c r="FU145" s="18"/>
      <c r="FV145" s="18"/>
      <c r="FW145" s="18"/>
      <c r="FX145" s="18"/>
    </row>
    <row r="146" spans="1:180" ht="45" x14ac:dyDescent="0.25">
      <c r="B146" t="s">
        <v>2092</v>
      </c>
      <c r="C146" t="s">
        <v>154</v>
      </c>
      <c r="D146">
        <v>2022</v>
      </c>
      <c r="E146" t="s">
        <v>2093</v>
      </c>
      <c r="F146" s="1" t="s">
        <v>2094</v>
      </c>
      <c r="G146" t="s">
        <v>3393</v>
      </c>
      <c r="I146" t="s">
        <v>2095</v>
      </c>
      <c r="J146" t="s">
        <v>2096</v>
      </c>
      <c r="K146" t="s">
        <v>2097</v>
      </c>
      <c r="L146" t="s">
        <v>2098</v>
      </c>
      <c r="M146">
        <v>2022</v>
      </c>
      <c r="N146">
        <v>45246.81927083333</v>
      </c>
      <c r="O146">
        <v>45246.81927083333</v>
      </c>
      <c r="Q146" t="s">
        <v>2099</v>
      </c>
      <c r="S146" t="s">
        <v>182</v>
      </c>
      <c r="T146">
        <v>8</v>
      </c>
      <c r="X146" t="s">
        <v>182</v>
      </c>
      <c r="AD146" t="s">
        <v>161</v>
      </c>
      <c r="AK146" t="s">
        <v>183</v>
      </c>
      <c r="AS146" t="s">
        <v>182</v>
      </c>
      <c r="CK146" s="17" t="s">
        <v>198</v>
      </c>
      <c r="CP146" t="s">
        <v>168</v>
      </c>
      <c r="CQ146" s="18" t="s">
        <v>844</v>
      </c>
      <c r="CR146" t="s">
        <v>202</v>
      </c>
      <c r="CS146" t="s">
        <v>3396</v>
      </c>
      <c r="CT146" t="s">
        <v>182</v>
      </c>
      <c r="CU146"/>
      <c r="CV146" t="s">
        <v>171</v>
      </c>
      <c r="CW146"/>
      <c r="CX146"/>
      <c r="CY146" t="s">
        <v>171</v>
      </c>
      <c r="CZ146" s="18"/>
      <c r="DA146" s="18"/>
      <c r="DB146" s="18"/>
      <c r="DC146" s="18">
        <v>1</v>
      </c>
      <c r="DD146" s="18">
        <v>1</v>
      </c>
      <c r="DE146" t="s">
        <v>171</v>
      </c>
      <c r="DF146">
        <v>4</v>
      </c>
      <c r="DG146" t="s">
        <v>171</v>
      </c>
      <c r="DH146" t="s">
        <v>205</v>
      </c>
      <c r="DI146" t="s">
        <v>2100</v>
      </c>
      <c r="DJ146" t="s">
        <v>454</v>
      </c>
      <c r="DK146">
        <v>69.3</v>
      </c>
      <c r="DL146" t="s">
        <v>171</v>
      </c>
      <c r="DM146" t="s">
        <v>171</v>
      </c>
      <c r="DQ146">
        <v>3.7</v>
      </c>
      <c r="DR146" t="s">
        <v>2101</v>
      </c>
      <c r="DS146" t="s">
        <v>479</v>
      </c>
      <c r="DV146" t="s">
        <v>2102</v>
      </c>
      <c r="DX146" s="1" t="s">
        <v>2103</v>
      </c>
      <c r="DY146" s="1" t="s">
        <v>3287</v>
      </c>
      <c r="DZ146" t="s">
        <v>171</v>
      </c>
      <c r="EA146">
        <v>2019</v>
      </c>
      <c r="EC146">
        <v>4</v>
      </c>
      <c r="EE146"/>
      <c r="EF146" t="s">
        <v>171</v>
      </c>
      <c r="EG146"/>
      <c r="EH146"/>
      <c r="EK146" t="s">
        <v>171</v>
      </c>
      <c r="EN146">
        <f t="shared" si="5"/>
        <v>1</v>
      </c>
      <c r="EO146" t="e">
        <f>_xlfn.TEXTJOIN(", ",TRUE,#REF!)</f>
        <v>#REF!</v>
      </c>
      <c r="FB146">
        <v>1</v>
      </c>
    </row>
    <row r="147" spans="1:180" ht="60" x14ac:dyDescent="0.25">
      <c r="A147" s="18"/>
      <c r="B147" s="18" t="s">
        <v>2104</v>
      </c>
      <c r="C147" s="18" t="s">
        <v>238</v>
      </c>
      <c r="D147" s="18">
        <v>2022</v>
      </c>
      <c r="E147" s="18" t="s">
        <v>2105</v>
      </c>
      <c r="F147" s="1" t="s">
        <v>2106</v>
      </c>
      <c r="G147" s="18" t="s">
        <v>2107</v>
      </c>
      <c r="I147" t="s">
        <v>2108</v>
      </c>
      <c r="J147" t="s">
        <v>2109</v>
      </c>
      <c r="L147" t="s">
        <v>2110</v>
      </c>
      <c r="M147">
        <v>44805</v>
      </c>
      <c r="N147">
        <v>45075.825300925928</v>
      </c>
      <c r="O147">
        <v>45075.966226851851</v>
      </c>
      <c r="Q147" t="s">
        <v>2111</v>
      </c>
      <c r="T147">
        <v>191</v>
      </c>
      <c r="AD147" t="s">
        <v>161</v>
      </c>
      <c r="AH147" t="s">
        <v>2112</v>
      </c>
      <c r="AM147" t="s">
        <v>2113</v>
      </c>
      <c r="AN147" t="s">
        <v>2114</v>
      </c>
      <c r="AO147" t="s">
        <v>2115</v>
      </c>
      <c r="CK147" s="19" t="s">
        <v>198</v>
      </c>
      <c r="CL147" s="18"/>
      <c r="CM147" s="18"/>
      <c r="CP147" s="18" t="s">
        <v>201</v>
      </c>
      <c r="CQ147" s="18"/>
      <c r="CR147" s="18" t="s">
        <v>471</v>
      </c>
      <c r="CS147" s="18" t="s">
        <v>451</v>
      </c>
      <c r="CT147" t="s">
        <v>182</v>
      </c>
      <c r="CU147"/>
      <c r="CV147"/>
      <c r="CW147"/>
      <c r="CX147"/>
      <c r="CY147" s="18">
        <f>DA147/(DB147-1)</f>
        <v>18.611111111111114</v>
      </c>
      <c r="CZ147" s="18"/>
      <c r="DA147" s="18">
        <f>AVERAGE(57,62,75,88,53)</f>
        <v>67</v>
      </c>
      <c r="DB147" s="18">
        <f>AVERAGE(6,4,3,5,5)</f>
        <v>4.5999999999999996</v>
      </c>
      <c r="DC147" s="18">
        <f>72+33+33+38+43</f>
        <v>219</v>
      </c>
      <c r="DD147" s="18">
        <v>5</v>
      </c>
      <c r="DE147" s="18" t="s">
        <v>2116</v>
      </c>
      <c r="DF147" s="18"/>
      <c r="DG147" s="18"/>
      <c r="DH147" s="18" t="s">
        <v>1002</v>
      </c>
      <c r="DI147" s="18" t="s">
        <v>2117</v>
      </c>
      <c r="DJ147" s="18" t="s">
        <v>173</v>
      </c>
      <c r="DK147" s="18">
        <v>64.05</v>
      </c>
      <c r="DL147" s="18"/>
      <c r="DM147" s="18"/>
      <c r="DN147" s="18"/>
      <c r="DO147" s="18"/>
      <c r="DP147" s="18"/>
      <c r="DQ147" s="18">
        <v>3</v>
      </c>
      <c r="DR147" s="18" t="s">
        <v>2118</v>
      </c>
      <c r="DS147" s="18"/>
      <c r="DT147" s="18"/>
      <c r="DU147" s="18"/>
      <c r="DV147" s="18"/>
      <c r="DW147" s="18"/>
      <c r="DX147" s="18"/>
      <c r="DZ147" s="18"/>
      <c r="EA147" s="18">
        <v>2019</v>
      </c>
      <c r="EB147" s="18"/>
      <c r="EC147" s="18">
        <v>4</v>
      </c>
      <c r="ED147" s="18"/>
      <c r="EE147" s="18"/>
      <c r="EF147" s="18"/>
      <c r="EG147" s="18"/>
      <c r="EH147" s="18"/>
      <c r="EI147" s="18"/>
      <c r="EJ147" s="18"/>
      <c r="EK147" s="18" t="s">
        <v>171</v>
      </c>
      <c r="EL147" s="18"/>
      <c r="EM147" s="18"/>
      <c r="EN147" s="18">
        <f t="shared" si="5"/>
        <v>2</v>
      </c>
      <c r="EO147" t="e">
        <f>_xlfn.TEXTJOIN(", ",TRUE,#REF!)</f>
        <v>#REF!</v>
      </c>
      <c r="EP147" s="19">
        <v>1</v>
      </c>
      <c r="EQ147" s="18"/>
      <c r="ER147" s="18"/>
      <c r="ES147" s="18"/>
      <c r="ET147" s="18"/>
      <c r="EU147" s="18"/>
      <c r="EV147" s="18"/>
      <c r="EW147" s="18"/>
      <c r="EX147" s="18"/>
      <c r="EY147" s="18"/>
      <c r="EZ147" s="18">
        <v>1</v>
      </c>
      <c r="FA147" s="18"/>
      <c r="FB147" s="18"/>
      <c r="FC147" s="18"/>
      <c r="FD147" s="18"/>
      <c r="FE147" s="18"/>
      <c r="FF147" s="18"/>
      <c r="FG147" s="18"/>
      <c r="FH147" s="18"/>
      <c r="FI147" s="18"/>
      <c r="FJ147" s="18"/>
      <c r="FK147" s="18"/>
      <c r="FL147" s="18"/>
      <c r="FM147" s="18"/>
      <c r="FN147" s="18"/>
      <c r="FO147" s="18"/>
      <c r="FP147" s="18"/>
      <c r="FQ147" s="18"/>
      <c r="FR147" s="18"/>
      <c r="FS147" s="18"/>
      <c r="FT147" s="18"/>
      <c r="FU147" s="18"/>
      <c r="FV147" s="18"/>
      <c r="FW147" s="18"/>
      <c r="FX147" s="18"/>
    </row>
    <row r="148" spans="1:180" ht="60" x14ac:dyDescent="0.25">
      <c r="B148" t="s">
        <v>2131</v>
      </c>
      <c r="C148" t="s">
        <v>154</v>
      </c>
      <c r="D148">
        <v>2022</v>
      </c>
      <c r="E148" t="s">
        <v>2120</v>
      </c>
      <c r="F148" s="1" t="s">
        <v>2132</v>
      </c>
      <c r="G148" t="s">
        <v>2133</v>
      </c>
      <c r="I148" t="s">
        <v>2134</v>
      </c>
      <c r="J148" t="s">
        <v>2135</v>
      </c>
      <c r="L148" t="s">
        <v>2136</v>
      </c>
      <c r="M148">
        <v>44866</v>
      </c>
      <c r="N148">
        <v>45075.825196759259</v>
      </c>
      <c r="O148">
        <v>45075.825196759259</v>
      </c>
      <c r="S148">
        <v>21</v>
      </c>
      <c r="T148">
        <v>14</v>
      </c>
      <c r="AD148" t="s">
        <v>161</v>
      </c>
      <c r="AH148" t="s">
        <v>2137</v>
      </c>
      <c r="AM148" t="s">
        <v>2138</v>
      </c>
      <c r="AN148" t="s">
        <v>2139</v>
      </c>
      <c r="AO148" t="s">
        <v>2140</v>
      </c>
      <c r="CK148" s="17" t="s">
        <v>198</v>
      </c>
      <c r="CP148" t="s">
        <v>168</v>
      </c>
      <c r="CQ148" s="18" t="s">
        <v>613</v>
      </c>
      <c r="CR148" t="s">
        <v>613</v>
      </c>
      <c r="CS148" t="s">
        <v>3396</v>
      </c>
      <c r="CT148" t="s">
        <v>182</v>
      </c>
      <c r="CU148"/>
      <c r="CV148" t="s">
        <v>171</v>
      </c>
      <c r="CW148"/>
      <c r="CX148"/>
      <c r="CY148" t="s">
        <v>171</v>
      </c>
      <c r="CZ148" s="18"/>
      <c r="DA148" s="18"/>
      <c r="DB148" s="18"/>
      <c r="DC148" s="18" t="s">
        <v>182</v>
      </c>
      <c r="DD148" s="18">
        <v>1</v>
      </c>
      <c r="DE148" t="s">
        <v>171</v>
      </c>
      <c r="DF148">
        <v>4</v>
      </c>
      <c r="DG148" t="s">
        <v>171</v>
      </c>
      <c r="DH148" t="s">
        <v>205</v>
      </c>
      <c r="DI148" t="s">
        <v>1186</v>
      </c>
      <c r="DJ148" t="s">
        <v>662</v>
      </c>
      <c r="DK148">
        <v>1.4</v>
      </c>
      <c r="DL148" t="s">
        <v>171</v>
      </c>
      <c r="DM148" t="s">
        <v>171</v>
      </c>
      <c r="DQ148">
        <v>3</v>
      </c>
      <c r="DR148" t="s">
        <v>2130</v>
      </c>
      <c r="DS148" t="s">
        <v>209</v>
      </c>
      <c r="DV148" t="s">
        <v>1614</v>
      </c>
      <c r="DX148" s="1" t="s">
        <v>182</v>
      </c>
      <c r="DY148" s="1" t="s">
        <v>182</v>
      </c>
      <c r="DZ148" t="s">
        <v>171</v>
      </c>
      <c r="EA148" s="18">
        <v>2019</v>
      </c>
      <c r="EC148">
        <v>4</v>
      </c>
      <c r="EE148"/>
      <c r="EF148" t="s">
        <v>171</v>
      </c>
      <c r="EG148"/>
      <c r="EH148"/>
      <c r="EK148" t="s">
        <v>171</v>
      </c>
      <c r="EN148">
        <f t="shared" si="5"/>
        <v>3</v>
      </c>
      <c r="EO148" t="e">
        <f>_xlfn.TEXTJOIN(", ",TRUE,#REF!)</f>
        <v>#REF!</v>
      </c>
      <c r="EP148" s="17">
        <v>-1</v>
      </c>
      <c r="EQ148">
        <v>-1</v>
      </c>
      <c r="EW148">
        <v>-1</v>
      </c>
    </row>
    <row r="149" spans="1:180" ht="45" x14ac:dyDescent="0.25">
      <c r="B149" t="s">
        <v>2119</v>
      </c>
      <c r="C149" t="s">
        <v>154</v>
      </c>
      <c r="D149">
        <v>2022</v>
      </c>
      <c r="E149" t="s">
        <v>2120</v>
      </c>
      <c r="F149" s="1" t="s">
        <v>2121</v>
      </c>
      <c r="G149" t="s">
        <v>2122</v>
      </c>
      <c r="I149" t="s">
        <v>2123</v>
      </c>
      <c r="J149" t="s">
        <v>2124</v>
      </c>
      <c r="L149" t="s">
        <v>2125</v>
      </c>
      <c r="M149">
        <v>2022</v>
      </c>
      <c r="N149">
        <v>45075.825185185182</v>
      </c>
      <c r="O149">
        <v>45075.825185185182</v>
      </c>
      <c r="S149">
        <v>2</v>
      </c>
      <c r="T149">
        <v>71</v>
      </c>
      <c r="AD149" t="s">
        <v>161</v>
      </c>
      <c r="AH149" t="s">
        <v>2126</v>
      </c>
      <c r="AM149" t="s">
        <v>2127</v>
      </c>
      <c r="AN149" t="s">
        <v>2128</v>
      </c>
      <c r="AO149" t="s">
        <v>2129</v>
      </c>
      <c r="CK149" s="3" t="s">
        <v>198</v>
      </c>
      <c r="CP149" t="s">
        <v>168</v>
      </c>
      <c r="CR149" t="s">
        <v>1367</v>
      </c>
      <c r="CS149" t="s">
        <v>451</v>
      </c>
      <c r="CT149" t="s">
        <v>182</v>
      </c>
      <c r="CU149"/>
      <c r="CV149"/>
      <c r="CW149"/>
      <c r="CX149"/>
      <c r="CY149" t="s">
        <v>171</v>
      </c>
      <c r="CZ149" s="18"/>
      <c r="DA149" s="18"/>
      <c r="DB149" s="18"/>
      <c r="DC149" s="18" t="s">
        <v>182</v>
      </c>
      <c r="DD149" s="18">
        <v>1</v>
      </c>
      <c r="DE149" t="s">
        <v>171</v>
      </c>
      <c r="DH149" t="s">
        <v>205</v>
      </c>
      <c r="DI149" t="s">
        <v>1186</v>
      </c>
      <c r="DJ149" t="s">
        <v>662</v>
      </c>
      <c r="DK149" t="s">
        <v>2936</v>
      </c>
      <c r="DL149"/>
      <c r="DQ149">
        <v>3.9</v>
      </c>
      <c r="DR149" t="s">
        <v>2130</v>
      </c>
      <c r="DV149"/>
      <c r="DX149" t="s">
        <v>182</v>
      </c>
      <c r="DY149"/>
      <c r="EA149" s="18">
        <v>2019</v>
      </c>
      <c r="EC149">
        <v>4</v>
      </c>
      <c r="EE149"/>
      <c r="EF149"/>
      <c r="EG149"/>
      <c r="EH149"/>
      <c r="EK149" t="s">
        <v>171</v>
      </c>
      <c r="EN149">
        <f t="shared" si="5"/>
        <v>3</v>
      </c>
      <c r="EO149" t="e">
        <f>_xlfn.TEXTJOIN(", ",TRUE,#REF!)</f>
        <v>#REF!</v>
      </c>
      <c r="EP149" s="3">
        <v>-1</v>
      </c>
      <c r="EQ149">
        <v>-1</v>
      </c>
      <c r="EW149">
        <v>-1</v>
      </c>
    </row>
    <row r="150" spans="1:180" ht="60" x14ac:dyDescent="0.25">
      <c r="B150" t="s">
        <v>2141</v>
      </c>
      <c r="C150" t="s">
        <v>154</v>
      </c>
      <c r="D150">
        <v>2021</v>
      </c>
      <c r="E150" t="s">
        <v>2142</v>
      </c>
      <c r="F150" s="1" t="s">
        <v>2143</v>
      </c>
      <c r="G150" t="s">
        <v>566</v>
      </c>
      <c r="I150" t="s">
        <v>567</v>
      </c>
      <c r="J150" t="s">
        <v>2144</v>
      </c>
      <c r="L150" t="s">
        <v>2145</v>
      </c>
      <c r="M150">
        <v>44378</v>
      </c>
      <c r="N150">
        <v>45075.825196759259</v>
      </c>
      <c r="O150">
        <v>45075.825196759259</v>
      </c>
      <c r="S150">
        <v>14</v>
      </c>
      <c r="T150">
        <v>13</v>
      </c>
      <c r="AD150" t="s">
        <v>161</v>
      </c>
      <c r="AH150" t="s">
        <v>2146</v>
      </c>
      <c r="AM150" t="s">
        <v>2147</v>
      </c>
      <c r="AN150" t="s">
        <v>2148</v>
      </c>
      <c r="AO150" t="s">
        <v>2149</v>
      </c>
      <c r="CK150" s="17" t="s">
        <v>198</v>
      </c>
      <c r="CP150" t="s">
        <v>168</v>
      </c>
      <c r="CQ150" s="18" t="s">
        <v>613</v>
      </c>
      <c r="CR150" s="1" t="s">
        <v>613</v>
      </c>
      <c r="CS150" t="s">
        <v>3396</v>
      </c>
      <c r="CT150" t="s">
        <v>182</v>
      </c>
      <c r="CU150"/>
      <c r="CV150" t="s">
        <v>171</v>
      </c>
      <c r="CW150"/>
      <c r="CX150"/>
      <c r="CY150" t="s">
        <v>171</v>
      </c>
      <c r="CZ150" s="18"/>
      <c r="DA150" s="18"/>
      <c r="DB150" s="18"/>
      <c r="DC150" s="18" t="s">
        <v>182</v>
      </c>
      <c r="DD150" s="18">
        <v>1</v>
      </c>
      <c r="DE150" t="s">
        <v>171</v>
      </c>
      <c r="DF150">
        <v>4</v>
      </c>
      <c r="DG150" t="s">
        <v>171</v>
      </c>
      <c r="DH150" t="s">
        <v>205</v>
      </c>
      <c r="DI150" t="s">
        <v>1186</v>
      </c>
      <c r="DJ150" t="s">
        <v>662</v>
      </c>
      <c r="DK150">
        <v>216.72</v>
      </c>
      <c r="DL150" t="s">
        <v>171</v>
      </c>
      <c r="DM150" t="s">
        <v>171</v>
      </c>
      <c r="DQ150">
        <v>3</v>
      </c>
      <c r="DR150" t="s">
        <v>2130</v>
      </c>
      <c r="DS150" t="s">
        <v>209</v>
      </c>
      <c r="DV150" t="s">
        <v>1632</v>
      </c>
      <c r="DX150" s="1" t="s">
        <v>2150</v>
      </c>
      <c r="DY150" s="1" t="s">
        <v>3288</v>
      </c>
      <c r="DZ150" t="s">
        <v>171</v>
      </c>
      <c r="EA150" s="18">
        <v>2019</v>
      </c>
      <c r="EC150">
        <v>4</v>
      </c>
      <c r="EE150"/>
      <c r="EF150" s="1" t="s">
        <v>2151</v>
      </c>
      <c r="EG150" s="1" t="s">
        <v>182</v>
      </c>
      <c r="EK150" t="s">
        <v>171</v>
      </c>
      <c r="EN150">
        <f t="shared" si="5"/>
        <v>2</v>
      </c>
      <c r="EO150" t="e">
        <f>_xlfn.TEXTJOIN(", ",TRUE,#REF!)</f>
        <v>#REF!</v>
      </c>
      <c r="EP150" s="17"/>
      <c r="EQ150">
        <v>1</v>
      </c>
      <c r="EW150">
        <v>1</v>
      </c>
    </row>
    <row r="151" spans="1:180" ht="135" x14ac:dyDescent="0.25">
      <c r="B151" t="s">
        <v>2152</v>
      </c>
      <c r="C151" t="s">
        <v>154</v>
      </c>
      <c r="D151">
        <v>2020</v>
      </c>
      <c r="E151" t="s">
        <v>2153</v>
      </c>
      <c r="F151" s="1" t="s">
        <v>2154</v>
      </c>
      <c r="G151" t="s">
        <v>566</v>
      </c>
      <c r="I151" t="s">
        <v>567</v>
      </c>
      <c r="J151" t="s">
        <v>2155</v>
      </c>
      <c r="L151" t="s">
        <v>2156</v>
      </c>
      <c r="M151">
        <v>44105</v>
      </c>
      <c r="N151">
        <v>45075.825243055559</v>
      </c>
      <c r="O151">
        <v>45075.825243055559</v>
      </c>
      <c r="S151">
        <v>20</v>
      </c>
      <c r="T151">
        <v>12</v>
      </c>
      <c r="AD151" t="s">
        <v>161</v>
      </c>
      <c r="AH151" t="s">
        <v>2157</v>
      </c>
      <c r="AM151" t="s">
        <v>2158</v>
      </c>
      <c r="AN151" t="s">
        <v>2159</v>
      </c>
      <c r="AO151" t="s">
        <v>2160</v>
      </c>
      <c r="CK151" s="3" t="s">
        <v>198</v>
      </c>
      <c r="CP151" t="s">
        <v>168</v>
      </c>
      <c r="CQ151" s="18" t="s">
        <v>369</v>
      </c>
      <c r="CR151" t="s">
        <v>369</v>
      </c>
      <c r="CS151" t="s">
        <v>3396</v>
      </c>
      <c r="CT151" t="s">
        <v>170</v>
      </c>
      <c r="CU151"/>
      <c r="CV151" t="s">
        <v>171</v>
      </c>
      <c r="CW151"/>
      <c r="CX151"/>
      <c r="CY151" t="s">
        <v>171</v>
      </c>
      <c r="CZ151" s="18"/>
      <c r="DA151" s="18"/>
      <c r="DB151" s="18"/>
      <c r="DC151" s="18">
        <v>6</v>
      </c>
      <c r="DD151" s="18">
        <v>1</v>
      </c>
      <c r="DE151" t="s">
        <v>171</v>
      </c>
      <c r="DF151">
        <v>57</v>
      </c>
      <c r="DG151" t="s">
        <v>171</v>
      </c>
      <c r="DH151" t="s">
        <v>2161</v>
      </c>
      <c r="DI151" t="s">
        <v>276</v>
      </c>
      <c r="DJ151" t="s">
        <v>173</v>
      </c>
      <c r="DK151">
        <v>141.76</v>
      </c>
      <c r="DL151" s="1" t="s">
        <v>2162</v>
      </c>
      <c r="DM151" t="s">
        <v>2163</v>
      </c>
      <c r="DQ151">
        <v>3</v>
      </c>
      <c r="DR151" t="s">
        <v>2164</v>
      </c>
      <c r="DS151" t="s">
        <v>2165</v>
      </c>
      <c r="DV151" t="s">
        <v>2166</v>
      </c>
      <c r="DX151" s="1" t="s">
        <v>3127</v>
      </c>
      <c r="DY151" s="1" t="s">
        <v>3289</v>
      </c>
      <c r="DZ151" t="s">
        <v>171</v>
      </c>
      <c r="EA151" s="18">
        <v>2019</v>
      </c>
      <c r="EB151" s="18" t="s">
        <v>2946</v>
      </c>
      <c r="EC151">
        <v>4</v>
      </c>
      <c r="EE151" s="1" t="s">
        <v>3204</v>
      </c>
      <c r="EF151" t="s">
        <v>171</v>
      </c>
      <c r="EG151"/>
      <c r="EH151"/>
      <c r="EJ151" t="s">
        <v>3332</v>
      </c>
      <c r="EK151" s="1" t="s">
        <v>2167</v>
      </c>
      <c r="EL151" s="18" t="s">
        <v>3331</v>
      </c>
      <c r="EN151">
        <f t="shared" si="5"/>
        <v>2</v>
      </c>
      <c r="EO151" t="e">
        <f>_xlfn.TEXTJOIN(", ",TRUE,#REF!)</f>
        <v>#REF!</v>
      </c>
      <c r="EP151" s="3">
        <v>-1</v>
      </c>
      <c r="ET151">
        <v>-1</v>
      </c>
    </row>
    <row r="152" spans="1:180" ht="60" x14ac:dyDescent="0.25">
      <c r="A152" s="18"/>
      <c r="B152" s="18" t="s">
        <v>2168</v>
      </c>
      <c r="C152" s="18" t="s">
        <v>154</v>
      </c>
      <c r="D152" s="18">
        <v>2022</v>
      </c>
      <c r="E152" s="18" t="s">
        <v>2169</v>
      </c>
      <c r="F152" s="1" t="s">
        <v>2170</v>
      </c>
      <c r="G152" s="18" t="s">
        <v>2171</v>
      </c>
      <c r="I152" t="s">
        <v>2172</v>
      </c>
      <c r="J152" t="s">
        <v>2173</v>
      </c>
      <c r="L152" t="s">
        <v>2174</v>
      </c>
      <c r="M152">
        <v>44830</v>
      </c>
      <c r="N152">
        <v>45075.825312499997</v>
      </c>
      <c r="O152">
        <v>45075.928032407406</v>
      </c>
      <c r="S152">
        <v>40</v>
      </c>
      <c r="T152">
        <v>119</v>
      </c>
      <c r="AD152" t="s">
        <v>161</v>
      </c>
      <c r="AH152" t="s">
        <v>2175</v>
      </c>
      <c r="AM152" t="s">
        <v>2176</v>
      </c>
      <c r="AN152" t="s">
        <v>2177</v>
      </c>
      <c r="AO152" t="s">
        <v>2178</v>
      </c>
      <c r="CK152" s="20" t="s">
        <v>198</v>
      </c>
      <c r="CL152" s="18"/>
      <c r="CM152" s="18"/>
      <c r="CP152" s="18" t="s">
        <v>843</v>
      </c>
      <c r="CQ152" s="18"/>
      <c r="CR152" s="18" t="s">
        <v>613</v>
      </c>
      <c r="CS152" s="18" t="s">
        <v>451</v>
      </c>
      <c r="CT152" s="18" t="s">
        <v>2179</v>
      </c>
      <c r="CU152"/>
      <c r="CV152"/>
      <c r="CW152"/>
      <c r="CX152"/>
      <c r="CY152" s="18"/>
      <c r="CZ152" s="18" t="s">
        <v>2914</v>
      </c>
      <c r="DA152" s="18">
        <v>273</v>
      </c>
      <c r="DB152" s="18">
        <v>4</v>
      </c>
      <c r="DC152" s="18" t="s">
        <v>182</v>
      </c>
      <c r="DD152" s="18">
        <v>1</v>
      </c>
      <c r="DE152" s="18" t="s">
        <v>233</v>
      </c>
      <c r="DF152" s="18"/>
      <c r="DG152" s="18"/>
      <c r="DH152" s="18" t="s">
        <v>205</v>
      </c>
      <c r="DI152" s="18" t="s">
        <v>528</v>
      </c>
      <c r="DJ152" s="18" t="s">
        <v>454</v>
      </c>
      <c r="DK152" s="18">
        <v>120000</v>
      </c>
      <c r="DL152" s="18"/>
      <c r="DM152" s="18"/>
      <c r="DN152" s="18"/>
      <c r="DO152" s="18"/>
      <c r="DP152" s="18"/>
      <c r="DQ152" s="18">
        <v>3.7</v>
      </c>
      <c r="DR152" s="18" t="s">
        <v>2180</v>
      </c>
      <c r="DS152" s="18"/>
      <c r="DT152" s="18"/>
      <c r="DU152" s="18"/>
      <c r="DV152" s="18"/>
      <c r="DW152" s="18"/>
      <c r="DX152" s="18"/>
      <c r="DZ152" s="18"/>
      <c r="EA152" s="18">
        <v>2015</v>
      </c>
      <c r="EB152" s="18"/>
      <c r="EC152" s="18">
        <v>4</v>
      </c>
      <c r="ED152" s="18"/>
      <c r="EE152" s="18"/>
      <c r="EF152" s="18"/>
      <c r="EG152" s="18"/>
      <c r="EH152" s="18"/>
      <c r="EI152" s="18"/>
      <c r="EJ152" s="18"/>
      <c r="EK152" s="18" t="s">
        <v>171</v>
      </c>
      <c r="EL152" s="18"/>
      <c r="EM152" s="18"/>
      <c r="EN152" s="18">
        <f t="shared" si="5"/>
        <v>2</v>
      </c>
      <c r="EO152" t="e">
        <f>_xlfn.TEXTJOIN(", ",TRUE,#REF!)</f>
        <v>#REF!</v>
      </c>
      <c r="EP152" s="19"/>
      <c r="EQ152" s="18"/>
      <c r="ER152" s="18"/>
      <c r="ES152" s="18"/>
      <c r="ET152" s="18"/>
      <c r="EU152" s="18"/>
      <c r="EV152" s="18"/>
      <c r="EW152" s="18"/>
      <c r="EX152" s="18"/>
      <c r="EY152" s="18"/>
      <c r="EZ152" s="18"/>
      <c r="FA152" s="18"/>
      <c r="FB152" s="18">
        <v>1</v>
      </c>
      <c r="FC152" s="18"/>
      <c r="FD152" s="18">
        <v>1</v>
      </c>
      <c r="FE152" s="18"/>
      <c r="FF152" s="18"/>
      <c r="FG152" s="18"/>
      <c r="FH152" s="18"/>
      <c r="FI152" s="18"/>
      <c r="FJ152" s="18"/>
      <c r="FK152" s="18"/>
      <c r="FL152" s="18"/>
      <c r="FM152" s="18"/>
      <c r="FN152" s="18"/>
      <c r="FO152" s="18"/>
      <c r="FP152" s="18"/>
      <c r="FQ152" s="18"/>
      <c r="FR152" s="18"/>
      <c r="FS152" s="18"/>
      <c r="FT152" s="18"/>
      <c r="FU152" s="18"/>
      <c r="FV152" s="18"/>
      <c r="FW152" s="18"/>
      <c r="FX152" s="18"/>
    </row>
    <row r="153" spans="1:180" ht="60" x14ac:dyDescent="0.25">
      <c r="B153" t="s">
        <v>2181</v>
      </c>
      <c r="C153" t="s">
        <v>154</v>
      </c>
      <c r="D153">
        <v>2019</v>
      </c>
      <c r="E153" t="s">
        <v>2182</v>
      </c>
      <c r="F153" s="1" t="s">
        <v>2183</v>
      </c>
      <c r="G153" t="s">
        <v>2184</v>
      </c>
      <c r="H153" t="s">
        <v>2185</v>
      </c>
      <c r="J153" t="s">
        <v>2186</v>
      </c>
      <c r="K153" t="s">
        <v>2187</v>
      </c>
      <c r="L153" t="s">
        <v>2188</v>
      </c>
      <c r="M153">
        <v>2019</v>
      </c>
      <c r="N153">
        <v>45075.825335648151</v>
      </c>
      <c r="O153">
        <v>45075.825335648151</v>
      </c>
      <c r="P153">
        <v>43783</v>
      </c>
      <c r="Q153" t="s">
        <v>2189</v>
      </c>
      <c r="T153">
        <v>42</v>
      </c>
      <c r="AB153" t="s">
        <v>2190</v>
      </c>
      <c r="AD153" t="s">
        <v>161</v>
      </c>
      <c r="AG153" t="s">
        <v>193</v>
      </c>
      <c r="AM153" t="s">
        <v>2191</v>
      </c>
      <c r="AN153" t="s">
        <v>2192</v>
      </c>
      <c r="AO153" t="s">
        <v>2193</v>
      </c>
      <c r="AQ153" t="s">
        <v>2194</v>
      </c>
      <c r="BU153" t="s">
        <v>2195</v>
      </c>
      <c r="CK153" s="3" t="s">
        <v>198</v>
      </c>
      <c r="CP153" t="s">
        <v>168</v>
      </c>
      <c r="CQ153" s="18" t="s">
        <v>436</v>
      </c>
      <c r="CR153" t="s">
        <v>436</v>
      </c>
      <c r="CS153" t="s">
        <v>3396</v>
      </c>
      <c r="CT153" t="s">
        <v>182</v>
      </c>
      <c r="CU153" s="1" t="s">
        <v>2196</v>
      </c>
      <c r="CV153" s="1" t="s">
        <v>2197</v>
      </c>
      <c r="CW153" s="1" t="s">
        <v>182</v>
      </c>
      <c r="CY153" t="s">
        <v>171</v>
      </c>
      <c r="CZ153" s="18"/>
      <c r="DA153" s="18"/>
      <c r="DB153" s="18"/>
      <c r="DC153" s="18" t="s">
        <v>182</v>
      </c>
      <c r="DD153" s="18">
        <v>1</v>
      </c>
      <c r="DE153" t="s">
        <v>171</v>
      </c>
      <c r="DF153">
        <v>3</v>
      </c>
      <c r="DG153" t="s">
        <v>171</v>
      </c>
      <c r="DH153" t="s">
        <v>2198</v>
      </c>
      <c r="DI153" t="s">
        <v>372</v>
      </c>
      <c r="DJ153" t="s">
        <v>207</v>
      </c>
      <c r="DK153">
        <v>1.0800000000000001E-2</v>
      </c>
      <c r="DL153" s="1" t="s">
        <v>476</v>
      </c>
      <c r="DM153" t="s">
        <v>2199</v>
      </c>
      <c r="DQ153" t="s">
        <v>2200</v>
      </c>
      <c r="DR153" t="s">
        <v>2201</v>
      </c>
      <c r="DS153" t="s">
        <v>2165</v>
      </c>
      <c r="DV153" t="s">
        <v>1303</v>
      </c>
      <c r="DW153" s="18" t="s">
        <v>3150</v>
      </c>
      <c r="DX153" s="1" t="s">
        <v>3128</v>
      </c>
      <c r="DY153" s="1" t="s">
        <v>3290</v>
      </c>
      <c r="DZ153" t="s">
        <v>171</v>
      </c>
      <c r="EA153" s="18">
        <v>2018</v>
      </c>
      <c r="EB153" t="s">
        <v>2946</v>
      </c>
      <c r="EC153">
        <v>4</v>
      </c>
      <c r="EE153" s="1" t="s">
        <v>3201</v>
      </c>
      <c r="EF153" t="s">
        <v>171</v>
      </c>
      <c r="EG153"/>
      <c r="EH153"/>
      <c r="EJ153" t="s">
        <v>3334</v>
      </c>
      <c r="EK153" s="1" t="s">
        <v>2202</v>
      </c>
      <c r="EL153" s="18" t="s">
        <v>3305</v>
      </c>
      <c r="EN153">
        <f t="shared" si="5"/>
        <v>1</v>
      </c>
      <c r="EO153" t="e">
        <f>_xlfn.TEXTJOIN(", ",TRUE,#REF!)</f>
        <v>#REF!</v>
      </c>
      <c r="ES153">
        <v>-1</v>
      </c>
    </row>
    <row r="154" spans="1:180" hidden="1" x14ac:dyDescent="0.25">
      <c r="B154" t="s">
        <v>1794</v>
      </c>
      <c r="C154" t="s">
        <v>154</v>
      </c>
      <c r="D154">
        <v>2020</v>
      </c>
      <c r="E154" t="s">
        <v>1795</v>
      </c>
      <c r="F154" t="s">
        <v>1796</v>
      </c>
      <c r="I154" t="s">
        <v>1797</v>
      </c>
      <c r="J154" t="s">
        <v>1798</v>
      </c>
      <c r="K154" t="s">
        <v>1799</v>
      </c>
      <c r="M154">
        <v>2020</v>
      </c>
      <c r="N154">
        <v>45246.819282407407</v>
      </c>
      <c r="O154">
        <v>45246.83388888889</v>
      </c>
      <c r="Q154" t="s">
        <v>1800</v>
      </c>
      <c r="S154" t="s">
        <v>182</v>
      </c>
      <c r="T154">
        <v>17</v>
      </c>
      <c r="X154" t="s">
        <v>182</v>
      </c>
      <c r="AD154" t="s">
        <v>1801</v>
      </c>
      <c r="AK154" t="s">
        <v>183</v>
      </c>
      <c r="AO154" t="s">
        <v>219</v>
      </c>
      <c r="AS154" t="s">
        <v>182</v>
      </c>
      <c r="CK154"/>
      <c r="CL154" t="s">
        <v>2988</v>
      </c>
      <c r="CR154"/>
      <c r="CU154"/>
      <c r="CV154"/>
      <c r="CW154"/>
      <c r="CX154"/>
      <c r="CZ154" s="18"/>
      <c r="DA154" s="18"/>
      <c r="DB154" s="18"/>
      <c r="DC154" s="18"/>
      <c r="DD154" s="18"/>
      <c r="DL154"/>
      <c r="DV154"/>
      <c r="DX154"/>
      <c r="DY154"/>
      <c r="EE154"/>
      <c r="EF154"/>
      <c r="EG154"/>
      <c r="EH154"/>
      <c r="EK154"/>
      <c r="EN154">
        <f t="shared" si="5"/>
        <v>0</v>
      </c>
      <c r="EO154" t="e">
        <f>_xlfn.TEXTJOIN(", ",TRUE,#REF!)</f>
        <v>#REF!</v>
      </c>
    </row>
    <row r="155" spans="1:180" hidden="1" x14ac:dyDescent="0.25">
      <c r="A155">
        <v>1</v>
      </c>
      <c r="B155" t="s">
        <v>2267</v>
      </c>
      <c r="C155" t="s">
        <v>154</v>
      </c>
      <c r="D155">
        <v>2023</v>
      </c>
      <c r="E155" t="s">
        <v>2268</v>
      </c>
      <c r="F155" t="s">
        <v>2269</v>
      </c>
      <c r="G155" t="s">
        <v>2270</v>
      </c>
      <c r="I155" t="s">
        <v>2271</v>
      </c>
      <c r="J155" t="s">
        <v>2272</v>
      </c>
      <c r="L155" t="s">
        <v>2273</v>
      </c>
      <c r="M155">
        <v>45291</v>
      </c>
      <c r="N155">
        <v>45434.755185185182</v>
      </c>
      <c r="O155">
        <v>45436.040925925925</v>
      </c>
      <c r="Q155" t="s">
        <v>2274</v>
      </c>
      <c r="S155">
        <v>27</v>
      </c>
      <c r="V155" t="s">
        <v>2275</v>
      </c>
      <c r="X155" t="s">
        <v>182</v>
      </c>
      <c r="AD155" t="s">
        <v>161</v>
      </c>
      <c r="AE155" t="s">
        <v>182</v>
      </c>
      <c r="AH155" t="s">
        <v>2276</v>
      </c>
      <c r="AK155" t="s">
        <v>2277</v>
      </c>
      <c r="AM155" t="s">
        <v>2278</v>
      </c>
      <c r="AO155" t="s">
        <v>2279</v>
      </c>
      <c r="CK155"/>
      <c r="CL155" t="s">
        <v>2988</v>
      </c>
      <c r="CR155"/>
      <c r="CU155"/>
      <c r="CV155"/>
      <c r="CW155"/>
      <c r="CX155"/>
      <c r="CZ155" s="18"/>
      <c r="DA155" s="18"/>
      <c r="DB155" s="18"/>
      <c r="DC155" s="18"/>
      <c r="DD155" s="18"/>
      <c r="DL155"/>
      <c r="DV155"/>
      <c r="DX155"/>
      <c r="DY155"/>
      <c r="EE155"/>
      <c r="EF155"/>
      <c r="EG155"/>
      <c r="EH155"/>
      <c r="EK155"/>
      <c r="EN155">
        <f t="shared" si="5"/>
        <v>0</v>
      </c>
      <c r="EO155" t="e">
        <f>_xlfn.TEXTJOIN(", ",TRUE,#REF!)</f>
        <v>#REF!</v>
      </c>
    </row>
    <row r="156" spans="1:180" ht="75" x14ac:dyDescent="0.25">
      <c r="A156" s="18">
        <v>1</v>
      </c>
      <c r="B156" s="18" t="s">
        <v>2203</v>
      </c>
      <c r="C156" s="18" t="s">
        <v>154</v>
      </c>
      <c r="D156" s="18">
        <v>2024</v>
      </c>
      <c r="E156" s="18" t="s">
        <v>2204</v>
      </c>
      <c r="F156" s="1" t="s">
        <v>2205</v>
      </c>
      <c r="G156" s="18" t="s">
        <v>2206</v>
      </c>
      <c r="I156" t="s">
        <v>2207</v>
      </c>
      <c r="J156" t="s">
        <v>2208</v>
      </c>
      <c r="K156" t="s">
        <v>2209</v>
      </c>
      <c r="L156" t="s">
        <v>2210</v>
      </c>
      <c r="M156">
        <v>45427</v>
      </c>
      <c r="N156">
        <v>45434.755046296297</v>
      </c>
      <c r="O156">
        <v>45436.040949074071</v>
      </c>
      <c r="Q156">
        <v>121838</v>
      </c>
      <c r="S156" t="s">
        <v>182</v>
      </c>
      <c r="T156">
        <v>560</v>
      </c>
      <c r="V156" t="s">
        <v>2211</v>
      </c>
      <c r="X156" t="s">
        <v>182</v>
      </c>
      <c r="AD156" t="s">
        <v>161</v>
      </c>
      <c r="AE156" t="s">
        <v>182</v>
      </c>
      <c r="AG156" t="s">
        <v>193</v>
      </c>
      <c r="AH156" t="s">
        <v>2212</v>
      </c>
      <c r="AK156" t="s">
        <v>2213</v>
      </c>
      <c r="AO156" t="s">
        <v>2214</v>
      </c>
      <c r="CK156" s="19"/>
      <c r="CL156" s="18"/>
      <c r="CM156" s="18"/>
      <c r="CP156" s="18" t="s">
        <v>201</v>
      </c>
      <c r="CQ156" s="18" t="s">
        <v>774</v>
      </c>
      <c r="CR156" s="18" t="s">
        <v>774</v>
      </c>
      <c r="CS156" s="18" t="s">
        <v>3396</v>
      </c>
      <c r="CT156" s="18" t="s">
        <v>692</v>
      </c>
      <c r="CU156"/>
      <c r="CV156" t="s">
        <v>171</v>
      </c>
      <c r="CW156"/>
      <c r="CX156"/>
      <c r="CY156" s="18">
        <v>9.0666666666666664</v>
      </c>
      <c r="CZ156" s="18"/>
      <c r="DA156" s="18">
        <v>136</v>
      </c>
      <c r="DB156" s="18">
        <v>16</v>
      </c>
      <c r="DC156" s="18">
        <v>16</v>
      </c>
      <c r="DD156" s="18">
        <v>1</v>
      </c>
      <c r="DE156" s="18"/>
      <c r="DF156" s="18">
        <v>27</v>
      </c>
      <c r="DG156" s="18" t="s">
        <v>171</v>
      </c>
      <c r="DH156" s="18" t="s">
        <v>2215</v>
      </c>
      <c r="DI156" s="18" t="s">
        <v>2216</v>
      </c>
      <c r="DJ156" s="18" t="s">
        <v>662</v>
      </c>
      <c r="DK156" s="18">
        <v>57</v>
      </c>
      <c r="DL156" s="21" t="s">
        <v>171</v>
      </c>
      <c r="DM156" s="18" t="s">
        <v>2217</v>
      </c>
      <c r="DN156" s="18"/>
      <c r="DO156" s="18"/>
      <c r="DP156" s="18"/>
      <c r="DQ156" s="18">
        <v>3</v>
      </c>
      <c r="DR156" s="18" t="s">
        <v>2130</v>
      </c>
      <c r="DS156" s="18" t="s">
        <v>479</v>
      </c>
      <c r="DT156" s="18"/>
      <c r="DU156" s="18"/>
      <c r="DV156" s="18" t="s">
        <v>2218</v>
      </c>
      <c r="DW156" s="18"/>
      <c r="DY156" s="1" t="s">
        <v>182</v>
      </c>
      <c r="DZ156" s="18" t="s">
        <v>171</v>
      </c>
      <c r="EA156" s="18">
        <v>2020</v>
      </c>
      <c r="EB156" s="18"/>
      <c r="EC156" s="18">
        <v>4</v>
      </c>
      <c r="ED156" s="18"/>
      <c r="EE156" s="18"/>
      <c r="EF156" s="18" t="s">
        <v>171</v>
      </c>
      <c r="EG156" s="18"/>
      <c r="EH156" s="18"/>
      <c r="EI156" s="18"/>
      <c r="EJ156" s="18"/>
      <c r="EK156" s="18" t="s">
        <v>171</v>
      </c>
      <c r="EL156" s="18"/>
      <c r="EM156" s="18"/>
      <c r="EN156" s="18">
        <f t="shared" si="5"/>
        <v>0</v>
      </c>
      <c r="EO156" t="e">
        <f>_xlfn.TEXTJOIN(", ",TRUE,#REF!)</f>
        <v>#REF!</v>
      </c>
      <c r="EP156" s="19"/>
      <c r="EQ156" s="18"/>
      <c r="ER156" s="18"/>
      <c r="ES156" s="18"/>
      <c r="ET156" s="18"/>
      <c r="EU156" s="18"/>
      <c r="EV156" s="18"/>
      <c r="EW156" s="18"/>
      <c r="EX156" s="18"/>
      <c r="EY156" s="18"/>
      <c r="EZ156" s="18"/>
      <c r="FA156" s="18"/>
      <c r="FB156" s="18"/>
      <c r="FC156" s="18"/>
      <c r="FD156" s="18"/>
      <c r="FE156" s="18"/>
      <c r="FF156" s="18"/>
      <c r="FG156" s="18"/>
      <c r="FH156" s="18"/>
      <c r="FI156" s="18"/>
      <c r="FJ156" s="18"/>
      <c r="FK156" s="18"/>
      <c r="FL156" s="18"/>
      <c r="FM156" s="18"/>
      <c r="FN156" s="18"/>
      <c r="FO156" s="18"/>
      <c r="FP156" s="18"/>
      <c r="FQ156" s="18"/>
      <c r="FR156" s="18"/>
      <c r="FS156" s="18"/>
      <c r="FT156" s="18"/>
      <c r="FU156" s="18"/>
      <c r="FV156" s="18"/>
      <c r="FW156" s="18"/>
      <c r="FX156" s="18"/>
    </row>
    <row r="157" spans="1:180" ht="45" x14ac:dyDescent="0.25">
      <c r="A157" s="18"/>
      <c r="B157" s="18" t="s">
        <v>2219</v>
      </c>
      <c r="C157" s="18" t="s">
        <v>154</v>
      </c>
      <c r="D157" s="18">
        <v>2023</v>
      </c>
      <c r="E157" s="18" t="s">
        <v>2220</v>
      </c>
      <c r="F157" s="1" t="s">
        <v>2221</v>
      </c>
      <c r="G157" s="18" t="s">
        <v>2211</v>
      </c>
      <c r="I157" t="s">
        <v>2222</v>
      </c>
      <c r="J157" t="s">
        <v>2223</v>
      </c>
      <c r="K157" t="s">
        <v>2224</v>
      </c>
      <c r="L157" t="s">
        <v>2225</v>
      </c>
      <c r="M157">
        <v>2023</v>
      </c>
      <c r="N157">
        <v>45246.81927083333</v>
      </c>
      <c r="O157">
        <v>45246.81927083333</v>
      </c>
      <c r="S157" t="s">
        <v>182</v>
      </c>
      <c r="T157">
        <v>6</v>
      </c>
      <c r="X157" t="s">
        <v>182</v>
      </c>
      <c r="AD157" t="s">
        <v>161</v>
      </c>
      <c r="AK157" t="s">
        <v>183</v>
      </c>
      <c r="AS157" t="s">
        <v>182</v>
      </c>
      <c r="CK157" s="19" t="s">
        <v>198</v>
      </c>
      <c r="CL157" s="18"/>
      <c r="CM157" s="18"/>
      <c r="CP157" s="18" t="s">
        <v>201</v>
      </c>
      <c r="CQ157" s="18" t="s">
        <v>774</v>
      </c>
      <c r="CR157" s="18" t="s">
        <v>774</v>
      </c>
      <c r="CS157" s="18" t="s">
        <v>3396</v>
      </c>
      <c r="CT157" t="s">
        <v>692</v>
      </c>
      <c r="CU157"/>
      <c r="CV157" t="s">
        <v>171</v>
      </c>
      <c r="CW157"/>
      <c r="CX157"/>
      <c r="CY157" s="18">
        <v>8.65</v>
      </c>
      <c r="CZ157" s="18"/>
      <c r="DA157" s="18">
        <v>156</v>
      </c>
      <c r="DB157" s="18">
        <v>21</v>
      </c>
      <c r="DC157" s="18">
        <v>21</v>
      </c>
      <c r="DD157" s="18">
        <v>1</v>
      </c>
      <c r="DE157" s="18">
        <v>8.65</v>
      </c>
      <c r="DF157" s="18">
        <v>27</v>
      </c>
      <c r="DG157" s="18" t="s">
        <v>171</v>
      </c>
      <c r="DH157" s="18" t="s">
        <v>2226</v>
      </c>
      <c r="DI157" s="18" t="s">
        <v>2216</v>
      </c>
      <c r="DJ157" s="18" t="s">
        <v>662</v>
      </c>
      <c r="DK157" s="18">
        <v>57</v>
      </c>
      <c r="DL157" s="18" t="s">
        <v>2985</v>
      </c>
      <c r="DM157" s="18" t="s">
        <v>2227</v>
      </c>
      <c r="DN157" s="18"/>
      <c r="DO157" s="18"/>
      <c r="DP157" s="18"/>
      <c r="DQ157" s="18">
        <v>3</v>
      </c>
      <c r="DR157" s="18" t="s">
        <v>2130</v>
      </c>
      <c r="DS157" s="18" t="s">
        <v>479</v>
      </c>
      <c r="DT157" s="18"/>
      <c r="DU157" s="18"/>
      <c r="DV157" s="18" t="s">
        <v>2228</v>
      </c>
      <c r="DW157" s="18"/>
      <c r="DX157" s="1" t="s">
        <v>2229</v>
      </c>
      <c r="DY157" s="1" t="s">
        <v>3291</v>
      </c>
      <c r="DZ157" s="18" t="s">
        <v>171</v>
      </c>
      <c r="EA157" s="18">
        <v>2020</v>
      </c>
      <c r="EB157" s="18"/>
      <c r="EC157" s="18">
        <v>4</v>
      </c>
      <c r="ED157" s="18"/>
      <c r="EE157" s="18"/>
      <c r="EF157" s="18" t="s">
        <v>171</v>
      </c>
      <c r="EG157" s="18"/>
      <c r="EH157" s="18"/>
      <c r="EI157" s="18"/>
      <c r="EJ157" s="18"/>
      <c r="EK157" s="18" t="s">
        <v>171</v>
      </c>
      <c r="EL157" s="18"/>
      <c r="EM157" s="18"/>
      <c r="EN157" s="18">
        <f t="shared" si="5"/>
        <v>0</v>
      </c>
      <c r="EO157" t="e">
        <f>_xlfn.TEXTJOIN(", ",TRUE,#REF!)</f>
        <v>#REF!</v>
      </c>
      <c r="EP157" s="19"/>
      <c r="EQ157" s="18"/>
      <c r="ER157" s="18"/>
      <c r="ES157" s="18"/>
      <c r="ET157" s="18"/>
      <c r="EU157" s="18"/>
      <c r="EV157" s="18"/>
      <c r="EW157" s="18"/>
      <c r="EX157" s="18"/>
      <c r="EY157" s="18"/>
      <c r="EZ157" s="18"/>
      <c r="FA157" s="18"/>
      <c r="FB157" s="18"/>
      <c r="FC157" s="18"/>
      <c r="FD157" s="18"/>
      <c r="FE157" s="18"/>
      <c r="FF157" s="18"/>
      <c r="FG157" s="18"/>
      <c r="FH157" s="18"/>
      <c r="FI157" s="18"/>
      <c r="FJ157" s="18"/>
      <c r="FK157" s="18"/>
      <c r="FL157" s="18"/>
      <c r="FM157" s="18"/>
      <c r="FN157" s="18"/>
      <c r="FO157" s="18"/>
      <c r="FP157" s="18"/>
      <c r="FQ157" s="18"/>
      <c r="FR157" s="18"/>
      <c r="FS157" s="18"/>
      <c r="FT157" s="18"/>
      <c r="FU157" s="18"/>
      <c r="FV157" s="18"/>
      <c r="FW157" s="18"/>
      <c r="FX157" s="18"/>
    </row>
    <row r="158" spans="1:180" hidden="1" x14ac:dyDescent="0.25">
      <c r="B158" t="s">
        <v>1815</v>
      </c>
      <c r="C158" t="s">
        <v>238</v>
      </c>
      <c r="D158">
        <v>2021</v>
      </c>
      <c r="E158" t="s">
        <v>1816</v>
      </c>
      <c r="F158" t="s">
        <v>1817</v>
      </c>
      <c r="G158" t="s">
        <v>566</v>
      </c>
      <c r="I158" t="s">
        <v>567</v>
      </c>
      <c r="J158" t="s">
        <v>1818</v>
      </c>
      <c r="L158" t="s">
        <v>1819</v>
      </c>
      <c r="M158">
        <v>44256</v>
      </c>
      <c r="N158">
        <v>45075.825243055559</v>
      </c>
      <c r="O158">
        <v>45075.980451388888</v>
      </c>
      <c r="S158">
        <v>5</v>
      </c>
      <c r="T158">
        <v>13</v>
      </c>
      <c r="AD158" t="s">
        <v>161</v>
      </c>
      <c r="AH158" t="s">
        <v>1820</v>
      </c>
      <c r="AM158" t="s">
        <v>1821</v>
      </c>
      <c r="AN158" t="s">
        <v>1822</v>
      </c>
      <c r="AO158" t="s">
        <v>1823</v>
      </c>
      <c r="CK158" s="3" t="s">
        <v>3067</v>
      </c>
      <c r="CP158" t="s">
        <v>168</v>
      </c>
      <c r="CR158" s="18" t="s">
        <v>3016</v>
      </c>
      <c r="CS158" t="s">
        <v>169</v>
      </c>
      <c r="CT158" t="s">
        <v>203</v>
      </c>
      <c r="CU158" s="12" t="s">
        <v>171</v>
      </c>
      <c r="CV158" s="12" t="s">
        <v>171</v>
      </c>
      <c r="CW158" s="12" t="s">
        <v>171</v>
      </c>
      <c r="CX158" s="12"/>
      <c r="CY158" s="12" t="s">
        <v>171</v>
      </c>
      <c r="CZ158" s="21" t="s">
        <v>171</v>
      </c>
      <c r="DA158" s="21" t="s">
        <v>171</v>
      </c>
      <c r="DB158" s="21" t="s">
        <v>171</v>
      </c>
      <c r="DC158" s="18" t="s">
        <v>182</v>
      </c>
      <c r="DD158" s="18">
        <v>1</v>
      </c>
      <c r="DE158" t="s">
        <v>1824</v>
      </c>
      <c r="DF158" s="18">
        <v>25</v>
      </c>
      <c r="DG158" s="21" t="s">
        <v>171</v>
      </c>
      <c r="DH158" t="s">
        <v>1002</v>
      </c>
      <c r="DI158" t="s">
        <v>1825</v>
      </c>
      <c r="DJ158" t="s">
        <v>662</v>
      </c>
      <c r="DK158">
        <v>625</v>
      </c>
      <c r="DL158" s="18" t="s">
        <v>1044</v>
      </c>
      <c r="DM158" s="18" t="s">
        <v>2984</v>
      </c>
      <c r="DN158" s="21" t="s">
        <v>171</v>
      </c>
      <c r="DO158" s="21" t="s">
        <v>171</v>
      </c>
      <c r="DP158" s="21" t="s">
        <v>171</v>
      </c>
      <c r="DQ158">
        <v>3</v>
      </c>
      <c r="DR158" t="s">
        <v>928</v>
      </c>
      <c r="DS158" s="18" t="s">
        <v>479</v>
      </c>
      <c r="DT158" s="18"/>
      <c r="DU158" s="18"/>
      <c r="DV158" s="18" t="s">
        <v>3060</v>
      </c>
      <c r="DW158" s="18"/>
      <c r="DX158" s="18" t="s">
        <v>3062</v>
      </c>
      <c r="DZ158" s="21" t="s">
        <v>171</v>
      </c>
      <c r="EA158">
        <v>2018</v>
      </c>
      <c r="EB158" t="s">
        <v>2946</v>
      </c>
      <c r="EC158">
        <v>4</v>
      </c>
      <c r="EE158"/>
      <c r="EF158" s="18" t="s">
        <v>3061</v>
      </c>
      <c r="EG158" s="18"/>
      <c r="EH158" s="18"/>
      <c r="EI158" s="18"/>
      <c r="EJ158" s="18"/>
      <c r="EK158" t="s">
        <v>3063</v>
      </c>
      <c r="EN158">
        <f t="shared" si="5"/>
        <v>2</v>
      </c>
      <c r="EO158" t="e">
        <f>_xlfn.TEXTJOIN(", ",TRUE,#REF!)</f>
        <v>#REF!</v>
      </c>
      <c r="EP158" s="3">
        <v>-1</v>
      </c>
      <c r="ET158">
        <v>-1</v>
      </c>
    </row>
    <row r="159" spans="1:180" ht="45" x14ac:dyDescent="0.25">
      <c r="B159" t="s">
        <v>2230</v>
      </c>
      <c r="C159" t="s">
        <v>238</v>
      </c>
      <c r="D159">
        <v>2022</v>
      </c>
      <c r="E159" t="s">
        <v>2231</v>
      </c>
      <c r="F159" s="1" t="s">
        <v>2232</v>
      </c>
      <c r="G159" t="s">
        <v>2233</v>
      </c>
      <c r="I159" t="s">
        <v>2234</v>
      </c>
      <c r="J159" t="s">
        <v>2235</v>
      </c>
      <c r="L159" t="s">
        <v>2236</v>
      </c>
      <c r="M159">
        <v>44896</v>
      </c>
      <c r="N159">
        <v>45075.825289351851</v>
      </c>
      <c r="O159">
        <v>45075.825289351851</v>
      </c>
      <c r="S159">
        <v>6</v>
      </c>
      <c r="T159">
        <v>26</v>
      </c>
      <c r="AD159" t="s">
        <v>161</v>
      </c>
      <c r="AH159" t="s">
        <v>2237</v>
      </c>
      <c r="AO159" t="s">
        <v>2238</v>
      </c>
      <c r="CK159" s="17" t="s">
        <v>198</v>
      </c>
      <c r="CP159" t="s">
        <v>168</v>
      </c>
      <c r="CQ159" s="18" t="s">
        <v>3370</v>
      </c>
      <c r="CR159" t="s">
        <v>202</v>
      </c>
      <c r="CS159" t="s">
        <v>3396</v>
      </c>
      <c r="CT159" t="s">
        <v>203</v>
      </c>
      <c r="CU159"/>
      <c r="CV159" t="s">
        <v>171</v>
      </c>
      <c r="CW159"/>
      <c r="CX159"/>
      <c r="CY159" t="s">
        <v>171</v>
      </c>
      <c r="CZ159" s="18"/>
      <c r="DA159" s="18"/>
      <c r="DB159" s="18"/>
      <c r="DC159" s="18">
        <v>5</v>
      </c>
      <c r="DD159" s="18">
        <v>1</v>
      </c>
      <c r="DE159" t="s">
        <v>171</v>
      </c>
      <c r="DF159">
        <v>2</v>
      </c>
      <c r="DG159" t="s">
        <v>171</v>
      </c>
      <c r="DH159" t="s">
        <v>2239</v>
      </c>
      <c r="DI159" t="s">
        <v>2240</v>
      </c>
      <c r="DJ159" t="s">
        <v>207</v>
      </c>
      <c r="DK159">
        <v>168</v>
      </c>
      <c r="DL159" t="s">
        <v>171</v>
      </c>
      <c r="DM159" t="s">
        <v>171</v>
      </c>
      <c r="DQ159">
        <v>3.125</v>
      </c>
      <c r="DR159" t="s">
        <v>2241</v>
      </c>
      <c r="DS159" t="s">
        <v>209</v>
      </c>
      <c r="DV159" t="s">
        <v>1088</v>
      </c>
      <c r="DX159" s="1" t="s">
        <v>182</v>
      </c>
      <c r="DY159" s="1" t="s">
        <v>182</v>
      </c>
      <c r="DZ159" t="s">
        <v>3180</v>
      </c>
      <c r="EA159" s="18">
        <v>2022</v>
      </c>
      <c r="EC159">
        <v>4</v>
      </c>
      <c r="EE159"/>
      <c r="EF159" t="s">
        <v>171</v>
      </c>
      <c r="EG159"/>
      <c r="EH159"/>
      <c r="EK159" t="s">
        <v>171</v>
      </c>
      <c r="EN159">
        <f t="shared" si="5"/>
        <v>5</v>
      </c>
      <c r="EO159" t="e">
        <f>_xlfn.TEXTJOIN(", ",TRUE,#REF!)</f>
        <v>#REF!</v>
      </c>
      <c r="EP159" s="3">
        <v>1</v>
      </c>
      <c r="ET159">
        <v>1</v>
      </c>
      <c r="EX159">
        <v>1</v>
      </c>
      <c r="FC159">
        <v>1</v>
      </c>
      <c r="FL159">
        <v>1</v>
      </c>
    </row>
    <row r="160" spans="1:180" hidden="1" x14ac:dyDescent="0.25">
      <c r="B160" t="s">
        <v>1839</v>
      </c>
      <c r="C160" t="s">
        <v>154</v>
      </c>
      <c r="D160">
        <v>2022</v>
      </c>
      <c r="E160" t="s">
        <v>1840</v>
      </c>
      <c r="F160" t="s">
        <v>1841</v>
      </c>
      <c r="I160" t="s">
        <v>179</v>
      </c>
      <c r="J160" t="s">
        <v>1842</v>
      </c>
      <c r="K160" t="s">
        <v>1843</v>
      </c>
      <c r="M160">
        <v>2022</v>
      </c>
      <c r="N160">
        <v>45246.819247685184</v>
      </c>
      <c r="O160">
        <v>45246.819247685184</v>
      </c>
      <c r="S160" t="s">
        <v>182</v>
      </c>
      <c r="T160">
        <v>14</v>
      </c>
      <c r="X160" t="s">
        <v>182</v>
      </c>
      <c r="AD160" t="s">
        <v>161</v>
      </c>
      <c r="AK160" t="s">
        <v>183</v>
      </c>
      <c r="AS160" t="s">
        <v>182</v>
      </c>
      <c r="CK160" s="3" t="s">
        <v>3067</v>
      </c>
      <c r="CP160" t="s">
        <v>168</v>
      </c>
      <c r="CR160" t="s">
        <v>3016</v>
      </c>
      <c r="CS160" t="s">
        <v>169</v>
      </c>
      <c r="CT160" t="s">
        <v>3064</v>
      </c>
      <c r="CU160" s="12" t="s">
        <v>171</v>
      </c>
      <c r="CV160" s="12" t="s">
        <v>171</v>
      </c>
      <c r="CW160" s="12" t="s">
        <v>171</v>
      </c>
      <c r="CX160" s="12"/>
      <c r="CY160" s="12" t="s">
        <v>171</v>
      </c>
      <c r="CZ160" s="21" t="s">
        <v>171</v>
      </c>
      <c r="DA160" s="21" t="s">
        <v>171</v>
      </c>
      <c r="DB160" s="21" t="s">
        <v>171</v>
      </c>
      <c r="DC160" s="21" t="s">
        <v>171</v>
      </c>
      <c r="DD160" s="18">
        <v>1</v>
      </c>
      <c r="DE160" s="21" t="s">
        <v>171</v>
      </c>
      <c r="DH160" t="s">
        <v>3065</v>
      </c>
      <c r="DI160" t="s">
        <v>453</v>
      </c>
      <c r="DJ160" t="s">
        <v>454</v>
      </c>
      <c r="DK160">
        <v>69272</v>
      </c>
      <c r="DL160"/>
      <c r="DN160">
        <v>5</v>
      </c>
      <c r="DO160">
        <v>128</v>
      </c>
      <c r="DP160" t="s">
        <v>3066</v>
      </c>
      <c r="DR160" t="s">
        <v>1793</v>
      </c>
      <c r="DV160"/>
      <c r="DX160"/>
      <c r="DY160"/>
      <c r="EE160"/>
      <c r="EF160"/>
      <c r="EG160"/>
      <c r="EH160"/>
      <c r="EK160"/>
      <c r="EN160">
        <f t="shared" si="5"/>
        <v>0</v>
      </c>
      <c r="EO160" t="e">
        <f>_xlfn.TEXTJOIN(", ",TRUE,#REF!)</f>
        <v>#REF!</v>
      </c>
    </row>
    <row r="161" spans="1:180" hidden="1" x14ac:dyDescent="0.25">
      <c r="B161" t="s">
        <v>1844</v>
      </c>
      <c r="C161" t="s">
        <v>154</v>
      </c>
      <c r="D161">
        <v>2022</v>
      </c>
      <c r="E161" t="s">
        <v>1845</v>
      </c>
      <c r="F161" t="s">
        <v>1846</v>
      </c>
      <c r="J161" t="s">
        <v>1847</v>
      </c>
      <c r="K161" t="s">
        <v>1848</v>
      </c>
      <c r="M161">
        <v>2022</v>
      </c>
      <c r="N161">
        <v>45246.819282407407</v>
      </c>
      <c r="O161">
        <v>45246.833981481483</v>
      </c>
      <c r="Q161" t="s">
        <v>1849</v>
      </c>
      <c r="S161" t="s">
        <v>182</v>
      </c>
      <c r="T161">
        <v>28</v>
      </c>
      <c r="X161" t="s">
        <v>182</v>
      </c>
      <c r="AD161" t="s">
        <v>1801</v>
      </c>
      <c r="AK161" t="s">
        <v>1850</v>
      </c>
      <c r="AO161" t="s">
        <v>219</v>
      </c>
      <c r="AS161" t="s">
        <v>182</v>
      </c>
      <c r="CL161" t="s">
        <v>3039</v>
      </c>
      <c r="CR161"/>
      <c r="CU161"/>
      <c r="CV161"/>
      <c r="CW161"/>
      <c r="CX161"/>
      <c r="CZ161" s="18"/>
      <c r="DA161" s="18"/>
      <c r="DB161" s="18"/>
      <c r="DC161" s="18"/>
      <c r="DD161" s="18"/>
      <c r="DL161"/>
      <c r="DV161"/>
      <c r="DX161"/>
      <c r="DY161"/>
      <c r="EE161"/>
      <c r="EF161"/>
      <c r="EG161"/>
      <c r="EH161"/>
      <c r="EK161"/>
      <c r="EN161">
        <f t="shared" si="5"/>
        <v>0</v>
      </c>
      <c r="EO161" t="e">
        <f>_xlfn.TEXTJOIN(", ",TRUE,#REF!)</f>
        <v>#REF!</v>
      </c>
    </row>
    <row r="162" spans="1:180" ht="45" x14ac:dyDescent="0.25">
      <c r="B162" t="s">
        <v>1851</v>
      </c>
      <c r="C162" t="s">
        <v>154</v>
      </c>
      <c r="D162">
        <v>2022</v>
      </c>
      <c r="E162" t="s">
        <v>1852</v>
      </c>
      <c r="F162" s="1" t="s">
        <v>1853</v>
      </c>
      <c r="G162" t="s">
        <v>2069</v>
      </c>
      <c r="I162" t="s">
        <v>332</v>
      </c>
      <c r="J162" t="s">
        <v>1854</v>
      </c>
      <c r="K162" t="s">
        <v>1855</v>
      </c>
      <c r="M162">
        <v>2022</v>
      </c>
      <c r="N162">
        <v>45246.819247685184</v>
      </c>
      <c r="O162">
        <v>45246.819247685184</v>
      </c>
      <c r="S162" t="s">
        <v>182</v>
      </c>
      <c r="T162">
        <v>280</v>
      </c>
      <c r="X162" t="s">
        <v>182</v>
      </c>
      <c r="AD162" t="s">
        <v>161</v>
      </c>
      <c r="AK162" t="s">
        <v>183</v>
      </c>
      <c r="AS162" t="s">
        <v>182</v>
      </c>
      <c r="CP162" t="s">
        <v>201</v>
      </c>
      <c r="CQ162" s="18" t="s">
        <v>3076</v>
      </c>
      <c r="CR162" t="s">
        <v>3076</v>
      </c>
      <c r="CS162" t="s">
        <v>3396</v>
      </c>
      <c r="CT162" t="s">
        <v>170</v>
      </c>
      <c r="CU162" s="12" t="s">
        <v>171</v>
      </c>
      <c r="CV162" s="12" t="s">
        <v>171</v>
      </c>
      <c r="CW162" s="12" t="s">
        <v>171</v>
      </c>
      <c r="CX162" s="12"/>
      <c r="CZ162" s="18"/>
      <c r="DA162" s="18">
        <v>365</v>
      </c>
      <c r="DB162" s="18">
        <f>AVERAGE(129, 52, 39, 51)</f>
        <v>67.75</v>
      </c>
      <c r="DC162" s="18"/>
      <c r="DD162" s="18" t="s">
        <v>3079</v>
      </c>
      <c r="DI162" t="s">
        <v>3080</v>
      </c>
      <c r="DJ162" t="s">
        <v>3081</v>
      </c>
      <c r="DK162">
        <f>4*(20*20)</f>
        <v>1600</v>
      </c>
      <c r="DL162" s="12" t="s">
        <v>171</v>
      </c>
      <c r="DN162" s="12" t="s">
        <v>171</v>
      </c>
      <c r="DO162" s="12" t="s">
        <v>171</v>
      </c>
      <c r="DP162" s="12" t="s">
        <v>171</v>
      </c>
      <c r="DQ162">
        <v>3</v>
      </c>
      <c r="DR162" s="22" t="s">
        <v>3082</v>
      </c>
      <c r="DS162" t="s">
        <v>479</v>
      </c>
      <c r="DU162" t="s">
        <v>3234</v>
      </c>
      <c r="DV162" s="1" t="s">
        <v>1141</v>
      </c>
      <c r="DY162" s="1" t="s">
        <v>182</v>
      </c>
      <c r="EA162" s="18">
        <v>2018</v>
      </c>
      <c r="EE162"/>
      <c r="EF162"/>
      <c r="EG162"/>
      <c r="EH162"/>
      <c r="EK162"/>
      <c r="EN162">
        <f t="shared" si="5"/>
        <v>0</v>
      </c>
      <c r="EO162" t="e">
        <f>_xlfn.TEXTJOIN(", ",TRUE,#REF!)</f>
        <v>#REF!</v>
      </c>
    </row>
    <row r="163" spans="1:180" ht="75" x14ac:dyDescent="0.25">
      <c r="B163" t="s">
        <v>1856</v>
      </c>
      <c r="C163" t="s">
        <v>154</v>
      </c>
      <c r="D163">
        <v>2021</v>
      </c>
      <c r="E163" t="s">
        <v>1857</v>
      </c>
      <c r="F163" s="1" t="s">
        <v>1858</v>
      </c>
      <c r="G163" t="s">
        <v>2069</v>
      </c>
      <c r="I163" t="s">
        <v>332</v>
      </c>
      <c r="J163" t="s">
        <v>1859</v>
      </c>
      <c r="K163" t="s">
        <v>1860</v>
      </c>
      <c r="M163">
        <v>2021</v>
      </c>
      <c r="N163">
        <v>45246.819293981483</v>
      </c>
      <c r="O163">
        <v>45246.819293981483</v>
      </c>
      <c r="S163" t="s">
        <v>182</v>
      </c>
      <c r="T163">
        <v>264</v>
      </c>
      <c r="X163" t="s">
        <v>182</v>
      </c>
      <c r="AD163" t="s">
        <v>161</v>
      </c>
      <c r="AK163" t="s">
        <v>183</v>
      </c>
      <c r="AS163" t="s">
        <v>182</v>
      </c>
      <c r="CP163" t="s">
        <v>201</v>
      </c>
      <c r="CQ163" s="18" t="s">
        <v>3068</v>
      </c>
      <c r="CR163" s="1" t="s">
        <v>3068</v>
      </c>
      <c r="CS163" t="s">
        <v>3396</v>
      </c>
      <c r="CT163" t="s">
        <v>170</v>
      </c>
      <c r="CU163" s="12" t="s">
        <v>171</v>
      </c>
      <c r="CV163" s="12" t="s">
        <v>171</v>
      </c>
      <c r="CW163" s="12" t="s">
        <v>171</v>
      </c>
      <c r="CX163" s="12"/>
      <c r="CY163" s="12"/>
      <c r="CZ163" s="18"/>
      <c r="DA163" s="18">
        <f>2*365</f>
        <v>730</v>
      </c>
      <c r="DB163" s="18">
        <f>AVERAGE(144,82,111,247,180,58)</f>
        <v>137</v>
      </c>
      <c r="DC163" s="18"/>
      <c r="DD163" s="18">
        <v>6</v>
      </c>
      <c r="DF163">
        <v>2</v>
      </c>
      <c r="DG163" s="12" t="s">
        <v>171</v>
      </c>
      <c r="DH163" t="s">
        <v>3069</v>
      </c>
      <c r="DI163" t="s">
        <v>3070</v>
      </c>
      <c r="DJ163" t="s">
        <v>3071</v>
      </c>
      <c r="DK163">
        <f>(6*7.62)+(20^2)+(4*(10^2))</f>
        <v>845.72</v>
      </c>
      <c r="DL163" s="12" t="s">
        <v>171</v>
      </c>
      <c r="DM163" s="12" t="s">
        <v>171</v>
      </c>
      <c r="DN163" s="12" t="s">
        <v>171</v>
      </c>
      <c r="DO163" s="12" t="s">
        <v>171</v>
      </c>
      <c r="DP163" s="12" t="s">
        <v>171</v>
      </c>
      <c r="DQ163">
        <v>3</v>
      </c>
      <c r="DR163" s="22" t="s">
        <v>3075</v>
      </c>
      <c r="DS163" s="12" t="s">
        <v>209</v>
      </c>
      <c r="DT163" s="12"/>
      <c r="DU163" s="12"/>
      <c r="DV163" t="s">
        <v>3072</v>
      </c>
      <c r="DW163" t="s">
        <v>3245</v>
      </c>
      <c r="DX163" s="1" t="s">
        <v>3074</v>
      </c>
      <c r="DY163" s="1" t="s">
        <v>3074</v>
      </c>
      <c r="DZ163" s="12" t="s">
        <v>171</v>
      </c>
      <c r="EA163" t="s">
        <v>2948</v>
      </c>
      <c r="EB163" t="s">
        <v>2946</v>
      </c>
      <c r="EC163">
        <v>4</v>
      </c>
      <c r="EE163"/>
      <c r="EF163" s="1" t="s">
        <v>3073</v>
      </c>
      <c r="EG163" s="1" t="s">
        <v>3229</v>
      </c>
      <c r="EH163" s="1" t="s">
        <v>3229</v>
      </c>
      <c r="EK163" s="12" t="s">
        <v>171</v>
      </c>
      <c r="EL163" s="12"/>
      <c r="EN163">
        <f t="shared" si="5"/>
        <v>0</v>
      </c>
      <c r="EO163" t="e">
        <f>_xlfn.TEXTJOIN(", ",TRUE,#REF!)</f>
        <v>#REF!</v>
      </c>
    </row>
    <row r="164" spans="1:180" ht="90" x14ac:dyDescent="0.25">
      <c r="A164" s="18"/>
      <c r="B164" s="18" t="s">
        <v>2242</v>
      </c>
      <c r="C164" s="18" t="s">
        <v>154</v>
      </c>
      <c r="D164" s="18">
        <v>2023</v>
      </c>
      <c r="E164" s="18" t="s">
        <v>2243</v>
      </c>
      <c r="F164" s="1" t="s">
        <v>2244</v>
      </c>
      <c r="G164" s="18" t="s">
        <v>323</v>
      </c>
      <c r="I164" t="s">
        <v>324</v>
      </c>
      <c r="J164" t="s">
        <v>2245</v>
      </c>
      <c r="L164" t="s">
        <v>2246</v>
      </c>
      <c r="M164">
        <v>44986</v>
      </c>
      <c r="N164">
        <v>45075.825173611112</v>
      </c>
      <c r="O164">
        <v>45075.825173611112</v>
      </c>
      <c r="T164">
        <v>286</v>
      </c>
      <c r="AD164" t="s">
        <v>161</v>
      </c>
      <c r="AH164" t="s">
        <v>2247</v>
      </c>
      <c r="AM164" t="s">
        <v>2248</v>
      </c>
      <c r="AN164" t="s">
        <v>2249</v>
      </c>
      <c r="AO164" t="s">
        <v>2250</v>
      </c>
      <c r="CK164" s="19" t="s">
        <v>198</v>
      </c>
      <c r="CL164" s="18"/>
      <c r="CM164" s="18"/>
      <c r="CP164" s="18" t="s">
        <v>201</v>
      </c>
      <c r="CQ164" s="18" t="s">
        <v>3360</v>
      </c>
      <c r="CR164" s="18" t="s">
        <v>2074</v>
      </c>
      <c r="CS164" s="18" t="s">
        <v>3396</v>
      </c>
      <c r="CT164" s="18" t="s">
        <v>170</v>
      </c>
      <c r="CU164" s="1" t="s">
        <v>2075</v>
      </c>
      <c r="CV164" s="1" t="s">
        <v>2076</v>
      </c>
      <c r="CW164" s="1" t="s">
        <v>182</v>
      </c>
      <c r="CY164" s="18">
        <f>AVERAGE(33.1818181818182,13.6875,11.9021739130435,24.3333333333333,10.3301886792453,17.3809523809524,19.5535714285714,4.31952662721894,3.88297872340426,36.5,15.2083333333333,40.5555555555556,26.0714285714286,22.8125,20.8571428571429,8.11111111111111)</f>
        <v>19.293007168509924</v>
      </c>
      <c r="CZ164" s="18"/>
      <c r="DA164" s="18">
        <f>AVERAGE(365,1095,1095,365,1095,1095,1095,730,1095,365,365,365,365,365,730,365)</f>
        <v>684.375</v>
      </c>
      <c r="DB164" s="18">
        <f>AVERAGE(12,81,93,16,107,64,57,170,283,11,25,10,15,17,36,46)</f>
        <v>65.1875</v>
      </c>
      <c r="DC164" s="18">
        <v>1043</v>
      </c>
      <c r="DD164" s="18">
        <v>16</v>
      </c>
      <c r="DE164" s="18" t="s">
        <v>182</v>
      </c>
      <c r="DF164" s="18">
        <v>5</v>
      </c>
      <c r="DG164" s="18" t="s">
        <v>171</v>
      </c>
      <c r="DH164" s="18" t="s">
        <v>2251</v>
      </c>
      <c r="DI164" s="18" t="s">
        <v>2252</v>
      </c>
      <c r="DJ164" s="18" t="s">
        <v>2253</v>
      </c>
      <c r="DK164" s="18">
        <v>400</v>
      </c>
      <c r="DL164" s="18" t="s">
        <v>171</v>
      </c>
      <c r="DM164" s="18" t="s">
        <v>171</v>
      </c>
      <c r="DN164" s="18"/>
      <c r="DO164" s="18"/>
      <c r="DP164" s="18"/>
      <c r="DQ164" s="18">
        <v>3</v>
      </c>
      <c r="DR164" s="18" t="s">
        <v>2254</v>
      </c>
      <c r="DS164" s="18" t="s">
        <v>209</v>
      </c>
      <c r="DT164" s="18"/>
      <c r="DU164" s="18"/>
      <c r="DV164" s="18" t="s">
        <v>531</v>
      </c>
      <c r="DW164" s="18"/>
      <c r="DX164" s="1" t="s">
        <v>2255</v>
      </c>
      <c r="DY164" s="1" t="s">
        <v>3292</v>
      </c>
      <c r="DZ164" s="18" t="s">
        <v>171</v>
      </c>
      <c r="EA164" s="18" t="s">
        <v>3095</v>
      </c>
      <c r="EB164" s="18"/>
      <c r="EC164" s="18">
        <v>4</v>
      </c>
      <c r="ED164" s="18"/>
      <c r="EE164" s="18"/>
      <c r="EF164" s="18" t="s">
        <v>171</v>
      </c>
      <c r="EG164" s="18"/>
      <c r="EH164" s="18"/>
      <c r="EI164" s="18"/>
      <c r="EJ164" s="18"/>
      <c r="EK164" s="18" t="s">
        <v>171</v>
      </c>
      <c r="EL164" s="18"/>
      <c r="EM164" s="18"/>
      <c r="EN164" s="18">
        <f t="shared" ref="EN164:EN182" si="6">COUNTA(EP164:FX164)</f>
        <v>2</v>
      </c>
      <c r="EO164" t="e">
        <f>_xlfn.TEXTJOIN(", ",TRUE,#REF!)</f>
        <v>#REF!</v>
      </c>
      <c r="EP164" s="19"/>
      <c r="EQ164" s="18"/>
      <c r="ER164" s="18"/>
      <c r="ES164" s="18">
        <v>1</v>
      </c>
      <c r="ET164" s="18"/>
      <c r="EU164" s="18"/>
      <c r="EV164" s="18"/>
      <c r="EW164" s="18"/>
      <c r="EX164" s="18"/>
      <c r="EY164" s="18"/>
      <c r="EZ164" s="18"/>
      <c r="FA164" s="18"/>
      <c r="FB164" s="18"/>
      <c r="FC164" s="18"/>
      <c r="FD164" s="18"/>
      <c r="FE164" s="18">
        <v>1</v>
      </c>
      <c r="FF164" s="18"/>
      <c r="FG164" s="18"/>
      <c r="FH164" s="18"/>
      <c r="FI164" s="18"/>
      <c r="FJ164" s="18"/>
      <c r="FK164" s="18"/>
      <c r="FL164" s="18"/>
      <c r="FM164" s="18"/>
      <c r="FN164" s="18"/>
      <c r="FO164" s="18"/>
      <c r="FP164" s="18"/>
      <c r="FQ164" s="18"/>
      <c r="FR164" s="18"/>
      <c r="FS164" s="18"/>
      <c r="FT164" s="18"/>
      <c r="FU164" s="18"/>
      <c r="FV164" s="18"/>
      <c r="FW164" s="18"/>
      <c r="FX164" s="18"/>
    </row>
    <row r="165" spans="1:180" ht="90" x14ac:dyDescent="0.25">
      <c r="A165" s="18"/>
      <c r="B165" s="18" t="s">
        <v>2256</v>
      </c>
      <c r="C165" s="18" t="s">
        <v>154</v>
      </c>
      <c r="D165" s="18">
        <v>2020</v>
      </c>
      <c r="E165" s="18" t="s">
        <v>2257</v>
      </c>
      <c r="F165" s="1" t="s">
        <v>2258</v>
      </c>
      <c r="G165" s="18" t="s">
        <v>323</v>
      </c>
      <c r="I165" t="s">
        <v>324</v>
      </c>
      <c r="J165" t="s">
        <v>2259</v>
      </c>
      <c r="L165" t="s">
        <v>2260</v>
      </c>
      <c r="M165">
        <v>44075</v>
      </c>
      <c r="N165">
        <v>45075.825208333335</v>
      </c>
      <c r="O165">
        <v>45075.825208333335</v>
      </c>
      <c r="T165">
        <v>246</v>
      </c>
      <c r="AD165" t="s">
        <v>161</v>
      </c>
      <c r="AH165" t="s">
        <v>2261</v>
      </c>
      <c r="AM165" t="s">
        <v>2262</v>
      </c>
      <c r="AN165" t="s">
        <v>2263</v>
      </c>
      <c r="AO165" t="s">
        <v>2264</v>
      </c>
      <c r="CK165" s="19" t="s">
        <v>198</v>
      </c>
      <c r="CL165" s="18"/>
      <c r="CM165" s="18"/>
      <c r="CP165" s="18" t="s">
        <v>843</v>
      </c>
      <c r="CQ165" s="18" t="s">
        <v>3360</v>
      </c>
      <c r="CR165" s="18" t="s">
        <v>2074</v>
      </c>
      <c r="CS165" s="18" t="s">
        <v>3396</v>
      </c>
      <c r="CT165" s="18" t="s">
        <v>170</v>
      </c>
      <c r="CU165" s="1" t="s">
        <v>2075</v>
      </c>
      <c r="CV165" s="1" t="s">
        <v>2076</v>
      </c>
      <c r="CW165" s="1" t="s">
        <v>2902</v>
      </c>
      <c r="CY165">
        <f>AVERAGE(8.7,12.1)</f>
        <v>10.399999999999999</v>
      </c>
      <c r="CZ165" s="18" t="s">
        <v>2928</v>
      </c>
      <c r="DA165" s="18" t="s">
        <v>2929</v>
      </c>
      <c r="DB165" s="18">
        <f>AVERAGE(22,16)</f>
        <v>19</v>
      </c>
      <c r="DC165" s="18" t="s">
        <v>182</v>
      </c>
      <c r="DD165" s="18">
        <v>2</v>
      </c>
      <c r="DE165" s="18" t="s">
        <v>182</v>
      </c>
      <c r="DF165" s="18">
        <v>6</v>
      </c>
      <c r="DG165" s="18" t="s">
        <v>171</v>
      </c>
      <c r="DH165" s="18" t="s">
        <v>1138</v>
      </c>
      <c r="DI165" s="18" t="s">
        <v>453</v>
      </c>
      <c r="DJ165" s="18" t="s">
        <v>454</v>
      </c>
      <c r="DK165" s="18">
        <v>100</v>
      </c>
      <c r="DL165" s="18" t="s">
        <v>171</v>
      </c>
      <c r="DM165" s="18" t="s">
        <v>171</v>
      </c>
      <c r="DN165" s="18"/>
      <c r="DO165" s="18"/>
      <c r="DP165" s="18"/>
      <c r="DQ165" s="18">
        <v>3</v>
      </c>
      <c r="DR165" s="18" t="s">
        <v>2265</v>
      </c>
      <c r="DS165" s="18" t="s">
        <v>209</v>
      </c>
      <c r="DT165" s="18"/>
      <c r="DU165" s="18"/>
      <c r="DV165" s="18" t="s">
        <v>1303</v>
      </c>
      <c r="DW165" s="18" t="s">
        <v>3151</v>
      </c>
      <c r="DX165" s="1" t="s">
        <v>2266</v>
      </c>
      <c r="DY165" s="1" t="s">
        <v>3274</v>
      </c>
      <c r="DZ165" s="18" t="s">
        <v>171</v>
      </c>
      <c r="EA165" s="18" t="s">
        <v>2948</v>
      </c>
      <c r="EB165" s="18" t="s">
        <v>2946</v>
      </c>
      <c r="EC165" s="18">
        <v>4</v>
      </c>
      <c r="ED165" s="18"/>
      <c r="EE165" s="18" t="s">
        <v>3293</v>
      </c>
      <c r="EF165" s="18" t="s">
        <v>171</v>
      </c>
      <c r="EG165" s="18"/>
      <c r="EH165" s="18"/>
      <c r="EI165" s="18"/>
      <c r="EJ165" s="18"/>
      <c r="EK165" s="18" t="s">
        <v>171</v>
      </c>
      <c r="EL165" s="18"/>
      <c r="EM165" s="18"/>
      <c r="EN165" s="18">
        <f t="shared" si="6"/>
        <v>1</v>
      </c>
      <c r="EO165" t="e">
        <f>_xlfn.TEXTJOIN(", ",TRUE,#REF!)</f>
        <v>#REF!</v>
      </c>
      <c r="EP165" s="19"/>
      <c r="EQ165" s="18"/>
      <c r="ER165" s="18"/>
      <c r="ES165" s="18"/>
      <c r="ET165" s="18"/>
      <c r="EU165" s="18"/>
      <c r="EV165" s="18"/>
      <c r="EW165" s="18"/>
      <c r="EX165" s="18"/>
      <c r="EY165" s="18">
        <v>1</v>
      </c>
      <c r="EZ165" s="18"/>
      <c r="FA165" s="18"/>
      <c r="FB165" s="18"/>
      <c r="FC165" s="18"/>
      <c r="FD165" s="18"/>
      <c r="FE165" s="18"/>
      <c r="FF165" s="18"/>
      <c r="FG165" s="18"/>
      <c r="FH165" s="18"/>
      <c r="FI165" s="18"/>
      <c r="FJ165" s="18"/>
      <c r="FK165" s="18"/>
      <c r="FL165" s="18"/>
      <c r="FM165" s="18"/>
      <c r="FN165" s="18"/>
      <c r="FO165" s="18"/>
      <c r="FP165" s="18"/>
      <c r="FQ165" s="18"/>
      <c r="FR165" s="18"/>
      <c r="FS165" s="18"/>
      <c r="FT165" s="18"/>
      <c r="FU165" s="18"/>
      <c r="FV165" s="18"/>
      <c r="FW165" s="18"/>
      <c r="FX165" s="18"/>
    </row>
    <row r="166" spans="1:180" ht="75" x14ac:dyDescent="0.25">
      <c r="A166" s="18">
        <v>1</v>
      </c>
      <c r="B166" s="18" t="s">
        <v>2280</v>
      </c>
      <c r="C166" s="18" t="s">
        <v>154</v>
      </c>
      <c r="D166" s="18">
        <v>2023</v>
      </c>
      <c r="E166" s="18" t="s">
        <v>2281</v>
      </c>
      <c r="F166" s="1" t="s">
        <v>2282</v>
      </c>
      <c r="G166" s="18" t="s">
        <v>415</v>
      </c>
      <c r="I166" t="s">
        <v>416</v>
      </c>
      <c r="J166" t="s">
        <v>2283</v>
      </c>
      <c r="L166" t="s">
        <v>2284</v>
      </c>
      <c r="M166">
        <v>45259</v>
      </c>
      <c r="N166">
        <v>45434.755358796298</v>
      </c>
      <c r="O166">
        <v>45436.053171296298</v>
      </c>
      <c r="T166">
        <v>10</v>
      </c>
      <c r="AD166" t="s">
        <v>161</v>
      </c>
      <c r="AH166" t="s">
        <v>2285</v>
      </c>
      <c r="AM166" t="s">
        <v>2286</v>
      </c>
      <c r="AO166" t="s">
        <v>2287</v>
      </c>
      <c r="CK166" s="20"/>
      <c r="CL166" s="18"/>
      <c r="CM166" s="18"/>
      <c r="CP166" s="18" t="s">
        <v>201</v>
      </c>
      <c r="CQ166" s="18"/>
      <c r="CR166" s="18" t="s">
        <v>613</v>
      </c>
      <c r="CS166" s="18" t="s">
        <v>451</v>
      </c>
      <c r="CT166" s="18" t="s">
        <v>170</v>
      </c>
      <c r="CU166"/>
      <c r="CV166"/>
      <c r="CW166"/>
      <c r="CX166"/>
      <c r="CY166" s="18">
        <v>2190</v>
      </c>
      <c r="CZ166" s="18"/>
      <c r="DA166" s="18">
        <v>2190</v>
      </c>
      <c r="DB166" s="18">
        <v>2</v>
      </c>
      <c r="DC166" s="18" t="s">
        <v>182</v>
      </c>
      <c r="DD166" s="18">
        <v>1</v>
      </c>
      <c r="DE166" s="18"/>
      <c r="DF166" s="18"/>
      <c r="DG166" s="18"/>
      <c r="DH166" s="18" t="s">
        <v>845</v>
      </c>
      <c r="DI166" s="18" t="s">
        <v>628</v>
      </c>
      <c r="DJ166" s="18" t="s">
        <v>207</v>
      </c>
      <c r="DK166" s="18">
        <v>800</v>
      </c>
      <c r="DL166" s="18"/>
      <c r="DM166" s="18" t="s">
        <v>2959</v>
      </c>
      <c r="DN166" s="18"/>
      <c r="DO166" s="18"/>
      <c r="DP166" s="18"/>
      <c r="DQ166" s="18">
        <v>3</v>
      </c>
      <c r="DR166" s="18" t="s">
        <v>2288</v>
      </c>
      <c r="DS166" s="18"/>
      <c r="DT166" s="18"/>
      <c r="DU166" s="18"/>
      <c r="DV166" s="18"/>
      <c r="DW166" s="18"/>
      <c r="DX166" s="18" t="s">
        <v>171</v>
      </c>
      <c r="DZ166" s="18" t="s">
        <v>171</v>
      </c>
      <c r="EA166" s="18" t="s">
        <v>3096</v>
      </c>
      <c r="EB166" s="18"/>
      <c r="EC166" s="18">
        <v>4</v>
      </c>
      <c r="ED166" s="18"/>
      <c r="EE166" s="18"/>
      <c r="EF166" s="18" t="s">
        <v>171</v>
      </c>
      <c r="EG166" s="18"/>
      <c r="EH166" s="18"/>
      <c r="EI166" s="18"/>
      <c r="EJ166" s="18"/>
      <c r="EK166" s="18" t="s">
        <v>171</v>
      </c>
      <c r="EL166" s="18"/>
      <c r="EM166" s="18"/>
      <c r="EN166" s="18">
        <f t="shared" si="6"/>
        <v>1</v>
      </c>
      <c r="EO166" t="e">
        <f>_xlfn.TEXTJOIN(", ",TRUE,#REF!)</f>
        <v>#REF!</v>
      </c>
      <c r="EP166" s="20"/>
      <c r="EQ166" s="18"/>
      <c r="ER166" s="18"/>
      <c r="ES166" s="18"/>
      <c r="ET166" s="18">
        <v>1</v>
      </c>
      <c r="EU166" s="18"/>
      <c r="EV166" s="18"/>
      <c r="EW166" s="18"/>
      <c r="EX166" s="18"/>
      <c r="EY166" s="18"/>
      <c r="EZ166" s="18"/>
      <c r="FA166" s="18"/>
      <c r="FB166" s="18"/>
      <c r="FC166" s="18"/>
      <c r="FD166" s="18"/>
      <c r="FE166" s="18"/>
      <c r="FF166" s="18"/>
      <c r="FG166" s="18"/>
      <c r="FH166" s="18"/>
      <c r="FI166" s="18"/>
      <c r="FJ166" s="18"/>
      <c r="FK166" s="18"/>
      <c r="FL166" s="18"/>
      <c r="FM166" s="18"/>
      <c r="FN166" s="18"/>
      <c r="FO166" s="18"/>
      <c r="FP166" s="18"/>
      <c r="FQ166" s="18"/>
      <c r="FR166" s="18"/>
      <c r="FS166" s="18"/>
      <c r="FT166" s="18"/>
      <c r="FU166" s="18"/>
      <c r="FV166" s="18"/>
      <c r="FW166" s="18"/>
      <c r="FX166" s="18"/>
    </row>
    <row r="167" spans="1:180" ht="120" x14ac:dyDescent="0.25">
      <c r="A167" s="18"/>
      <c r="B167" s="18" t="s">
        <v>2289</v>
      </c>
      <c r="C167" s="18" t="s">
        <v>238</v>
      </c>
      <c r="D167" s="18">
        <v>2021</v>
      </c>
      <c r="E167" s="18" t="s">
        <v>2290</v>
      </c>
      <c r="F167" s="1" t="s">
        <v>2291</v>
      </c>
      <c r="G167" s="18" t="s">
        <v>566</v>
      </c>
      <c r="I167" t="s">
        <v>567</v>
      </c>
      <c r="J167" t="s">
        <v>2292</v>
      </c>
      <c r="K167" t="s">
        <v>182</v>
      </c>
      <c r="L167" t="s">
        <v>2293</v>
      </c>
      <c r="M167">
        <v>45067</v>
      </c>
      <c r="N167" t="s">
        <v>505</v>
      </c>
      <c r="O167" t="s">
        <v>505</v>
      </c>
      <c r="P167" t="s">
        <v>182</v>
      </c>
      <c r="R167" t="s">
        <v>182</v>
      </c>
      <c r="S167">
        <v>9</v>
      </c>
      <c r="T167">
        <v>13</v>
      </c>
      <c r="U167" t="s">
        <v>182</v>
      </c>
      <c r="V167" t="s">
        <v>182</v>
      </c>
      <c r="W167" t="s">
        <v>182</v>
      </c>
      <c r="X167" t="s">
        <v>182</v>
      </c>
      <c r="Y167" t="s">
        <v>182</v>
      </c>
      <c r="Z167" t="s">
        <v>182</v>
      </c>
      <c r="AA167" t="s">
        <v>182</v>
      </c>
      <c r="AB167" t="s">
        <v>182</v>
      </c>
      <c r="AC167" t="s">
        <v>182</v>
      </c>
      <c r="AD167" t="s">
        <v>161</v>
      </c>
      <c r="AE167" t="s">
        <v>182</v>
      </c>
      <c r="AF167" t="s">
        <v>182</v>
      </c>
      <c r="AG167" t="s">
        <v>182</v>
      </c>
      <c r="AH167" t="s">
        <v>2294</v>
      </c>
      <c r="AI167" t="s">
        <v>182</v>
      </c>
      <c r="AJ167" t="s">
        <v>182</v>
      </c>
      <c r="AK167" t="s">
        <v>182</v>
      </c>
      <c r="AL167" t="s">
        <v>182</v>
      </c>
      <c r="AM167" t="s">
        <v>2295</v>
      </c>
      <c r="AN167" t="s">
        <v>182</v>
      </c>
      <c r="AO167" t="s">
        <v>2296</v>
      </c>
      <c r="AP167" t="s">
        <v>182</v>
      </c>
      <c r="AR167" t="s">
        <v>182</v>
      </c>
      <c r="AS167" t="s">
        <v>182</v>
      </c>
      <c r="AT167" t="s">
        <v>182</v>
      </c>
      <c r="AU167" t="s">
        <v>182</v>
      </c>
      <c r="AV167" t="s">
        <v>182</v>
      </c>
      <c r="AW167" t="s">
        <v>182</v>
      </c>
      <c r="AX167" t="s">
        <v>182</v>
      </c>
      <c r="AY167" t="s">
        <v>182</v>
      </c>
      <c r="AZ167" t="s">
        <v>182</v>
      </c>
      <c r="BA167" t="s">
        <v>182</v>
      </c>
      <c r="BB167" t="s">
        <v>182</v>
      </c>
      <c r="BC167" t="s">
        <v>182</v>
      </c>
      <c r="BD167" t="s">
        <v>182</v>
      </c>
      <c r="BE167" t="s">
        <v>182</v>
      </c>
      <c r="BF167" t="s">
        <v>182</v>
      </c>
      <c r="BG167" t="s">
        <v>182</v>
      </c>
      <c r="BH167" t="s">
        <v>182</v>
      </c>
      <c r="BI167" t="s">
        <v>182</v>
      </c>
      <c r="BJ167" t="s">
        <v>182</v>
      </c>
      <c r="BK167" t="s">
        <v>182</v>
      </c>
      <c r="BL167" t="s">
        <v>182</v>
      </c>
      <c r="BM167" t="s">
        <v>182</v>
      </c>
      <c r="BN167" t="s">
        <v>182</v>
      </c>
      <c r="BO167" t="s">
        <v>182</v>
      </c>
      <c r="BP167" t="s">
        <v>182</v>
      </c>
      <c r="BQ167" t="s">
        <v>182</v>
      </c>
      <c r="BR167" t="s">
        <v>182</v>
      </c>
      <c r="BS167" t="s">
        <v>182</v>
      </c>
      <c r="BT167" t="s">
        <v>182</v>
      </c>
      <c r="BV167" t="s">
        <v>182</v>
      </c>
      <c r="BW167" t="s">
        <v>182</v>
      </c>
      <c r="BX167" t="s">
        <v>182</v>
      </c>
      <c r="BY167" t="s">
        <v>182</v>
      </c>
      <c r="BZ167" t="s">
        <v>182</v>
      </c>
      <c r="CA167" t="s">
        <v>182</v>
      </c>
      <c r="CB167" t="s">
        <v>182</v>
      </c>
      <c r="CC167" t="s">
        <v>182</v>
      </c>
      <c r="CD167" t="s">
        <v>182</v>
      </c>
      <c r="CE167" t="s">
        <v>182</v>
      </c>
      <c r="CF167" t="s">
        <v>182</v>
      </c>
      <c r="CG167" t="s">
        <v>182</v>
      </c>
      <c r="CH167" t="s">
        <v>182</v>
      </c>
      <c r="CI167" t="s">
        <v>182</v>
      </c>
      <c r="CJ167" t="s">
        <v>182</v>
      </c>
      <c r="CK167" s="20" t="s">
        <v>198</v>
      </c>
      <c r="CL167" s="18"/>
      <c r="CM167" s="18"/>
      <c r="CN167" t="s">
        <v>2297</v>
      </c>
      <c r="CO167" t="s">
        <v>2298</v>
      </c>
      <c r="CP167" s="18" t="s">
        <v>843</v>
      </c>
      <c r="CQ167" s="18" t="s">
        <v>3379</v>
      </c>
      <c r="CR167" s="18" t="s">
        <v>657</v>
      </c>
      <c r="CS167" s="18" t="s">
        <v>3396</v>
      </c>
      <c r="CT167" s="18" t="s">
        <v>170</v>
      </c>
      <c r="CU167" s="1" t="s">
        <v>658</v>
      </c>
      <c r="CV167" s="1" t="s">
        <v>2299</v>
      </c>
      <c r="CW167" s="1" t="s">
        <v>182</v>
      </c>
      <c r="CY167" s="18"/>
      <c r="CZ167" s="18"/>
      <c r="DA167">
        <f>AVERAGE(12,40)</f>
        <v>26</v>
      </c>
      <c r="DB167" s="18" t="s">
        <v>2931</v>
      </c>
      <c r="DC167" s="18">
        <f>14+6</f>
        <v>20</v>
      </c>
      <c r="DD167" s="18">
        <v>2</v>
      </c>
      <c r="DE167" s="18">
        <v>12</v>
      </c>
      <c r="DF167" s="18">
        <v>7</v>
      </c>
      <c r="DG167" s="18" t="s">
        <v>171</v>
      </c>
      <c r="DH167" s="18" t="s">
        <v>2300</v>
      </c>
      <c r="DI167" s="18" t="s">
        <v>751</v>
      </c>
      <c r="DJ167" s="18" t="s">
        <v>236</v>
      </c>
      <c r="DK167" s="18">
        <v>8324.7000000000007</v>
      </c>
      <c r="DL167" s="18" t="s">
        <v>171</v>
      </c>
      <c r="DM167" s="18" t="s">
        <v>171</v>
      </c>
      <c r="DN167" s="18"/>
      <c r="DO167" s="18"/>
      <c r="DP167" s="18"/>
      <c r="DQ167" s="18">
        <v>3</v>
      </c>
      <c r="DR167" s="18" t="s">
        <v>2301</v>
      </c>
      <c r="DS167" s="18" t="s">
        <v>479</v>
      </c>
      <c r="DT167" s="18"/>
      <c r="DU167" s="18" t="s">
        <v>3237</v>
      </c>
      <c r="DV167" s="1" t="s">
        <v>3235</v>
      </c>
      <c r="DW167" s="18" t="s">
        <v>3247</v>
      </c>
      <c r="DX167" s="1" t="s">
        <v>3129</v>
      </c>
      <c r="DY167" s="1" t="s">
        <v>1731</v>
      </c>
      <c r="DZ167" s="18" t="s">
        <v>171</v>
      </c>
      <c r="EA167" s="18" t="s">
        <v>3092</v>
      </c>
      <c r="EB167" s="18"/>
      <c r="EC167" s="18">
        <v>4</v>
      </c>
      <c r="ED167" s="18"/>
      <c r="EE167" s="1" t="s">
        <v>3205</v>
      </c>
      <c r="EF167" s="18" t="s">
        <v>171</v>
      </c>
      <c r="EG167" s="18"/>
      <c r="EH167" s="18"/>
      <c r="EI167" s="18"/>
      <c r="EJ167" s="18" t="s">
        <v>1373</v>
      </c>
      <c r="EK167" s="1" t="s">
        <v>2302</v>
      </c>
      <c r="EL167" s="18" t="s">
        <v>3335</v>
      </c>
      <c r="EM167" s="18"/>
      <c r="EN167" s="18">
        <f t="shared" si="6"/>
        <v>2</v>
      </c>
      <c r="EO167" t="e">
        <f>_xlfn.TEXTJOIN(", ",TRUE,#REF!)</f>
        <v>#REF!</v>
      </c>
      <c r="EP167" s="19" t="s">
        <v>1647</v>
      </c>
      <c r="EQ167" s="18"/>
      <c r="ER167" s="18"/>
      <c r="ES167" s="18"/>
      <c r="ET167" s="18">
        <v>1</v>
      </c>
      <c r="EU167" s="18"/>
      <c r="EV167" s="18"/>
      <c r="EW167" s="18"/>
      <c r="EX167" s="18"/>
      <c r="EY167" s="18"/>
      <c r="EZ167" s="18"/>
      <c r="FA167" s="18"/>
      <c r="FB167" s="18"/>
      <c r="FC167" s="18"/>
      <c r="FD167" s="18"/>
      <c r="FE167" s="18"/>
      <c r="FF167" s="18"/>
      <c r="FG167" s="18"/>
      <c r="FH167" s="18"/>
      <c r="FI167" s="18"/>
      <c r="FJ167" s="18"/>
      <c r="FK167" s="18"/>
      <c r="FL167" s="18"/>
      <c r="FM167" s="18"/>
      <c r="FN167" s="18"/>
      <c r="FO167" s="18"/>
      <c r="FP167" s="18"/>
      <c r="FQ167" s="18"/>
      <c r="FR167" s="18"/>
      <c r="FS167" s="18"/>
      <c r="FT167" s="18"/>
      <c r="FU167" s="18"/>
      <c r="FV167" s="18"/>
      <c r="FW167" s="18"/>
      <c r="FX167" s="18"/>
    </row>
    <row r="168" spans="1:180" ht="45" x14ac:dyDescent="0.25">
      <c r="A168" s="18"/>
      <c r="B168" s="18" t="s">
        <v>2303</v>
      </c>
      <c r="C168" s="18" t="s">
        <v>154</v>
      </c>
      <c r="D168" s="18">
        <v>2023</v>
      </c>
      <c r="E168" s="18" t="s">
        <v>2304</v>
      </c>
      <c r="F168" s="1" t="s">
        <v>2305</v>
      </c>
      <c r="G168" s="18" t="s">
        <v>2306</v>
      </c>
      <c r="I168" t="s">
        <v>2307</v>
      </c>
      <c r="J168" t="s">
        <v>2308</v>
      </c>
      <c r="K168" t="s">
        <v>2309</v>
      </c>
      <c r="L168" t="s">
        <v>2310</v>
      </c>
      <c r="M168">
        <v>2023</v>
      </c>
      <c r="N168">
        <v>45075.825324074074</v>
      </c>
      <c r="O168">
        <v>45075.825324074074</v>
      </c>
      <c r="S168">
        <v>5</v>
      </c>
      <c r="T168">
        <v>18</v>
      </c>
      <c r="V168" t="s">
        <v>2311</v>
      </c>
      <c r="AD168" t="s">
        <v>161</v>
      </c>
      <c r="AG168" t="s">
        <v>193</v>
      </c>
      <c r="AO168" t="s">
        <v>2312</v>
      </c>
      <c r="CK168" s="19" t="s">
        <v>198</v>
      </c>
      <c r="CL168" s="18"/>
      <c r="CM168" s="18"/>
      <c r="CN168" t="s">
        <v>2313</v>
      </c>
      <c r="CO168" t="s">
        <v>2314</v>
      </c>
      <c r="CP168" s="18" t="s">
        <v>843</v>
      </c>
      <c r="CQ168" s="18"/>
      <c r="CR168" s="18" t="s">
        <v>844</v>
      </c>
      <c r="CS168" s="18" t="s">
        <v>451</v>
      </c>
      <c r="CT168" s="18" t="s">
        <v>1836</v>
      </c>
      <c r="CU168"/>
      <c r="CV168" t="s">
        <v>171</v>
      </c>
      <c r="CW168"/>
      <c r="CX168"/>
      <c r="CY168" s="18" t="s">
        <v>182</v>
      </c>
      <c r="CZ168" s="18" t="s">
        <v>2910</v>
      </c>
      <c r="DA168" s="18">
        <v>730</v>
      </c>
      <c r="DB168" s="18">
        <v>24</v>
      </c>
      <c r="DC168" s="18" t="s">
        <v>182</v>
      </c>
      <c r="DD168" s="18">
        <v>1</v>
      </c>
      <c r="DE168" s="18" t="s">
        <v>182</v>
      </c>
      <c r="DF168" s="18">
        <v>4</v>
      </c>
      <c r="DG168" s="18" t="s">
        <v>171</v>
      </c>
      <c r="DH168" s="18" t="s">
        <v>205</v>
      </c>
      <c r="DI168" s="18" t="s">
        <v>2315</v>
      </c>
      <c r="DJ168" s="18" t="s">
        <v>173</v>
      </c>
      <c r="DK168" s="18">
        <v>50</v>
      </c>
      <c r="DL168" s="18" t="s">
        <v>171</v>
      </c>
      <c r="DM168" s="18" t="s">
        <v>171</v>
      </c>
      <c r="DN168" s="18"/>
      <c r="DO168" s="18"/>
      <c r="DP168" s="18"/>
      <c r="DQ168" s="18">
        <v>100</v>
      </c>
      <c r="DR168" s="18" t="s">
        <v>1838</v>
      </c>
      <c r="DS168" s="18" t="s">
        <v>209</v>
      </c>
      <c r="DT168" s="18"/>
      <c r="DU168" s="18"/>
      <c r="DV168" s="18" t="s">
        <v>1303</v>
      </c>
      <c r="DW168" s="18"/>
      <c r="DX168" s="18"/>
      <c r="DZ168" s="18"/>
      <c r="EA168" s="18">
        <v>2021</v>
      </c>
      <c r="EB168" s="18"/>
      <c r="EC168" s="18">
        <v>4</v>
      </c>
      <c r="ED168" s="18"/>
      <c r="EE168" s="18"/>
      <c r="EF168" s="18"/>
      <c r="EG168" s="18"/>
      <c r="EH168" s="18"/>
      <c r="EI168" s="18"/>
      <c r="EJ168" s="18"/>
      <c r="EK168" s="18" t="s">
        <v>171</v>
      </c>
      <c r="EL168" s="18"/>
      <c r="EM168" s="18"/>
      <c r="EN168" s="18">
        <f t="shared" si="6"/>
        <v>1</v>
      </c>
      <c r="EO168" t="e">
        <f>_xlfn.TEXTJOIN(", ",TRUE,#REF!)</f>
        <v>#REF!</v>
      </c>
      <c r="EP168" s="19"/>
      <c r="EQ168" s="18"/>
      <c r="ER168" s="18"/>
      <c r="ES168" s="18"/>
      <c r="ET168" s="18"/>
      <c r="EU168" s="18"/>
      <c r="EV168" s="18"/>
      <c r="EW168" s="18"/>
      <c r="EX168" s="18"/>
      <c r="EY168" s="18">
        <v>1</v>
      </c>
      <c r="EZ168" s="18"/>
      <c r="FA168" s="18"/>
      <c r="FB168" s="18"/>
      <c r="FC168" s="18"/>
      <c r="FD168" s="18"/>
      <c r="FE168" s="18"/>
      <c r="FF168" s="18"/>
      <c r="FG168" s="18"/>
      <c r="FH168" s="18"/>
      <c r="FI168" s="18"/>
      <c r="FJ168" s="18"/>
      <c r="FK168" s="18"/>
      <c r="FL168" s="18"/>
      <c r="FM168" s="18"/>
      <c r="FN168" s="18"/>
      <c r="FO168" s="18"/>
      <c r="FP168" s="18"/>
      <c r="FQ168" s="18"/>
      <c r="FR168" s="18"/>
      <c r="FS168" s="18"/>
      <c r="FT168" s="18"/>
      <c r="FU168" s="18"/>
      <c r="FV168" s="18"/>
      <c r="FW168" s="18"/>
      <c r="FX168" s="18"/>
    </row>
    <row r="169" spans="1:180" ht="60" x14ac:dyDescent="0.25">
      <c r="B169" t="s">
        <v>2316</v>
      </c>
      <c r="C169" t="s">
        <v>154</v>
      </c>
      <c r="D169">
        <v>2023</v>
      </c>
      <c r="E169" t="s">
        <v>2317</v>
      </c>
      <c r="F169" s="1" t="s">
        <v>2318</v>
      </c>
      <c r="G169" t="s">
        <v>2319</v>
      </c>
      <c r="I169" t="s">
        <v>2320</v>
      </c>
      <c r="J169" t="s">
        <v>2321</v>
      </c>
      <c r="L169" t="s">
        <v>2322</v>
      </c>
      <c r="M169">
        <v>45031</v>
      </c>
      <c r="N169">
        <v>45075.825231481482</v>
      </c>
      <c r="O169">
        <v>45075.825231481482</v>
      </c>
      <c r="T169">
        <v>333</v>
      </c>
      <c r="AD169" t="s">
        <v>161</v>
      </c>
      <c r="AH169" t="s">
        <v>2323</v>
      </c>
      <c r="AM169" t="s">
        <v>2324</v>
      </c>
      <c r="AN169" t="s">
        <v>2325</v>
      </c>
      <c r="AO169" t="s">
        <v>2326</v>
      </c>
      <c r="CK169" s="17"/>
      <c r="CP169" t="s">
        <v>843</v>
      </c>
      <c r="CR169" t="s">
        <v>3083</v>
      </c>
      <c r="CS169" t="s">
        <v>451</v>
      </c>
      <c r="CT169" t="s">
        <v>692</v>
      </c>
      <c r="CU169"/>
      <c r="CV169"/>
      <c r="CW169"/>
      <c r="CX169"/>
      <c r="CY169" t="s">
        <v>182</v>
      </c>
      <c r="CZ169" s="18"/>
      <c r="DA169" s="18">
        <f>196-121</f>
        <v>75</v>
      </c>
      <c r="DB169" s="18"/>
      <c r="DC169" s="18"/>
      <c r="DD169" s="18">
        <v>2</v>
      </c>
      <c r="DE169" t="s">
        <v>182</v>
      </c>
      <c r="DH169" t="s">
        <v>205</v>
      </c>
      <c r="DI169" t="s">
        <v>2327</v>
      </c>
      <c r="DJ169" t="s">
        <v>236</v>
      </c>
      <c r="DK169" t="s">
        <v>182</v>
      </c>
      <c r="DL169"/>
      <c r="DQ169">
        <v>3</v>
      </c>
      <c r="DR169" t="s">
        <v>2328</v>
      </c>
      <c r="DS169" s="18" t="s">
        <v>209</v>
      </c>
      <c r="DV169" s="18" t="s">
        <v>3236</v>
      </c>
      <c r="DW169" s="18"/>
      <c r="DY169" s="1" t="s">
        <v>182</v>
      </c>
      <c r="EA169" s="18" t="s">
        <v>2948</v>
      </c>
      <c r="EC169" t="s">
        <v>233</v>
      </c>
      <c r="EF169"/>
      <c r="EG169"/>
      <c r="EH169"/>
      <c r="EJ169" s="18" t="s">
        <v>3336</v>
      </c>
      <c r="EK169" s="1" t="s">
        <v>2329</v>
      </c>
      <c r="EL169" s="18" t="s">
        <v>3337</v>
      </c>
      <c r="EN169">
        <f t="shared" si="6"/>
        <v>1</v>
      </c>
      <c r="EO169" t="e">
        <f>_xlfn.TEXTJOIN(", ",TRUE,#REF!)</f>
        <v>#REF!</v>
      </c>
      <c r="EZ169">
        <v>-1</v>
      </c>
    </row>
    <row r="170" spans="1:180" ht="105" x14ac:dyDescent="0.25">
      <c r="A170" s="18"/>
      <c r="B170" s="18" t="s">
        <v>2330</v>
      </c>
      <c r="C170" s="18" t="s">
        <v>154</v>
      </c>
      <c r="D170" s="18">
        <v>2019</v>
      </c>
      <c r="E170" s="18" t="s">
        <v>2331</v>
      </c>
      <c r="F170" s="1" t="s">
        <v>2332</v>
      </c>
      <c r="G170" s="18" t="s">
        <v>3394</v>
      </c>
      <c r="I170" t="s">
        <v>2333</v>
      </c>
      <c r="K170" t="s">
        <v>2334</v>
      </c>
      <c r="L170" t="s">
        <v>2335</v>
      </c>
      <c r="M170">
        <v>2019</v>
      </c>
      <c r="N170">
        <v>45246.819305555553</v>
      </c>
      <c r="O170">
        <v>45246.819305555553</v>
      </c>
      <c r="Q170" t="s">
        <v>2336</v>
      </c>
      <c r="S170" t="s">
        <v>182</v>
      </c>
      <c r="T170">
        <v>1</v>
      </c>
      <c r="X170" t="s">
        <v>182</v>
      </c>
      <c r="AD170" t="s">
        <v>161</v>
      </c>
      <c r="AK170" t="s">
        <v>183</v>
      </c>
      <c r="AS170" t="s">
        <v>182</v>
      </c>
      <c r="CK170" s="20" t="s">
        <v>198</v>
      </c>
      <c r="CL170" s="18"/>
      <c r="CM170" s="18"/>
      <c r="CP170" s="18" t="s">
        <v>201</v>
      </c>
      <c r="CQ170" s="18" t="s">
        <v>3359</v>
      </c>
      <c r="CR170" s="18" t="s">
        <v>657</v>
      </c>
      <c r="CS170" s="18" t="s">
        <v>3396</v>
      </c>
      <c r="CT170" t="s">
        <v>182</v>
      </c>
      <c r="CU170"/>
      <c r="CV170" t="s">
        <v>171</v>
      </c>
      <c r="CW170"/>
      <c r="CX170"/>
      <c r="CY170" s="18">
        <v>1</v>
      </c>
      <c r="CZ170" s="18"/>
      <c r="DA170" s="18">
        <v>1</v>
      </c>
      <c r="DB170" s="18">
        <v>2</v>
      </c>
      <c r="DC170" s="18" t="s">
        <v>182</v>
      </c>
      <c r="DD170" s="18">
        <v>1</v>
      </c>
      <c r="DE170" s="18">
        <v>1</v>
      </c>
      <c r="DF170" s="18">
        <v>4</v>
      </c>
      <c r="DG170" s="18" t="s">
        <v>171</v>
      </c>
      <c r="DH170" s="18" t="s">
        <v>2337</v>
      </c>
      <c r="DI170" s="18" t="s">
        <v>1186</v>
      </c>
      <c r="DJ170" s="18" t="s">
        <v>662</v>
      </c>
      <c r="DK170" s="18">
        <v>75</v>
      </c>
      <c r="DL170" s="18" t="s">
        <v>171</v>
      </c>
      <c r="DM170" s="18" t="s">
        <v>171</v>
      </c>
      <c r="DN170" s="18"/>
      <c r="DO170" s="18"/>
      <c r="DP170" s="18"/>
      <c r="DQ170" s="18">
        <v>3.1</v>
      </c>
      <c r="DR170" s="18" t="s">
        <v>2338</v>
      </c>
      <c r="DS170" s="18" t="s">
        <v>479</v>
      </c>
      <c r="DT170" s="18"/>
      <c r="DU170" s="18"/>
      <c r="DV170" s="18" t="s">
        <v>600</v>
      </c>
      <c r="DW170" s="18"/>
      <c r="DX170" s="1" t="s">
        <v>3130</v>
      </c>
      <c r="DY170" s="1" t="s">
        <v>3274</v>
      </c>
      <c r="DZ170" s="18" t="s">
        <v>171</v>
      </c>
      <c r="EA170" s="18">
        <v>2017</v>
      </c>
      <c r="EB170" t="s">
        <v>2946</v>
      </c>
      <c r="EC170" s="18">
        <v>4</v>
      </c>
      <c r="ED170" s="18"/>
      <c r="EE170" s="1" t="s">
        <v>3206</v>
      </c>
      <c r="EF170" s="18" t="s">
        <v>171</v>
      </c>
      <c r="EG170" s="18"/>
      <c r="EH170" s="18"/>
      <c r="EI170" s="18"/>
      <c r="EJ170" s="18" t="s">
        <v>3338</v>
      </c>
      <c r="EK170" s="1" t="s">
        <v>2339</v>
      </c>
      <c r="EL170" s="18" t="s">
        <v>3339</v>
      </c>
      <c r="EM170" s="18"/>
      <c r="EN170" s="18">
        <f t="shared" si="6"/>
        <v>3</v>
      </c>
      <c r="EO170" t="e">
        <f>_xlfn.TEXTJOIN(", ",TRUE,#REF!)</f>
        <v>#REF!</v>
      </c>
      <c r="EP170" s="20"/>
      <c r="EQ170" s="18">
        <v>1</v>
      </c>
      <c r="ER170" s="18"/>
      <c r="ES170" s="18"/>
      <c r="ET170" s="18"/>
      <c r="EU170" s="18"/>
      <c r="EV170" s="18"/>
      <c r="EW170" s="18">
        <v>1</v>
      </c>
      <c r="EX170" s="18"/>
      <c r="EY170" s="18"/>
      <c r="EZ170" s="18"/>
      <c r="FA170" s="18"/>
      <c r="FB170" s="18"/>
      <c r="FC170" s="18"/>
      <c r="FD170" s="18"/>
      <c r="FE170" s="18"/>
      <c r="FF170" s="18"/>
      <c r="FG170" s="18"/>
      <c r="FH170" s="18"/>
      <c r="FI170" s="18"/>
      <c r="FJ170" s="18"/>
      <c r="FK170" s="18"/>
      <c r="FL170" s="18"/>
      <c r="FM170" s="18"/>
      <c r="FN170" s="18"/>
      <c r="FO170" s="18"/>
      <c r="FP170" s="18"/>
      <c r="FQ170" s="18"/>
      <c r="FR170" s="18">
        <v>-1</v>
      </c>
      <c r="FS170" s="18"/>
      <c r="FT170" s="18"/>
      <c r="FU170" s="18"/>
      <c r="FV170" s="18"/>
      <c r="FW170" s="18"/>
      <c r="FX170" s="18"/>
    </row>
    <row r="171" spans="1:180" hidden="1" x14ac:dyDescent="0.25">
      <c r="B171" t="s">
        <v>1941</v>
      </c>
      <c r="C171" t="s">
        <v>154</v>
      </c>
      <c r="D171">
        <v>2022</v>
      </c>
      <c r="E171" t="s">
        <v>1942</v>
      </c>
      <c r="F171" t="s">
        <v>1943</v>
      </c>
      <c r="I171" t="s">
        <v>179</v>
      </c>
      <c r="J171" t="s">
        <v>1944</v>
      </c>
      <c r="K171" t="s">
        <v>1945</v>
      </c>
      <c r="M171">
        <v>2022</v>
      </c>
      <c r="N171">
        <v>45246.819247685184</v>
      </c>
      <c r="O171">
        <v>45246.819247685184</v>
      </c>
      <c r="S171" t="s">
        <v>182</v>
      </c>
      <c r="T171">
        <v>14</v>
      </c>
      <c r="X171" t="s">
        <v>182</v>
      </c>
      <c r="AD171" t="s">
        <v>161</v>
      </c>
      <c r="AK171" t="s">
        <v>183</v>
      </c>
      <c r="AS171" t="s">
        <v>182</v>
      </c>
      <c r="CK171" s="3" t="s">
        <v>3084</v>
      </c>
      <c r="CR171"/>
      <c r="CU171"/>
      <c r="CV171"/>
      <c r="CW171"/>
      <c r="CX171"/>
      <c r="CZ171" s="18"/>
      <c r="DA171" s="18"/>
      <c r="DB171" s="18"/>
      <c r="DC171" s="18"/>
      <c r="DD171" s="18"/>
      <c r="DL171"/>
      <c r="DV171"/>
      <c r="DX171"/>
      <c r="DY171"/>
      <c r="EE171"/>
      <c r="EF171"/>
      <c r="EG171"/>
      <c r="EH171"/>
      <c r="EK171"/>
      <c r="EN171">
        <f t="shared" si="6"/>
        <v>0</v>
      </c>
      <c r="EO171" t="e">
        <f>_xlfn.TEXTJOIN(", ",TRUE,#REF!)</f>
        <v>#REF!</v>
      </c>
    </row>
    <row r="172" spans="1:180" ht="75" x14ac:dyDescent="0.25">
      <c r="A172">
        <v>1</v>
      </c>
      <c r="B172" t="s">
        <v>2340</v>
      </c>
      <c r="C172" t="s">
        <v>154</v>
      </c>
      <c r="D172">
        <v>2024</v>
      </c>
      <c r="E172" t="s">
        <v>2341</v>
      </c>
      <c r="F172" s="1" t="s">
        <v>2342</v>
      </c>
      <c r="G172" t="s">
        <v>2343</v>
      </c>
      <c r="I172" t="s">
        <v>2344</v>
      </c>
      <c r="J172" t="s">
        <v>2345</v>
      </c>
      <c r="L172" t="s">
        <v>2346</v>
      </c>
      <c r="M172">
        <v>45383</v>
      </c>
      <c r="N172">
        <v>45434.755162037036</v>
      </c>
      <c r="O172">
        <v>45436.028877314813</v>
      </c>
      <c r="Q172" t="s">
        <v>2347</v>
      </c>
      <c r="S172">
        <v>2</v>
      </c>
      <c r="T172">
        <v>28</v>
      </c>
      <c r="AD172" t="s">
        <v>161</v>
      </c>
      <c r="AH172" t="s">
        <v>2348</v>
      </c>
      <c r="AO172" t="s">
        <v>2349</v>
      </c>
      <c r="CP172" t="s">
        <v>168</v>
      </c>
      <c r="CQ172" s="18" t="s">
        <v>3357</v>
      </c>
      <c r="CR172" t="s">
        <v>471</v>
      </c>
      <c r="CS172" t="s">
        <v>3396</v>
      </c>
      <c r="CT172" t="s">
        <v>692</v>
      </c>
      <c r="CU172"/>
      <c r="CV172" t="s">
        <v>171</v>
      </c>
      <c r="CW172"/>
      <c r="CX172"/>
      <c r="CY172" t="s">
        <v>171</v>
      </c>
      <c r="CZ172" s="18"/>
      <c r="DA172" s="18"/>
      <c r="DB172" s="18"/>
      <c r="DC172" s="18" t="s">
        <v>182</v>
      </c>
      <c r="DD172" s="18">
        <v>1</v>
      </c>
      <c r="DF172">
        <v>3</v>
      </c>
      <c r="DG172" t="s">
        <v>171</v>
      </c>
      <c r="DH172" t="s">
        <v>2350</v>
      </c>
      <c r="DI172" t="s">
        <v>475</v>
      </c>
      <c r="DJ172" t="s">
        <v>207</v>
      </c>
      <c r="DK172" t="s">
        <v>2937</v>
      </c>
      <c r="DL172" t="s">
        <v>171</v>
      </c>
      <c r="DM172" t="s">
        <v>2351</v>
      </c>
      <c r="DQ172">
        <v>3</v>
      </c>
      <c r="DR172" t="s">
        <v>495</v>
      </c>
      <c r="DS172" t="s">
        <v>479</v>
      </c>
      <c r="DV172" t="s">
        <v>480</v>
      </c>
      <c r="DX172" s="1" t="s">
        <v>2352</v>
      </c>
      <c r="DY172" s="1" t="s">
        <v>3294</v>
      </c>
      <c r="EA172">
        <v>2023</v>
      </c>
      <c r="EC172">
        <v>4</v>
      </c>
      <c r="EE172"/>
      <c r="EF172" t="s">
        <v>171</v>
      </c>
      <c r="EG172"/>
      <c r="EH172"/>
      <c r="EK172" t="s">
        <v>171</v>
      </c>
      <c r="EN172">
        <f t="shared" si="6"/>
        <v>2</v>
      </c>
      <c r="EO172" t="e">
        <f>_xlfn.TEXTJOIN(", ",TRUE,#REF!)</f>
        <v>#REF!</v>
      </c>
      <c r="EP172" s="3">
        <v>1</v>
      </c>
      <c r="FU172">
        <v>1</v>
      </c>
    </row>
    <row r="173" spans="1:180" ht="105" x14ac:dyDescent="0.25">
      <c r="A173" s="18"/>
      <c r="B173" s="18" t="s">
        <v>2353</v>
      </c>
      <c r="C173" s="18" t="s">
        <v>154</v>
      </c>
      <c r="D173" s="18">
        <v>2021</v>
      </c>
      <c r="E173" s="18" t="s">
        <v>2354</v>
      </c>
      <c r="F173" s="1" t="s">
        <v>2355</v>
      </c>
      <c r="G173" s="18" t="s">
        <v>2107</v>
      </c>
      <c r="I173" t="s">
        <v>2108</v>
      </c>
      <c r="J173" t="s">
        <v>2356</v>
      </c>
      <c r="L173" t="s">
        <v>2357</v>
      </c>
      <c r="M173">
        <v>44197</v>
      </c>
      <c r="N173">
        <v>45075.825185185182</v>
      </c>
      <c r="O173">
        <v>45075.825185185182</v>
      </c>
      <c r="Q173" t="s">
        <v>2358</v>
      </c>
      <c r="T173">
        <v>171</v>
      </c>
      <c r="AD173" t="s">
        <v>161</v>
      </c>
      <c r="AH173" t="s">
        <v>2359</v>
      </c>
      <c r="AM173" t="s">
        <v>2360</v>
      </c>
      <c r="AN173" t="s">
        <v>2361</v>
      </c>
      <c r="AO173" t="s">
        <v>2362</v>
      </c>
      <c r="CK173" s="19" t="s">
        <v>198</v>
      </c>
      <c r="CL173" s="18"/>
      <c r="CM173" s="18"/>
      <c r="CP173" s="18" t="s">
        <v>201</v>
      </c>
      <c r="CQ173" s="18" t="s">
        <v>3360</v>
      </c>
      <c r="CR173" s="18" t="s">
        <v>2074</v>
      </c>
      <c r="CS173" s="18" t="s">
        <v>3396</v>
      </c>
      <c r="CT173" s="18" t="s">
        <v>170</v>
      </c>
      <c r="CU173" s="1" t="s">
        <v>2075</v>
      </c>
      <c r="CV173" s="1" t="s">
        <v>2363</v>
      </c>
      <c r="CW173" s="1" t="s">
        <v>2905</v>
      </c>
      <c r="CY173" s="18">
        <f>DA173/(DB173-1)</f>
        <v>4.7647058823529411</v>
      </c>
      <c r="CZ173" s="18"/>
      <c r="DA173" s="18">
        <v>729</v>
      </c>
      <c r="DB173" s="18">
        <f>80+74</f>
        <v>154</v>
      </c>
      <c r="DC173" s="18" t="s">
        <v>182</v>
      </c>
      <c r="DD173" s="18">
        <v>1</v>
      </c>
      <c r="DE173" s="18">
        <v>4.8</v>
      </c>
      <c r="DF173" s="18">
        <v>2</v>
      </c>
      <c r="DG173" s="18" t="s">
        <v>171</v>
      </c>
      <c r="DH173" s="18" t="s">
        <v>437</v>
      </c>
      <c r="DI173" s="18" t="s">
        <v>628</v>
      </c>
      <c r="DJ173" s="18" t="s">
        <v>207</v>
      </c>
      <c r="DK173" s="18">
        <v>100</v>
      </c>
      <c r="DL173" s="18" t="s">
        <v>171</v>
      </c>
      <c r="DM173" s="18" t="s">
        <v>171</v>
      </c>
      <c r="DN173" s="18"/>
      <c r="DO173" s="18"/>
      <c r="DP173" s="18"/>
      <c r="DQ173" s="18">
        <v>3</v>
      </c>
      <c r="DR173" s="18" t="s">
        <v>2364</v>
      </c>
      <c r="DS173" s="18" t="s">
        <v>209</v>
      </c>
      <c r="DT173" s="18"/>
      <c r="DU173" s="18"/>
      <c r="DV173" s="18" t="s">
        <v>3233</v>
      </c>
      <c r="DW173" s="18"/>
      <c r="DX173" s="1" t="s">
        <v>2365</v>
      </c>
      <c r="DY173" s="1" t="s">
        <v>3295</v>
      </c>
      <c r="DZ173" s="18" t="s">
        <v>171</v>
      </c>
      <c r="EA173" s="18" t="s">
        <v>2948</v>
      </c>
      <c r="EB173" s="18"/>
      <c r="EC173" s="18">
        <v>4</v>
      </c>
      <c r="ED173" s="18"/>
      <c r="EE173" s="18"/>
      <c r="EF173" s="18" t="s">
        <v>171</v>
      </c>
      <c r="EG173" s="18"/>
      <c r="EH173" s="18"/>
      <c r="EI173" s="18"/>
      <c r="EJ173" s="18"/>
      <c r="EK173" s="18" t="s">
        <v>171</v>
      </c>
      <c r="EL173" s="18"/>
      <c r="EM173" s="18"/>
      <c r="EN173" s="18">
        <f t="shared" si="6"/>
        <v>3</v>
      </c>
      <c r="EO173" t="e">
        <f>_xlfn.TEXTJOIN(", ",TRUE,#REF!)</f>
        <v>#REF!</v>
      </c>
      <c r="EP173" s="19"/>
      <c r="EQ173" s="18"/>
      <c r="ER173" s="18"/>
      <c r="ES173" s="18"/>
      <c r="ET173" s="18"/>
      <c r="EU173" s="18"/>
      <c r="EV173" s="18"/>
      <c r="EW173" s="18"/>
      <c r="EX173" s="18"/>
      <c r="EY173" s="18"/>
      <c r="EZ173" s="18">
        <v>1</v>
      </c>
      <c r="FA173" s="18"/>
      <c r="FB173" s="18"/>
      <c r="FC173" s="18"/>
      <c r="FD173" s="18"/>
      <c r="FE173" s="18">
        <v>1</v>
      </c>
      <c r="FF173" s="18"/>
      <c r="FG173" s="18"/>
      <c r="FH173" s="18"/>
      <c r="FI173" s="18"/>
      <c r="FJ173" s="18">
        <v>1</v>
      </c>
      <c r="FK173" s="18"/>
      <c r="FL173" s="18"/>
      <c r="FM173" s="18"/>
      <c r="FN173" s="18"/>
      <c r="FO173" s="18"/>
      <c r="FP173" s="18"/>
      <c r="FQ173" s="18"/>
      <c r="FR173" s="18"/>
      <c r="FS173" s="18"/>
      <c r="FT173" s="18"/>
      <c r="FU173" s="18"/>
      <c r="FV173" s="18"/>
      <c r="FW173" s="18"/>
      <c r="FX173" s="18"/>
    </row>
    <row r="174" spans="1:180" hidden="1" x14ac:dyDescent="0.25">
      <c r="B174" t="s">
        <v>2450</v>
      </c>
      <c r="C174" t="s">
        <v>154</v>
      </c>
      <c r="D174">
        <v>2023</v>
      </c>
      <c r="E174" t="s">
        <v>2451</v>
      </c>
      <c r="F174" t="s">
        <v>2452</v>
      </c>
      <c r="I174" t="s">
        <v>2453</v>
      </c>
      <c r="J174" t="s">
        <v>2454</v>
      </c>
      <c r="K174" t="s">
        <v>2455</v>
      </c>
      <c r="L174" t="s">
        <v>2456</v>
      </c>
      <c r="M174">
        <v>2023</v>
      </c>
      <c r="N174">
        <v>45246.819236111114</v>
      </c>
      <c r="O174">
        <v>45246.819236111114</v>
      </c>
      <c r="S174" t="s">
        <v>182</v>
      </c>
      <c r="T174">
        <v>5</v>
      </c>
      <c r="X174" t="s">
        <v>182</v>
      </c>
      <c r="AD174" t="s">
        <v>161</v>
      </c>
      <c r="AK174" t="s">
        <v>183</v>
      </c>
      <c r="AS174" t="s">
        <v>182</v>
      </c>
      <c r="CK174" s="17" t="s">
        <v>1811</v>
      </c>
      <c r="CP174" t="s">
        <v>201</v>
      </c>
      <c r="CR174" s="18" t="s">
        <v>3083</v>
      </c>
      <c r="CS174" t="s">
        <v>169</v>
      </c>
      <c r="CT174" t="s">
        <v>170</v>
      </c>
      <c r="CU174" s="12" t="s">
        <v>171</v>
      </c>
      <c r="CV174" s="12" t="s">
        <v>171</v>
      </c>
      <c r="CW174" s="12" t="s">
        <v>171</v>
      </c>
      <c r="CX174" s="12"/>
      <c r="CY174" t="s">
        <v>182</v>
      </c>
      <c r="CZ174" s="18"/>
      <c r="DA174" s="18"/>
      <c r="DB174" s="18"/>
      <c r="DC174" s="18"/>
      <c r="DD174" s="18">
        <v>4</v>
      </c>
      <c r="DE174" t="s">
        <v>182</v>
      </c>
      <c r="DH174" t="s">
        <v>205</v>
      </c>
      <c r="DI174" t="s">
        <v>1812</v>
      </c>
      <c r="DJ174" t="s">
        <v>1813</v>
      </c>
      <c r="DK174">
        <v>3595</v>
      </c>
      <c r="DL174"/>
      <c r="DN174" s="12" t="s">
        <v>171</v>
      </c>
      <c r="DO174" s="12" t="s">
        <v>171</v>
      </c>
      <c r="DP174" s="12" t="s">
        <v>171</v>
      </c>
      <c r="DQ174">
        <v>3</v>
      </c>
      <c r="DR174" t="s">
        <v>2457</v>
      </c>
      <c r="DV174" s="18" t="s">
        <v>616</v>
      </c>
      <c r="DW174" s="18"/>
      <c r="DX174"/>
      <c r="DY174"/>
      <c r="DZ174" s="12" t="s">
        <v>171</v>
      </c>
      <c r="EC174">
        <v>4</v>
      </c>
      <c r="EE174"/>
      <c r="EF174" s="21" t="s">
        <v>171</v>
      </c>
      <c r="EG174" s="21"/>
      <c r="EH174" s="21"/>
      <c r="EI174" s="21"/>
      <c r="EJ174" s="21"/>
      <c r="EK174" t="s">
        <v>171</v>
      </c>
      <c r="EN174">
        <f t="shared" si="6"/>
        <v>1</v>
      </c>
      <c r="EO174" t="e">
        <f>_xlfn.TEXTJOIN(", ",TRUE,#REF!)</f>
        <v>#REF!</v>
      </c>
      <c r="EP174" s="17"/>
      <c r="EQ174">
        <v>1</v>
      </c>
    </row>
    <row r="175" spans="1:180" hidden="1" x14ac:dyDescent="0.25">
      <c r="B175" t="s">
        <v>1976</v>
      </c>
      <c r="C175" t="s">
        <v>154</v>
      </c>
      <c r="D175">
        <v>2023</v>
      </c>
      <c r="E175" t="s">
        <v>1977</v>
      </c>
      <c r="F175" t="s">
        <v>1978</v>
      </c>
      <c r="I175" t="s">
        <v>978</v>
      </c>
      <c r="J175" t="s">
        <v>1979</v>
      </c>
      <c r="K175" t="s">
        <v>1980</v>
      </c>
      <c r="M175">
        <v>2023</v>
      </c>
      <c r="N175">
        <v>45246.819247685184</v>
      </c>
      <c r="O175">
        <v>45246.819247685184</v>
      </c>
      <c r="Q175" t="s">
        <v>1981</v>
      </c>
      <c r="S175" t="s">
        <v>182</v>
      </c>
      <c r="T175">
        <v>44</v>
      </c>
      <c r="X175" t="s">
        <v>182</v>
      </c>
      <c r="AD175" t="s">
        <v>161</v>
      </c>
      <c r="AK175" t="s">
        <v>183</v>
      </c>
      <c r="AS175" t="s">
        <v>182</v>
      </c>
      <c r="CK175" s="3" t="s">
        <v>198</v>
      </c>
      <c r="CL175" t="s">
        <v>3058</v>
      </c>
      <c r="CR175"/>
      <c r="CU175"/>
      <c r="CV175"/>
      <c r="CW175"/>
      <c r="CX175"/>
      <c r="CZ175" s="18"/>
      <c r="DA175" s="18"/>
      <c r="DB175" s="18"/>
      <c r="DC175" s="18"/>
      <c r="DD175" s="18"/>
      <c r="DL175"/>
      <c r="DV175"/>
      <c r="DX175"/>
      <c r="DY175"/>
      <c r="EE175"/>
      <c r="EF175"/>
      <c r="EG175"/>
      <c r="EH175"/>
      <c r="EK175"/>
      <c r="EN175">
        <f t="shared" si="6"/>
        <v>0</v>
      </c>
      <c r="EO175" t="e">
        <f>_xlfn.TEXTJOIN(", ",TRUE,#REF!)</f>
        <v>#REF!</v>
      </c>
    </row>
    <row r="176" spans="1:180" ht="60" x14ac:dyDescent="0.25">
      <c r="B176" t="s">
        <v>2377</v>
      </c>
      <c r="C176" t="s">
        <v>154</v>
      </c>
      <c r="D176">
        <v>2022</v>
      </c>
      <c r="E176" t="s">
        <v>2378</v>
      </c>
      <c r="F176" s="1" t="s">
        <v>2379</v>
      </c>
      <c r="G176" t="s">
        <v>670</v>
      </c>
      <c r="I176" t="s">
        <v>1688</v>
      </c>
      <c r="J176" t="s">
        <v>2380</v>
      </c>
      <c r="L176" t="s">
        <v>2381</v>
      </c>
      <c r="M176">
        <v>44757</v>
      </c>
      <c r="N176">
        <v>45075.825266203705</v>
      </c>
      <c r="O176">
        <v>45075.825266203705</v>
      </c>
      <c r="T176">
        <v>314</v>
      </c>
      <c r="AD176" t="s">
        <v>161</v>
      </c>
      <c r="AH176" t="s">
        <v>2382</v>
      </c>
      <c r="AM176" t="s">
        <v>2383</v>
      </c>
      <c r="AN176" t="s">
        <v>2384</v>
      </c>
      <c r="AO176" t="s">
        <v>2385</v>
      </c>
      <c r="CP176" t="s">
        <v>232</v>
      </c>
      <c r="CQ176" s="18" t="s">
        <v>3373</v>
      </c>
      <c r="CR176" t="s">
        <v>273</v>
      </c>
      <c r="CS176" t="s">
        <v>3396</v>
      </c>
      <c r="CT176" t="s">
        <v>203</v>
      </c>
      <c r="CU176"/>
      <c r="CV176" t="s">
        <v>171</v>
      </c>
      <c r="CW176"/>
      <c r="CX176"/>
      <c r="CY176" t="s">
        <v>171</v>
      </c>
      <c r="CZ176" s="18"/>
      <c r="DA176" s="18"/>
      <c r="DB176" s="18"/>
      <c r="DC176" s="18" t="s">
        <v>182</v>
      </c>
      <c r="DD176" s="18">
        <v>1</v>
      </c>
      <c r="DE176" t="s">
        <v>171</v>
      </c>
      <c r="DF176">
        <v>44</v>
      </c>
      <c r="DG176" t="s">
        <v>2386</v>
      </c>
      <c r="DH176" t="s">
        <v>2387</v>
      </c>
      <c r="DI176" t="s">
        <v>2388</v>
      </c>
      <c r="DJ176" t="s">
        <v>742</v>
      </c>
      <c r="DK176">
        <v>50</v>
      </c>
      <c r="DL176" s="1" t="s">
        <v>476</v>
      </c>
      <c r="DM176" t="s">
        <v>2389</v>
      </c>
      <c r="DQ176">
        <v>3</v>
      </c>
      <c r="DR176" t="s">
        <v>2390</v>
      </c>
      <c r="DS176" t="s">
        <v>209</v>
      </c>
      <c r="DV176" t="s">
        <v>753</v>
      </c>
      <c r="DX176" s="1" t="s">
        <v>2391</v>
      </c>
      <c r="DY176" s="1" t="s">
        <v>3296</v>
      </c>
      <c r="DZ176" t="s">
        <v>2392</v>
      </c>
      <c r="EA176">
        <v>2019</v>
      </c>
      <c r="EC176">
        <v>4</v>
      </c>
      <c r="EE176"/>
      <c r="EF176" t="s">
        <v>171</v>
      </c>
      <c r="EG176"/>
      <c r="EH176"/>
      <c r="EK176" t="s">
        <v>171</v>
      </c>
      <c r="EN176">
        <f t="shared" si="6"/>
        <v>1</v>
      </c>
      <c r="EO176" t="e">
        <f>_xlfn.TEXTJOIN(", ",TRUE,#REF!)</f>
        <v>#REF!</v>
      </c>
      <c r="EP176" s="3">
        <v>1</v>
      </c>
    </row>
    <row r="177" spans="1:180" ht="135" x14ac:dyDescent="0.25">
      <c r="B177" t="s">
        <v>1861</v>
      </c>
      <c r="C177" t="s">
        <v>154</v>
      </c>
      <c r="D177">
        <v>2021</v>
      </c>
      <c r="E177" t="s">
        <v>2393</v>
      </c>
      <c r="F177" s="1" t="s">
        <v>2394</v>
      </c>
      <c r="G177" t="s">
        <v>647</v>
      </c>
      <c r="I177" t="s">
        <v>648</v>
      </c>
      <c r="J177" t="s">
        <v>2395</v>
      </c>
      <c r="L177" t="s">
        <v>2396</v>
      </c>
      <c r="M177">
        <v>44470</v>
      </c>
      <c r="N177">
        <v>45075.825231481482</v>
      </c>
      <c r="O177">
        <v>45075.825231481482</v>
      </c>
      <c r="T177">
        <v>102</v>
      </c>
      <c r="AD177" t="s">
        <v>161</v>
      </c>
      <c r="AH177" t="s">
        <v>2397</v>
      </c>
      <c r="AM177" t="s">
        <v>2398</v>
      </c>
      <c r="AN177" t="s">
        <v>2399</v>
      </c>
      <c r="AO177" t="s">
        <v>2400</v>
      </c>
      <c r="CK177" s="17" t="s">
        <v>198</v>
      </c>
      <c r="CP177" t="s">
        <v>232</v>
      </c>
      <c r="CQ177" s="18" t="s">
        <v>3373</v>
      </c>
      <c r="CR177" s="1" t="s">
        <v>273</v>
      </c>
      <c r="CS177" t="s">
        <v>3396</v>
      </c>
      <c r="CT177" t="s">
        <v>203</v>
      </c>
      <c r="CU177"/>
      <c r="CV177" t="s">
        <v>171</v>
      </c>
      <c r="CW177"/>
      <c r="CX177"/>
      <c r="CY177" t="s">
        <v>171</v>
      </c>
      <c r="CZ177" s="18"/>
      <c r="DA177" s="18"/>
      <c r="DB177" s="18"/>
      <c r="DC177" s="18" t="s">
        <v>182</v>
      </c>
      <c r="DD177" s="18">
        <v>1</v>
      </c>
      <c r="DE177" t="s">
        <v>171</v>
      </c>
      <c r="DF177">
        <v>50</v>
      </c>
      <c r="DG177" t="s">
        <v>2401</v>
      </c>
      <c r="DH177" t="s">
        <v>2402</v>
      </c>
      <c r="DI177" t="s">
        <v>2388</v>
      </c>
      <c r="DJ177" t="s">
        <v>742</v>
      </c>
      <c r="DK177">
        <v>50</v>
      </c>
      <c r="DL177" s="1" t="s">
        <v>2986</v>
      </c>
      <c r="DM177" t="s">
        <v>2389</v>
      </c>
      <c r="DQ177">
        <v>3</v>
      </c>
      <c r="DR177" t="s">
        <v>2390</v>
      </c>
      <c r="DS177" t="s">
        <v>209</v>
      </c>
      <c r="DV177" t="s">
        <v>2403</v>
      </c>
      <c r="DX177" s="1" t="s">
        <v>3131</v>
      </c>
      <c r="DY177" s="18" t="s">
        <v>3254</v>
      </c>
      <c r="DZ177" t="s">
        <v>2392</v>
      </c>
      <c r="EA177">
        <v>2019</v>
      </c>
      <c r="EC177">
        <v>4</v>
      </c>
      <c r="EE177" s="1" t="s">
        <v>3216</v>
      </c>
      <c r="EF177" s="1" t="s">
        <v>2404</v>
      </c>
      <c r="EG177" s="1" t="s">
        <v>3175</v>
      </c>
      <c r="EH177" s="1" t="s">
        <v>3175</v>
      </c>
      <c r="EJ177" s="1" t="s">
        <v>3340</v>
      </c>
      <c r="EK177" s="1" t="s">
        <v>2405</v>
      </c>
      <c r="EL177" s="1" t="s">
        <v>3341</v>
      </c>
      <c r="EN177">
        <f t="shared" si="6"/>
        <v>2</v>
      </c>
      <c r="EO177" t="e">
        <f>_xlfn.TEXTJOIN(", ",TRUE,#REF!)</f>
        <v>#REF!</v>
      </c>
      <c r="EP177" s="3">
        <v>-1</v>
      </c>
      <c r="ES177">
        <v>-1</v>
      </c>
    </row>
    <row r="178" spans="1:180" ht="45" x14ac:dyDescent="0.25">
      <c r="A178" s="18"/>
      <c r="B178" s="18" t="s">
        <v>2406</v>
      </c>
      <c r="C178" s="18" t="s">
        <v>154</v>
      </c>
      <c r="D178" s="18">
        <v>2021</v>
      </c>
      <c r="E178" s="18" t="s">
        <v>2407</v>
      </c>
      <c r="F178" s="1" t="s">
        <v>2408</v>
      </c>
      <c r="G178" s="18" t="s">
        <v>1960</v>
      </c>
      <c r="J178" t="s">
        <v>2409</v>
      </c>
      <c r="K178" t="s">
        <v>2410</v>
      </c>
      <c r="L178" t="s">
        <v>2411</v>
      </c>
      <c r="M178">
        <v>2021</v>
      </c>
      <c r="N178">
        <v>45075.825324074074</v>
      </c>
      <c r="O178">
        <v>45075.825324074074</v>
      </c>
      <c r="P178">
        <v>44389</v>
      </c>
      <c r="Q178" t="s">
        <v>2412</v>
      </c>
      <c r="AB178" t="s">
        <v>308</v>
      </c>
      <c r="AD178" t="s">
        <v>161</v>
      </c>
      <c r="AG178" t="s">
        <v>193</v>
      </c>
      <c r="AM178" t="s">
        <v>2413</v>
      </c>
      <c r="AN178" t="s">
        <v>2414</v>
      </c>
      <c r="AO178" t="s">
        <v>2415</v>
      </c>
      <c r="AT178" t="s">
        <v>1969</v>
      </c>
      <c r="BU178" t="s">
        <v>1970</v>
      </c>
      <c r="CK178" s="18" t="s">
        <v>198</v>
      </c>
      <c r="CL178" s="18"/>
      <c r="CM178" s="18"/>
      <c r="CP178" s="18" t="s">
        <v>843</v>
      </c>
      <c r="CQ178" s="18"/>
      <c r="CR178" s="18" t="s">
        <v>844</v>
      </c>
      <c r="CS178" s="18" t="s">
        <v>451</v>
      </c>
      <c r="CT178" s="18" t="s">
        <v>170</v>
      </c>
      <c r="CU178"/>
      <c r="CV178"/>
      <c r="CW178"/>
      <c r="CX178"/>
      <c r="CY178" s="18">
        <v>720</v>
      </c>
      <c r="CZ178" s="18" t="s">
        <v>2915</v>
      </c>
      <c r="DA178" s="18">
        <v>720</v>
      </c>
      <c r="DB178" s="18">
        <v>2</v>
      </c>
      <c r="DC178" s="18">
        <v>2</v>
      </c>
      <c r="DD178" s="18">
        <v>1</v>
      </c>
      <c r="DE178" s="18" t="s">
        <v>182</v>
      </c>
      <c r="DF178" s="18"/>
      <c r="DG178" s="18"/>
      <c r="DH178" s="18" t="s">
        <v>205</v>
      </c>
      <c r="DI178" s="18" t="s">
        <v>1911</v>
      </c>
      <c r="DJ178" s="18" t="s">
        <v>173</v>
      </c>
      <c r="DK178" s="18">
        <v>196</v>
      </c>
      <c r="DL178" s="18"/>
      <c r="DM178" s="18"/>
      <c r="DN178" s="18"/>
      <c r="DO178" s="18"/>
      <c r="DP178" s="18"/>
      <c r="DQ178" s="18">
        <v>3</v>
      </c>
      <c r="DR178" s="18" t="s">
        <v>2416</v>
      </c>
      <c r="DS178" s="18"/>
      <c r="DT178" s="18"/>
      <c r="DU178" s="18"/>
      <c r="DV178" s="18"/>
      <c r="DW178" s="18"/>
      <c r="DX178" s="18"/>
      <c r="DZ178" s="18"/>
      <c r="EA178" s="18" t="s">
        <v>2948</v>
      </c>
      <c r="EB178" s="18"/>
      <c r="EC178" s="18">
        <v>4</v>
      </c>
      <c r="ED178" s="18"/>
      <c r="EE178" s="18"/>
      <c r="EF178" s="18"/>
      <c r="EG178" s="18"/>
      <c r="EH178" s="18"/>
      <c r="EI178" s="18"/>
      <c r="EJ178" s="18"/>
      <c r="EK178" s="18" t="s">
        <v>171</v>
      </c>
      <c r="EL178" s="18"/>
      <c r="EM178" s="18"/>
      <c r="EN178" s="18">
        <f t="shared" si="6"/>
        <v>1</v>
      </c>
      <c r="EO178" t="e">
        <f>_xlfn.TEXTJOIN(", ",TRUE,#REF!)</f>
        <v>#REF!</v>
      </c>
      <c r="EP178" s="19"/>
      <c r="EQ178" s="18"/>
      <c r="ER178" s="18"/>
      <c r="ES178" s="18"/>
      <c r="ET178" s="18"/>
      <c r="EU178" s="18"/>
      <c r="EV178" s="18"/>
      <c r="EW178" s="18"/>
      <c r="EX178" s="18"/>
      <c r="EY178" s="18">
        <v>1</v>
      </c>
      <c r="EZ178" s="18"/>
      <c r="FA178" s="18"/>
      <c r="FB178" s="18"/>
      <c r="FC178" s="18"/>
      <c r="FD178" s="18"/>
      <c r="FE178" s="18"/>
      <c r="FF178" s="18"/>
      <c r="FG178" s="18"/>
      <c r="FH178" s="18"/>
      <c r="FI178" s="18"/>
      <c r="FJ178" s="18"/>
      <c r="FK178" s="18"/>
      <c r="FL178" s="18"/>
      <c r="FM178" s="18"/>
      <c r="FN178" s="18"/>
      <c r="FO178" s="18"/>
      <c r="FP178" s="18"/>
      <c r="FQ178" s="18"/>
      <c r="FR178" s="18"/>
      <c r="FS178" s="18"/>
      <c r="FT178" s="18"/>
      <c r="FU178" s="18"/>
      <c r="FV178" s="18"/>
      <c r="FW178" s="18"/>
      <c r="FX178" s="18"/>
    </row>
    <row r="179" spans="1:180" ht="45" x14ac:dyDescent="0.25">
      <c r="A179" s="18"/>
      <c r="B179" s="18" t="s">
        <v>2417</v>
      </c>
      <c r="C179" s="18" t="s">
        <v>154</v>
      </c>
      <c r="D179" s="18">
        <v>2021</v>
      </c>
      <c r="E179" s="18" t="s">
        <v>2418</v>
      </c>
      <c r="F179" s="1" t="s">
        <v>2419</v>
      </c>
      <c r="G179" s="18" t="s">
        <v>647</v>
      </c>
      <c r="I179" t="s">
        <v>648</v>
      </c>
      <c r="J179" t="s">
        <v>2420</v>
      </c>
      <c r="L179" t="s">
        <v>2421</v>
      </c>
      <c r="M179">
        <v>44531</v>
      </c>
      <c r="N179">
        <v>45075.825277777774</v>
      </c>
      <c r="O179">
        <v>45075.825277777774</v>
      </c>
      <c r="T179">
        <v>103</v>
      </c>
      <c r="AD179" t="s">
        <v>161</v>
      </c>
      <c r="AH179" t="s">
        <v>2422</v>
      </c>
      <c r="AM179" t="s">
        <v>2423</v>
      </c>
      <c r="AN179" t="s">
        <v>2424</v>
      </c>
      <c r="AO179" t="s">
        <v>2425</v>
      </c>
      <c r="CK179" s="19" t="s">
        <v>198</v>
      </c>
      <c r="CL179" s="18"/>
      <c r="CM179" s="18"/>
      <c r="CP179" s="18" t="s">
        <v>843</v>
      </c>
      <c r="CQ179" s="18"/>
      <c r="CR179" s="18" t="s">
        <v>844</v>
      </c>
      <c r="CS179" s="18" t="s">
        <v>451</v>
      </c>
      <c r="CT179" s="18" t="s">
        <v>170</v>
      </c>
      <c r="CU179"/>
      <c r="CV179"/>
      <c r="CW179"/>
      <c r="CX179"/>
      <c r="CY179" s="18">
        <f>DA179/(DB179-1)</f>
        <v>31.434782608695652</v>
      </c>
      <c r="CZ179" s="18" t="s">
        <v>2916</v>
      </c>
      <c r="DA179" s="18">
        <v>723</v>
      </c>
      <c r="DB179" s="18">
        <v>24</v>
      </c>
      <c r="DC179" s="18">
        <v>24</v>
      </c>
      <c r="DD179" s="18">
        <v>1</v>
      </c>
      <c r="DE179" s="18" t="s">
        <v>182</v>
      </c>
      <c r="DF179" s="18"/>
      <c r="DG179" s="18"/>
      <c r="DH179" s="18" t="s">
        <v>205</v>
      </c>
      <c r="DI179" s="18" t="s">
        <v>1911</v>
      </c>
      <c r="DJ179" s="18" t="s">
        <v>173</v>
      </c>
      <c r="DK179" s="18">
        <v>22.57</v>
      </c>
      <c r="DL179" s="18"/>
      <c r="DM179" s="18"/>
      <c r="DN179" s="18"/>
      <c r="DO179" s="18"/>
      <c r="DP179" s="18"/>
      <c r="DQ179" s="18">
        <v>3</v>
      </c>
      <c r="DR179" s="18" t="s">
        <v>2416</v>
      </c>
      <c r="DS179" s="18"/>
      <c r="DT179" s="18"/>
      <c r="DU179" s="18"/>
      <c r="DV179" s="18"/>
      <c r="DW179" s="18"/>
      <c r="DX179" s="18"/>
      <c r="DZ179" s="18"/>
      <c r="EA179" s="18" t="s">
        <v>2948</v>
      </c>
      <c r="EB179" s="18"/>
      <c r="EC179" s="18">
        <v>4</v>
      </c>
      <c r="ED179" s="18"/>
      <c r="EE179" s="18"/>
      <c r="EF179" s="18"/>
      <c r="EG179" s="18"/>
      <c r="EH179" s="18"/>
      <c r="EI179" s="18"/>
      <c r="EJ179" s="18"/>
      <c r="EK179" s="18" t="s">
        <v>171</v>
      </c>
      <c r="EL179" s="18"/>
      <c r="EM179" s="18"/>
      <c r="EN179" s="18">
        <f t="shared" si="6"/>
        <v>1</v>
      </c>
      <c r="EO179" t="e">
        <f>_xlfn.TEXTJOIN(", ",TRUE,#REF!)</f>
        <v>#REF!</v>
      </c>
      <c r="EP179" s="19"/>
      <c r="EQ179" s="18"/>
      <c r="ER179" s="18"/>
      <c r="ES179" s="18"/>
      <c r="ET179" s="18"/>
      <c r="EU179" s="18"/>
      <c r="EV179" s="18"/>
      <c r="EW179" s="18"/>
      <c r="EX179" s="18"/>
      <c r="EY179" s="18">
        <v>1</v>
      </c>
      <c r="EZ179" s="18"/>
      <c r="FA179" s="18"/>
      <c r="FB179" s="18"/>
      <c r="FC179" s="18"/>
      <c r="FD179" s="18"/>
      <c r="FE179" s="18"/>
      <c r="FF179" s="18"/>
      <c r="FG179" s="18"/>
      <c r="FH179" s="18"/>
      <c r="FI179" s="18"/>
      <c r="FJ179" s="18"/>
      <c r="FK179" s="18"/>
      <c r="FL179" s="18"/>
      <c r="FM179" s="18"/>
      <c r="FN179" s="18"/>
      <c r="FO179" s="18"/>
      <c r="FP179" s="18"/>
      <c r="FQ179" s="18"/>
      <c r="FR179" s="18"/>
      <c r="FS179" s="18"/>
      <c r="FT179" s="18"/>
      <c r="FU179" s="18"/>
      <c r="FV179" s="18"/>
      <c r="FW179" s="18"/>
      <c r="FX179" s="18"/>
    </row>
    <row r="180" spans="1:180" ht="90" x14ac:dyDescent="0.25">
      <c r="A180" s="18"/>
      <c r="B180" s="18" t="s">
        <v>2426</v>
      </c>
      <c r="C180" s="18" t="s">
        <v>154</v>
      </c>
      <c r="D180" s="18">
        <v>2022</v>
      </c>
      <c r="E180" s="18" t="s">
        <v>2427</v>
      </c>
      <c r="F180" s="1" t="s">
        <v>2428</v>
      </c>
      <c r="G180" s="18" t="s">
        <v>323</v>
      </c>
      <c r="I180" t="s">
        <v>324</v>
      </c>
      <c r="J180" t="s">
        <v>2429</v>
      </c>
      <c r="L180" t="s">
        <v>2430</v>
      </c>
      <c r="M180">
        <v>44910</v>
      </c>
      <c r="N180">
        <v>45075.825162037036</v>
      </c>
      <c r="O180">
        <v>45075.825162037036</v>
      </c>
      <c r="T180">
        <v>283</v>
      </c>
      <c r="AD180" t="s">
        <v>161</v>
      </c>
      <c r="AH180" t="s">
        <v>2431</v>
      </c>
      <c r="AM180" t="s">
        <v>2432</v>
      </c>
      <c r="AN180" t="s">
        <v>2433</v>
      </c>
      <c r="AO180" t="s">
        <v>2434</v>
      </c>
      <c r="CK180" s="19" t="s">
        <v>198</v>
      </c>
      <c r="CL180" s="18"/>
      <c r="CM180" s="18"/>
      <c r="CP180" s="18" t="s">
        <v>843</v>
      </c>
      <c r="CQ180" s="18" t="s">
        <v>3360</v>
      </c>
      <c r="CR180" s="18" t="s">
        <v>2074</v>
      </c>
      <c r="CS180" s="18" t="s">
        <v>3396</v>
      </c>
      <c r="CT180" s="18" t="s">
        <v>170</v>
      </c>
      <c r="CU180" s="1" t="s">
        <v>2075</v>
      </c>
      <c r="CV180" s="1" t="s">
        <v>2363</v>
      </c>
      <c r="CW180" s="1" t="s">
        <v>182</v>
      </c>
      <c r="CY180" s="18">
        <f>AVERAGE(10.3333333333333, 4.42857142857143, 15.5, 15.5, 3.875, 10.3333333333333, 14, 14, 4.66666666666667, 5.6, 5.6, 7, 4.42857142857143, 5.16666666666667, 5.16666666666667, 6.2, 3.1, 3.875, 4.28571428571429, 5, 3.33333333333333, 3.75, 6, 6, 10.3333333333333, 7.75, 5.16666666666667, 5.16666666666667, 5.16666666666667, 7.75, 10, 3, 5, 4.28571428571429, 6, 4.28571428571429, 7.75, 2.58333333333333, 3.44444444444444, 3.1, 3.44444444444444, 10.3333333333333, 6.2, 5.16666666666667, 3.875, 3.1, 3.1, 6.2, 3.44444444444444, 3.44444444444444, 4.42857142857143, 6.2, 7.75, 15.5, 7.75, 10.3333333333333, 3.875, 6.2, 6.2, 7.75, 4.28571428571429, 3.75, 5, 6, 6, 10, 7.75, 10.3333333333333, 15.5, 15.5, 7.75, 10.3333333333333, 7.75, 15.5, 7.75, 15, 3.875, 15.5, 7, 28, 7, 9.33333333333333, 3.5, 3.5, 7.75, 7.75, 7.75, 6.2, 10.3333333333333, 7.75, 4.28571428571429, 15, 6, 6, 7.5, 5, 7.75, 6.2, 5.16666666666667, 3.1, 2.06666666666667, 3.44444444444444, 5, 6, 7.5, 6, 10, 6, 15.5, 3.44444444444444, 4.42857142857143, 3.44444444444444, 3.1, 3.1, 6.2, 10.3333333333333, 5.16666666666667, 3.875, 7.75, 10.3333333333333, 15.5, 15.5, 6.2, 10.3333333333333, 3.875, 3.875, 7.75, 10.3333333333333, 5.16666666666667, 4.42857142857143, 7.75, 15.5, 7.5, 15, 6, 4.28571428571429, 7.5, 7.5, 5.16666666666667, 4.42857142857143, 5.16666666666667, 7.75, 6.2, 7.75)</f>
        <v>7.1862048059964714</v>
      </c>
      <c r="CZ180" s="18"/>
      <c r="DA180" s="18">
        <f>730</f>
        <v>730</v>
      </c>
      <c r="DB180" s="18">
        <f>AVERAGE(64, 70, 78, 82, 74, 87, 57, 88, 88, 88, 77, 63)</f>
        <v>76.333333333333329</v>
      </c>
      <c r="DC180" s="18">
        <f>438+478</f>
        <v>916</v>
      </c>
      <c r="DD180" s="18">
        <v>6</v>
      </c>
      <c r="DE180" s="18" t="s">
        <v>182</v>
      </c>
      <c r="DF180" s="18">
        <v>1</v>
      </c>
      <c r="DG180" s="18" t="s">
        <v>171</v>
      </c>
      <c r="DH180" s="18" t="s">
        <v>2435</v>
      </c>
      <c r="DI180" s="18" t="s">
        <v>751</v>
      </c>
      <c r="DJ180" s="18" t="s">
        <v>236</v>
      </c>
      <c r="DK180" s="18">
        <v>600</v>
      </c>
      <c r="DL180" s="18" t="s">
        <v>171</v>
      </c>
      <c r="DM180" s="18" t="s">
        <v>171</v>
      </c>
      <c r="DN180" s="18"/>
      <c r="DO180" s="18"/>
      <c r="DP180" s="18"/>
      <c r="DQ180" s="18">
        <v>3</v>
      </c>
      <c r="DR180" s="18" t="s">
        <v>2436</v>
      </c>
      <c r="DS180" s="18" t="s">
        <v>2437</v>
      </c>
      <c r="DT180" s="18"/>
      <c r="DU180" s="18"/>
      <c r="DV180" s="18" t="s">
        <v>3252</v>
      </c>
      <c r="DW180" s="18"/>
      <c r="DX180" s="1" t="s">
        <v>2438</v>
      </c>
      <c r="DY180" s="1" t="s">
        <v>182</v>
      </c>
      <c r="DZ180" s="18" t="s">
        <v>171</v>
      </c>
      <c r="EA180" s="18" t="s">
        <v>2948</v>
      </c>
      <c r="EB180" s="18"/>
      <c r="EC180" s="18">
        <v>4</v>
      </c>
      <c r="ED180" s="18"/>
      <c r="EE180" s="18"/>
      <c r="EF180" s="18" t="s">
        <v>171</v>
      </c>
      <c r="EG180" s="18"/>
      <c r="EH180" s="18"/>
      <c r="EI180" s="18"/>
      <c r="EJ180" s="18"/>
      <c r="EK180" s="18" t="s">
        <v>171</v>
      </c>
      <c r="EL180" s="18"/>
      <c r="EM180" s="18"/>
      <c r="EN180" s="18">
        <f t="shared" si="6"/>
        <v>2</v>
      </c>
      <c r="EO180" t="e">
        <f>_xlfn.TEXTJOIN(", ",TRUE,#REF!)</f>
        <v>#REF!</v>
      </c>
      <c r="EP180" s="19"/>
      <c r="EQ180" s="18"/>
      <c r="ER180" s="18"/>
      <c r="ES180" s="18"/>
      <c r="ET180" s="18"/>
      <c r="EU180" s="18"/>
      <c r="EV180" s="18"/>
      <c r="EW180" s="18">
        <v>1</v>
      </c>
      <c r="EX180" s="18"/>
      <c r="EY180" s="18"/>
      <c r="EZ180" s="18">
        <v>1</v>
      </c>
      <c r="FA180" s="18"/>
      <c r="FB180" s="18"/>
      <c r="FC180" s="18"/>
      <c r="FD180" s="18"/>
      <c r="FE180" s="18"/>
      <c r="FF180" s="18"/>
      <c r="FG180" s="18"/>
      <c r="FH180" s="18"/>
      <c r="FI180" s="18"/>
      <c r="FJ180" s="18"/>
      <c r="FK180" s="18"/>
      <c r="FL180" s="18"/>
      <c r="FM180" s="18"/>
      <c r="FN180" s="18"/>
      <c r="FO180" s="18"/>
      <c r="FP180" s="18"/>
      <c r="FQ180" s="18"/>
      <c r="FR180" s="18"/>
      <c r="FS180" s="18"/>
      <c r="FT180" s="18"/>
      <c r="FU180" s="18"/>
      <c r="FV180" s="18"/>
      <c r="FW180" s="18"/>
      <c r="FX180" s="18"/>
    </row>
    <row r="181" spans="1:180" ht="180" x14ac:dyDescent="0.25">
      <c r="A181" s="18"/>
      <c r="B181" s="18" t="s">
        <v>2439</v>
      </c>
      <c r="C181" s="18" t="s">
        <v>154</v>
      </c>
      <c r="D181" s="18">
        <v>2023</v>
      </c>
      <c r="E181" s="18" t="s">
        <v>2440</v>
      </c>
      <c r="F181" s="1" t="s">
        <v>2441</v>
      </c>
      <c r="G181" s="18" t="s">
        <v>323</v>
      </c>
      <c r="I181" t="s">
        <v>332</v>
      </c>
      <c r="J181" t="s">
        <v>2442</v>
      </c>
      <c r="K181" t="s">
        <v>2443</v>
      </c>
      <c r="L181" t="s">
        <v>2444</v>
      </c>
      <c r="M181">
        <v>2023</v>
      </c>
      <c r="N181">
        <v>45246.819236111114</v>
      </c>
      <c r="O181">
        <v>45246.819236111114</v>
      </c>
      <c r="S181" t="s">
        <v>182</v>
      </c>
      <c r="T181">
        <v>297</v>
      </c>
      <c r="X181" t="s">
        <v>182</v>
      </c>
      <c r="AD181" t="s">
        <v>161</v>
      </c>
      <c r="AK181" t="s">
        <v>183</v>
      </c>
      <c r="AS181" t="s">
        <v>182</v>
      </c>
      <c r="CK181" s="20" t="s">
        <v>198</v>
      </c>
      <c r="CL181" s="18"/>
      <c r="CM181" s="18"/>
      <c r="CP181" s="18" t="s">
        <v>201</v>
      </c>
      <c r="CQ181" s="18" t="s">
        <v>3360</v>
      </c>
      <c r="CR181" s="18" t="s">
        <v>2074</v>
      </c>
      <c r="CS181" s="18" t="s">
        <v>3396</v>
      </c>
      <c r="CT181" t="s">
        <v>692</v>
      </c>
      <c r="CU181" s="1" t="s">
        <v>2445</v>
      </c>
      <c r="CV181" s="1" t="s">
        <v>2446</v>
      </c>
      <c r="CW181" s="1" t="s">
        <v>2904</v>
      </c>
      <c r="CY181" s="18">
        <f>AVERAGE(9.11764705882353, 5.10204081632653, 4.62962962962963, 3.6231884057971)</f>
        <v>5.6181264776441981</v>
      </c>
      <c r="CZ181" s="18"/>
      <c r="DA181" s="1" t="s">
        <v>2930</v>
      </c>
      <c r="DB181" s="18">
        <f>AVERAGE(18,50,55,70)</f>
        <v>48.25</v>
      </c>
      <c r="DC181" s="18" t="s">
        <v>182</v>
      </c>
      <c r="DD181" s="18">
        <v>1</v>
      </c>
      <c r="DE181" s="18">
        <v>6.7514430014430022</v>
      </c>
      <c r="DF181" s="18">
        <v>1</v>
      </c>
      <c r="DG181" s="18" t="s">
        <v>171</v>
      </c>
      <c r="DH181" s="18" t="s">
        <v>2447</v>
      </c>
      <c r="DI181" s="18" t="s">
        <v>751</v>
      </c>
      <c r="DJ181" s="18" t="s">
        <v>236</v>
      </c>
      <c r="DK181" s="18">
        <v>0.21</v>
      </c>
      <c r="DL181" s="18" t="s">
        <v>171</v>
      </c>
      <c r="DM181" s="18" t="s">
        <v>171</v>
      </c>
      <c r="DN181" s="18"/>
      <c r="DO181" s="18"/>
      <c r="DP181" s="18"/>
      <c r="DQ181" s="18">
        <v>3</v>
      </c>
      <c r="DR181" s="18" t="s">
        <v>2448</v>
      </c>
      <c r="DS181" s="18" t="s">
        <v>2437</v>
      </c>
      <c r="DT181" s="18"/>
      <c r="DU181" s="18"/>
      <c r="DV181" s="18" t="s">
        <v>3251</v>
      </c>
      <c r="DW181" s="18"/>
      <c r="DX181" s="1" t="s">
        <v>2449</v>
      </c>
      <c r="DY181" s="1" t="s">
        <v>3297</v>
      </c>
      <c r="DZ181" s="18" t="s">
        <v>171</v>
      </c>
      <c r="EA181" s="18" t="s">
        <v>3052</v>
      </c>
      <c r="EB181" s="18"/>
      <c r="EC181" s="18">
        <v>4</v>
      </c>
      <c r="ED181" s="18"/>
      <c r="EE181" s="18"/>
      <c r="EF181" s="18" t="s">
        <v>171</v>
      </c>
      <c r="EG181" s="18"/>
      <c r="EH181" s="18"/>
      <c r="EI181" s="18"/>
      <c r="EJ181" s="18"/>
      <c r="EK181" s="18" t="s">
        <v>171</v>
      </c>
      <c r="EL181" s="18"/>
      <c r="EM181" s="18"/>
      <c r="EN181" s="18">
        <f t="shared" si="6"/>
        <v>4</v>
      </c>
      <c r="EO181" t="e">
        <f>_xlfn.TEXTJOIN(", ",TRUE,#REF!)</f>
        <v>#REF!</v>
      </c>
      <c r="EP181" s="20">
        <v>1</v>
      </c>
      <c r="EQ181" s="18"/>
      <c r="ER181" s="18"/>
      <c r="ES181" s="18"/>
      <c r="ET181" s="18">
        <v>1</v>
      </c>
      <c r="EU181" s="18"/>
      <c r="EV181" s="18"/>
      <c r="EW181" s="18"/>
      <c r="EX181" s="18"/>
      <c r="EY181" s="18"/>
      <c r="EZ181" s="18">
        <v>1</v>
      </c>
      <c r="FA181" s="18"/>
      <c r="FB181" s="18"/>
      <c r="FC181" s="18"/>
      <c r="FD181" s="18"/>
      <c r="FE181" s="18"/>
      <c r="FF181" s="18"/>
      <c r="FG181" s="18"/>
      <c r="FH181" s="18"/>
      <c r="FI181" s="18"/>
      <c r="FJ181" s="18">
        <v>1</v>
      </c>
      <c r="FK181" s="18"/>
      <c r="FL181" s="18"/>
      <c r="FM181" s="18"/>
      <c r="FN181" s="18"/>
      <c r="FO181" s="18"/>
      <c r="FP181" s="18"/>
      <c r="FQ181" s="18"/>
      <c r="FR181" s="18"/>
      <c r="FS181" s="18"/>
      <c r="FT181" s="18"/>
      <c r="FU181" s="18"/>
      <c r="FV181" s="18"/>
      <c r="FW181" s="18"/>
      <c r="FX181" s="18"/>
    </row>
    <row r="182" spans="1:180" ht="60" x14ac:dyDescent="0.25">
      <c r="A182" s="18">
        <v>1</v>
      </c>
      <c r="B182" s="18" t="s">
        <v>2470</v>
      </c>
      <c r="C182" s="18" t="s">
        <v>154</v>
      </c>
      <c r="D182" s="18">
        <v>2024</v>
      </c>
      <c r="E182" s="18" t="s">
        <v>2471</v>
      </c>
      <c r="F182" s="1" t="s">
        <v>2472</v>
      </c>
      <c r="G182" s="18" t="s">
        <v>566</v>
      </c>
      <c r="I182" t="s">
        <v>179</v>
      </c>
      <c r="J182" t="s">
        <v>2473</v>
      </c>
      <c r="K182" t="s">
        <v>2474</v>
      </c>
      <c r="L182" t="s">
        <v>2475</v>
      </c>
      <c r="M182">
        <v>45407</v>
      </c>
      <c r="N182">
        <v>45434.755104166667</v>
      </c>
      <c r="O182">
        <v>45436.04891203704</v>
      </c>
      <c r="Q182">
        <v>1517</v>
      </c>
      <c r="S182" t="s">
        <v>182</v>
      </c>
      <c r="T182">
        <v>16</v>
      </c>
      <c r="V182" t="s">
        <v>1145</v>
      </c>
      <c r="X182" t="s">
        <v>182</v>
      </c>
      <c r="AD182" t="s">
        <v>161</v>
      </c>
      <c r="AE182" t="s">
        <v>182</v>
      </c>
      <c r="AG182" t="s">
        <v>193</v>
      </c>
      <c r="AH182" t="s">
        <v>2476</v>
      </c>
      <c r="AK182" t="s">
        <v>2477</v>
      </c>
      <c r="AM182" t="s">
        <v>2478</v>
      </c>
      <c r="AO182" t="s">
        <v>2479</v>
      </c>
      <c r="CK182" s="20"/>
      <c r="CL182" s="18"/>
      <c r="CM182" s="18"/>
      <c r="CP182" s="18" t="s">
        <v>201</v>
      </c>
      <c r="CQ182" s="18" t="s">
        <v>3377</v>
      </c>
      <c r="CR182" s="1" t="s">
        <v>471</v>
      </c>
      <c r="CS182" s="18" t="s">
        <v>3396</v>
      </c>
      <c r="CT182" s="18" t="s">
        <v>182</v>
      </c>
      <c r="CU182"/>
      <c r="CV182" t="s">
        <v>171</v>
      </c>
      <c r="CW182"/>
      <c r="CX182"/>
      <c r="CY182" s="18">
        <v>92</v>
      </c>
      <c r="CZ182" s="18"/>
      <c r="DA182" s="18">
        <v>92</v>
      </c>
      <c r="DB182" s="18">
        <v>2</v>
      </c>
      <c r="DC182" s="18" t="s">
        <v>182</v>
      </c>
      <c r="DD182" s="18">
        <v>1</v>
      </c>
      <c r="DE182" s="18"/>
      <c r="DF182" s="18">
        <v>4</v>
      </c>
      <c r="DG182" s="18" t="s">
        <v>171</v>
      </c>
      <c r="DH182" s="18" t="s">
        <v>205</v>
      </c>
      <c r="DI182" s="18" t="s">
        <v>2480</v>
      </c>
      <c r="DJ182" s="18" t="s">
        <v>173</v>
      </c>
      <c r="DK182" s="18">
        <v>120</v>
      </c>
      <c r="DL182" s="18" t="s">
        <v>171</v>
      </c>
      <c r="DM182" s="18" t="s">
        <v>171</v>
      </c>
      <c r="DN182" s="18"/>
      <c r="DO182" s="18"/>
      <c r="DP182" s="18"/>
      <c r="DQ182" s="18">
        <v>3</v>
      </c>
      <c r="DR182" s="18" t="s">
        <v>174</v>
      </c>
      <c r="DS182" s="18" t="s">
        <v>479</v>
      </c>
      <c r="DT182" s="18"/>
      <c r="DU182" s="18" t="s">
        <v>3230</v>
      </c>
      <c r="DV182" s="1" t="s">
        <v>2481</v>
      </c>
      <c r="DW182" s="18"/>
      <c r="DX182" s="1" t="s">
        <v>2482</v>
      </c>
      <c r="DY182" s="18" t="s">
        <v>3254</v>
      </c>
      <c r="DZ182" s="18" t="s">
        <v>171</v>
      </c>
      <c r="EA182" s="18">
        <v>2020</v>
      </c>
      <c r="EB182" s="18" t="s">
        <v>182</v>
      </c>
      <c r="EC182" s="18">
        <v>4</v>
      </c>
      <c r="ED182" s="18"/>
      <c r="EE182" s="1" t="s">
        <v>3207</v>
      </c>
      <c r="EF182" s="1" t="s">
        <v>2483</v>
      </c>
      <c r="EG182" s="1" t="s">
        <v>3176</v>
      </c>
      <c r="EH182" s="1" t="s">
        <v>3279</v>
      </c>
      <c r="EI182" s="18"/>
      <c r="EJ182" s="1" t="s">
        <v>1373</v>
      </c>
      <c r="EK182" s="1" t="s">
        <v>1373</v>
      </c>
      <c r="EL182" s="1" t="s">
        <v>3342</v>
      </c>
      <c r="EM182" s="18"/>
      <c r="EN182" s="18">
        <f t="shared" si="6"/>
        <v>4</v>
      </c>
      <c r="EO182" t="e">
        <f>_xlfn.TEXTJOIN(", ",TRUE,#REF!)</f>
        <v>#REF!</v>
      </c>
      <c r="EP182" s="20" t="s">
        <v>1647</v>
      </c>
      <c r="EQ182" s="18"/>
      <c r="ER182" s="18"/>
      <c r="ES182" s="18"/>
      <c r="ET182" s="18"/>
      <c r="EU182" s="18"/>
      <c r="EV182" s="18"/>
      <c r="EW182" s="18"/>
      <c r="EX182" s="18"/>
      <c r="EY182" s="18"/>
      <c r="EZ182" s="18">
        <v>1</v>
      </c>
      <c r="FA182" s="18"/>
      <c r="FB182" s="18"/>
      <c r="FC182" s="18"/>
      <c r="FD182" s="18"/>
      <c r="FE182" s="18"/>
      <c r="FF182" s="18"/>
      <c r="FG182" s="18"/>
      <c r="FH182" s="18"/>
      <c r="FI182" s="18"/>
      <c r="FJ182" s="18"/>
      <c r="FK182" s="18"/>
      <c r="FL182" s="18">
        <v>1</v>
      </c>
      <c r="FM182" s="18"/>
      <c r="FN182" s="18"/>
      <c r="FO182" s="18"/>
      <c r="FP182" s="18"/>
      <c r="FQ182" s="18"/>
      <c r="FR182" s="18"/>
      <c r="FS182" s="18"/>
      <c r="FT182" s="18"/>
      <c r="FU182" s="18"/>
      <c r="FV182" s="18">
        <v>1</v>
      </c>
      <c r="FW182" s="18"/>
      <c r="FX182" s="18"/>
    </row>
    <row r="183" spans="1:180" hidden="1" x14ac:dyDescent="0.25">
      <c r="B183" t="s">
        <v>2058</v>
      </c>
      <c r="C183" t="s">
        <v>154</v>
      </c>
      <c r="D183">
        <v>2018</v>
      </c>
      <c r="F183" t="s">
        <v>2059</v>
      </c>
      <c r="K183" t="s">
        <v>2060</v>
      </c>
      <c r="M183">
        <v>2018</v>
      </c>
      <c r="N183">
        <v>45246.81931712963</v>
      </c>
      <c r="O183">
        <v>45246.81931712963</v>
      </c>
      <c r="S183" t="s">
        <v>182</v>
      </c>
      <c r="T183">
        <v>4</v>
      </c>
      <c r="X183" t="s">
        <v>182</v>
      </c>
      <c r="AD183" t="s">
        <v>161</v>
      </c>
      <c r="AK183" t="s">
        <v>2061</v>
      </c>
      <c r="AQ183" t="s">
        <v>2062</v>
      </c>
      <c r="AS183" t="s">
        <v>182</v>
      </c>
      <c r="CL183" t="s">
        <v>3059</v>
      </c>
      <c r="CR183"/>
      <c r="CU183"/>
      <c r="CV183"/>
      <c r="CW183"/>
      <c r="CX183"/>
      <c r="CZ183" s="18"/>
      <c r="DA183" s="18"/>
      <c r="DB183" s="18"/>
      <c r="DC183" s="18"/>
      <c r="DD183" s="18"/>
      <c r="DL183"/>
      <c r="DV183"/>
      <c r="DX183"/>
      <c r="DY183"/>
      <c r="EE183"/>
      <c r="EF183"/>
      <c r="EG183"/>
      <c r="EH183"/>
      <c r="EK183"/>
      <c r="EN183">
        <f t="shared" ref="EN183" si="7">COUNTA(EP183:FX183)</f>
        <v>0</v>
      </c>
      <c r="EO183" t="e">
        <f>_xlfn.TEXTJOIN(", ",TRUE,#REF!)</f>
        <v>#REF!</v>
      </c>
    </row>
    <row r="184" spans="1:180" x14ac:dyDescent="0.25">
      <c r="DL184"/>
      <c r="EE184"/>
      <c r="EF184"/>
      <c r="EG184"/>
      <c r="EH184"/>
    </row>
    <row r="185" spans="1:180" x14ac:dyDescent="0.25">
      <c r="DL185"/>
      <c r="EE185"/>
      <c r="EF185"/>
      <c r="EG185"/>
      <c r="EH185"/>
    </row>
    <row r="186" spans="1:180" x14ac:dyDescent="0.25">
      <c r="DL186"/>
      <c r="EE186"/>
      <c r="EF186"/>
      <c r="EG186"/>
      <c r="EH186"/>
    </row>
    <row r="187" spans="1:180" x14ac:dyDescent="0.25">
      <c r="DL187"/>
      <c r="EE187"/>
      <c r="EF187"/>
      <c r="EG187"/>
      <c r="EH187"/>
    </row>
    <row r="188" spans="1:180" x14ac:dyDescent="0.25">
      <c r="DL188"/>
      <c r="EE188"/>
      <c r="EF188"/>
      <c r="EG188"/>
      <c r="EH188"/>
    </row>
    <row r="189" spans="1:180" x14ac:dyDescent="0.25">
      <c r="DL189"/>
      <c r="EE189"/>
      <c r="EF189"/>
      <c r="EG189"/>
      <c r="EH189"/>
    </row>
    <row r="190" spans="1:180" x14ac:dyDescent="0.25">
      <c r="DL190"/>
      <c r="EE190"/>
      <c r="EF190"/>
      <c r="EG190"/>
      <c r="EH190"/>
    </row>
    <row r="191" spans="1:180" x14ac:dyDescent="0.25">
      <c r="DL191"/>
      <c r="EE191"/>
      <c r="EF191"/>
      <c r="EG191"/>
      <c r="EH191"/>
    </row>
    <row r="192" spans="1:180" x14ac:dyDescent="0.25">
      <c r="DL192"/>
      <c r="EE192"/>
      <c r="EF192"/>
      <c r="EG192"/>
      <c r="EH192"/>
    </row>
    <row r="193" spans="116:138" x14ac:dyDescent="0.25">
      <c r="DL193"/>
      <c r="EE193"/>
      <c r="EF193"/>
      <c r="EG193"/>
      <c r="EH193"/>
    </row>
    <row r="194" spans="116:138" x14ac:dyDescent="0.25">
      <c r="DL194"/>
      <c r="EE194"/>
      <c r="EF194"/>
      <c r="EG194"/>
      <c r="EH194"/>
    </row>
    <row r="195" spans="116:138" x14ac:dyDescent="0.25">
      <c r="DL195"/>
      <c r="EE195"/>
      <c r="EF195"/>
      <c r="EG195"/>
      <c r="EH195"/>
    </row>
    <row r="196" spans="116:138" x14ac:dyDescent="0.25">
      <c r="DL196"/>
      <c r="EE196"/>
      <c r="EF196"/>
      <c r="EG196"/>
      <c r="EH196"/>
    </row>
    <row r="197" spans="116:138" x14ac:dyDescent="0.25">
      <c r="DL197"/>
      <c r="EE197"/>
      <c r="EF197"/>
      <c r="EG197"/>
      <c r="EH197"/>
    </row>
    <row r="198" spans="116:138" x14ac:dyDescent="0.25">
      <c r="DL198"/>
      <c r="EE198"/>
      <c r="EF198"/>
      <c r="EG198"/>
      <c r="EH198"/>
    </row>
    <row r="199" spans="116:138" x14ac:dyDescent="0.25">
      <c r="DL199"/>
      <c r="EE199"/>
      <c r="EF199"/>
      <c r="EG199"/>
      <c r="EH199"/>
    </row>
    <row r="200" spans="116:138" x14ac:dyDescent="0.25">
      <c r="DL200"/>
      <c r="EE200"/>
      <c r="EF200"/>
      <c r="EG200"/>
      <c r="EH200"/>
    </row>
    <row r="201" spans="116:138" x14ac:dyDescent="0.25">
      <c r="DL201"/>
      <c r="EE201"/>
      <c r="EF201"/>
      <c r="EG201"/>
      <c r="EH201"/>
    </row>
    <row r="202" spans="116:138" x14ac:dyDescent="0.25">
      <c r="DL202"/>
      <c r="EE202"/>
      <c r="EF202"/>
      <c r="EG202"/>
      <c r="EH202"/>
    </row>
    <row r="203" spans="116:138" x14ac:dyDescent="0.25">
      <c r="DL203"/>
      <c r="EE203"/>
      <c r="EF203"/>
      <c r="EG203"/>
      <c r="EH203"/>
    </row>
    <row r="204" spans="116:138" x14ac:dyDescent="0.25">
      <c r="DL204"/>
      <c r="EE204"/>
      <c r="EF204"/>
      <c r="EG204"/>
      <c r="EH204"/>
    </row>
    <row r="205" spans="116:138" x14ac:dyDescent="0.25">
      <c r="DL205"/>
      <c r="EE205"/>
      <c r="EF205"/>
      <c r="EG205"/>
      <c r="EH205"/>
    </row>
    <row r="206" spans="116:138" x14ac:dyDescent="0.25">
      <c r="DL206"/>
      <c r="EE206"/>
      <c r="EF206"/>
      <c r="EG206"/>
      <c r="EH206"/>
    </row>
    <row r="207" spans="116:138" x14ac:dyDescent="0.25">
      <c r="DL207"/>
      <c r="EE207"/>
      <c r="EF207"/>
      <c r="EG207"/>
      <c r="EH207"/>
    </row>
    <row r="208" spans="116:138" x14ac:dyDescent="0.25">
      <c r="DL208"/>
      <c r="EE208"/>
      <c r="EF208"/>
      <c r="EG208"/>
      <c r="EH208"/>
    </row>
    <row r="209" spans="116:138" x14ac:dyDescent="0.25">
      <c r="DL209"/>
      <c r="EE209"/>
      <c r="EF209"/>
      <c r="EG209"/>
      <c r="EH209"/>
    </row>
    <row r="210" spans="116:138" x14ac:dyDescent="0.25">
      <c r="DL210"/>
      <c r="EE210"/>
      <c r="EF210"/>
      <c r="EG210"/>
      <c r="EH210"/>
    </row>
    <row r="211" spans="116:138" x14ac:dyDescent="0.25">
      <c r="DL211"/>
      <c r="EE211"/>
      <c r="EF211"/>
      <c r="EG211"/>
      <c r="EH211"/>
    </row>
    <row r="212" spans="116:138" x14ac:dyDescent="0.25">
      <c r="DL212"/>
      <c r="EE212"/>
      <c r="EF212"/>
      <c r="EG212"/>
      <c r="EH212"/>
    </row>
    <row r="213" spans="116:138" x14ac:dyDescent="0.25">
      <c r="DL213"/>
      <c r="EE213"/>
      <c r="EF213"/>
      <c r="EG213"/>
      <c r="EH213"/>
    </row>
    <row r="214" spans="116:138" x14ac:dyDescent="0.25">
      <c r="DL214"/>
      <c r="EE214"/>
      <c r="EF214"/>
      <c r="EG214"/>
      <c r="EH214"/>
    </row>
    <row r="215" spans="116:138" x14ac:dyDescent="0.25">
      <c r="DL215"/>
      <c r="EE215"/>
      <c r="EF215"/>
      <c r="EG215"/>
      <c r="EH215"/>
    </row>
    <row r="216" spans="116:138" x14ac:dyDescent="0.25">
      <c r="DL216"/>
      <c r="EE216"/>
      <c r="EF216"/>
      <c r="EG216"/>
      <c r="EH216"/>
    </row>
    <row r="217" spans="116:138" x14ac:dyDescent="0.25">
      <c r="DL217"/>
      <c r="EE217"/>
      <c r="EF217"/>
      <c r="EG217"/>
      <c r="EH217"/>
    </row>
    <row r="218" spans="116:138" x14ac:dyDescent="0.25">
      <c r="DL218"/>
      <c r="EE218"/>
      <c r="EF218"/>
      <c r="EG218"/>
      <c r="EH218"/>
    </row>
    <row r="219" spans="116:138" x14ac:dyDescent="0.25">
      <c r="DL219"/>
      <c r="EE219"/>
      <c r="EF219"/>
      <c r="EG219"/>
      <c r="EH219"/>
    </row>
    <row r="220" spans="116:138" x14ac:dyDescent="0.25">
      <c r="DL220"/>
      <c r="EE220"/>
      <c r="EF220"/>
      <c r="EG220"/>
      <c r="EH220"/>
    </row>
    <row r="221" spans="116:138" x14ac:dyDescent="0.25">
      <c r="DL221"/>
      <c r="EE221"/>
      <c r="EF221"/>
      <c r="EG221"/>
      <c r="EH221"/>
    </row>
    <row r="222" spans="116:138" x14ac:dyDescent="0.25">
      <c r="DL222"/>
      <c r="EE222"/>
      <c r="EF222"/>
      <c r="EG222"/>
      <c r="EH222"/>
    </row>
    <row r="223" spans="116:138" x14ac:dyDescent="0.25">
      <c r="DL223"/>
      <c r="EE223"/>
      <c r="EF223"/>
      <c r="EG223"/>
      <c r="EH223"/>
    </row>
    <row r="224" spans="116:138" x14ac:dyDescent="0.25">
      <c r="DL224"/>
      <c r="EE224"/>
      <c r="EF224"/>
      <c r="EG224"/>
      <c r="EH224"/>
    </row>
    <row r="225" spans="116:138" x14ac:dyDescent="0.25">
      <c r="DL225"/>
      <c r="EE225"/>
      <c r="EF225"/>
      <c r="EG225"/>
      <c r="EH225"/>
    </row>
    <row r="226" spans="116:138" x14ac:dyDescent="0.25">
      <c r="DL226"/>
      <c r="EE226"/>
      <c r="EF226"/>
      <c r="EG226"/>
      <c r="EH226"/>
    </row>
    <row r="227" spans="116:138" x14ac:dyDescent="0.25">
      <c r="DL227"/>
      <c r="EE227"/>
      <c r="EF227"/>
      <c r="EG227"/>
      <c r="EH227"/>
    </row>
    <row r="228" spans="116:138" x14ac:dyDescent="0.25">
      <c r="DL228"/>
      <c r="EE228"/>
      <c r="EF228"/>
      <c r="EG228"/>
      <c r="EH228"/>
    </row>
    <row r="229" spans="116:138" x14ac:dyDescent="0.25">
      <c r="DL229"/>
      <c r="EE229"/>
      <c r="EF229"/>
      <c r="EG229"/>
      <c r="EH229"/>
    </row>
    <row r="230" spans="116:138" x14ac:dyDescent="0.25">
      <c r="DL230"/>
      <c r="EE230"/>
      <c r="EF230"/>
      <c r="EG230"/>
      <c r="EH230"/>
    </row>
    <row r="231" spans="116:138" x14ac:dyDescent="0.25">
      <c r="DL231"/>
      <c r="EE231"/>
      <c r="EF231"/>
      <c r="EG231"/>
      <c r="EH231"/>
    </row>
    <row r="232" spans="116:138" x14ac:dyDescent="0.25">
      <c r="DL232"/>
      <c r="EE232"/>
      <c r="EF232"/>
      <c r="EG232"/>
      <c r="EH232"/>
    </row>
    <row r="233" spans="116:138" x14ac:dyDescent="0.25">
      <c r="DL233"/>
      <c r="EE233"/>
      <c r="EF233"/>
      <c r="EG233"/>
      <c r="EH233"/>
    </row>
    <row r="234" spans="116:138" x14ac:dyDescent="0.25">
      <c r="DL234"/>
      <c r="EE234"/>
      <c r="EF234"/>
      <c r="EG234"/>
      <c r="EH234"/>
    </row>
    <row r="235" spans="116:138" x14ac:dyDescent="0.25">
      <c r="DL235"/>
      <c r="EE235"/>
      <c r="EF235"/>
      <c r="EG235"/>
      <c r="EH235"/>
    </row>
    <row r="236" spans="116:138" x14ac:dyDescent="0.25">
      <c r="DL236"/>
      <c r="EE236"/>
      <c r="EF236"/>
      <c r="EG236"/>
      <c r="EH236"/>
    </row>
    <row r="237" spans="116:138" x14ac:dyDescent="0.25">
      <c r="DL237"/>
      <c r="EE237"/>
      <c r="EF237"/>
      <c r="EG237"/>
      <c r="EH237"/>
    </row>
    <row r="238" spans="116:138" x14ac:dyDescent="0.25">
      <c r="DL238"/>
      <c r="EE238"/>
      <c r="EF238"/>
      <c r="EG238"/>
      <c r="EH238"/>
    </row>
    <row r="239" spans="116:138" x14ac:dyDescent="0.25">
      <c r="DL239"/>
      <c r="EE239"/>
      <c r="EF239"/>
      <c r="EG239"/>
      <c r="EH239"/>
    </row>
    <row r="240" spans="116:138" x14ac:dyDescent="0.25">
      <c r="DL240"/>
      <c r="EE240"/>
      <c r="EF240"/>
      <c r="EG240"/>
      <c r="EH240"/>
    </row>
    <row r="241" spans="116:138" x14ac:dyDescent="0.25">
      <c r="DL241"/>
      <c r="EE241"/>
      <c r="EF241"/>
      <c r="EG241"/>
      <c r="EH241"/>
    </row>
    <row r="242" spans="116:138" x14ac:dyDescent="0.25">
      <c r="DL242"/>
      <c r="EE242"/>
      <c r="EF242"/>
      <c r="EG242"/>
      <c r="EH242"/>
    </row>
    <row r="243" spans="116:138" x14ac:dyDescent="0.25">
      <c r="DL243"/>
      <c r="EE243"/>
      <c r="EF243"/>
      <c r="EG243"/>
      <c r="EH243"/>
    </row>
    <row r="244" spans="116:138" x14ac:dyDescent="0.25">
      <c r="DL244"/>
      <c r="EE244"/>
      <c r="EF244"/>
      <c r="EG244"/>
      <c r="EH244"/>
    </row>
    <row r="245" spans="116:138" x14ac:dyDescent="0.25">
      <c r="DL245"/>
      <c r="EE245"/>
      <c r="EF245"/>
      <c r="EG245"/>
      <c r="EH245"/>
    </row>
    <row r="246" spans="116:138" x14ac:dyDescent="0.25">
      <c r="DL246"/>
      <c r="EE246"/>
      <c r="EF246"/>
      <c r="EG246"/>
      <c r="EH246"/>
    </row>
    <row r="247" spans="116:138" x14ac:dyDescent="0.25">
      <c r="DL247"/>
      <c r="EE247"/>
      <c r="EF247"/>
      <c r="EG247"/>
      <c r="EH247"/>
    </row>
    <row r="248" spans="116:138" x14ac:dyDescent="0.25">
      <c r="DL248"/>
      <c r="EE248"/>
      <c r="EF248"/>
      <c r="EG248"/>
      <c r="EH248"/>
    </row>
    <row r="249" spans="116:138" x14ac:dyDescent="0.25">
      <c r="DL249"/>
      <c r="EE249"/>
      <c r="EF249"/>
      <c r="EG249"/>
      <c r="EH249"/>
    </row>
    <row r="250" spans="116:138" x14ac:dyDescent="0.25">
      <c r="DL250"/>
      <c r="EE250"/>
      <c r="EF250"/>
      <c r="EG250"/>
      <c r="EH250"/>
    </row>
    <row r="251" spans="116:138" x14ac:dyDescent="0.25">
      <c r="DL251"/>
      <c r="EE251"/>
      <c r="EF251"/>
      <c r="EG251"/>
      <c r="EH251"/>
    </row>
    <row r="252" spans="116:138" x14ac:dyDescent="0.25">
      <c r="DL252"/>
      <c r="EE252"/>
      <c r="EF252"/>
      <c r="EG252"/>
      <c r="EH252"/>
    </row>
    <row r="253" spans="116:138" x14ac:dyDescent="0.25">
      <c r="DL253"/>
      <c r="EE253"/>
      <c r="EF253"/>
      <c r="EG253"/>
      <c r="EH253"/>
    </row>
    <row r="254" spans="116:138" x14ac:dyDescent="0.25">
      <c r="DL254"/>
      <c r="EE254"/>
      <c r="EF254"/>
      <c r="EG254"/>
      <c r="EH254"/>
    </row>
    <row r="255" spans="116:138" x14ac:dyDescent="0.25">
      <c r="DL255"/>
      <c r="EE255"/>
      <c r="EF255"/>
      <c r="EG255"/>
      <c r="EH255"/>
    </row>
    <row r="256" spans="116:138" x14ac:dyDescent="0.25">
      <c r="DL256"/>
      <c r="EE256"/>
      <c r="EF256"/>
      <c r="EG256"/>
      <c r="EH256"/>
    </row>
    <row r="257" spans="116:138" x14ac:dyDescent="0.25">
      <c r="DL257"/>
      <c r="EE257"/>
      <c r="EF257"/>
      <c r="EG257"/>
      <c r="EH257"/>
    </row>
    <row r="258" spans="116:138" x14ac:dyDescent="0.25">
      <c r="DL258"/>
      <c r="EE258"/>
      <c r="EF258"/>
      <c r="EG258"/>
      <c r="EH258"/>
    </row>
    <row r="259" spans="116:138" x14ac:dyDescent="0.25">
      <c r="DL259"/>
      <c r="EE259"/>
      <c r="EF259"/>
      <c r="EG259"/>
      <c r="EH259"/>
    </row>
    <row r="260" spans="116:138" x14ac:dyDescent="0.25">
      <c r="DL260"/>
      <c r="EE260"/>
      <c r="EF260"/>
      <c r="EG260"/>
      <c r="EH260"/>
    </row>
    <row r="261" spans="116:138" x14ac:dyDescent="0.25">
      <c r="DL261"/>
      <c r="EE261"/>
      <c r="EF261"/>
      <c r="EG261"/>
      <c r="EH261"/>
    </row>
    <row r="262" spans="116:138" x14ac:dyDescent="0.25">
      <c r="DL262"/>
      <c r="EE262"/>
      <c r="EF262"/>
      <c r="EG262"/>
      <c r="EH262"/>
    </row>
    <row r="263" spans="116:138" x14ac:dyDescent="0.25">
      <c r="DL263"/>
      <c r="EE263"/>
      <c r="EF263"/>
      <c r="EG263"/>
      <c r="EH263"/>
    </row>
    <row r="264" spans="116:138" x14ac:dyDescent="0.25">
      <c r="DL264"/>
      <c r="EE264"/>
      <c r="EF264"/>
      <c r="EG264"/>
      <c r="EH264"/>
    </row>
    <row r="265" spans="116:138" x14ac:dyDescent="0.25">
      <c r="DL265"/>
      <c r="EE265"/>
      <c r="EF265"/>
      <c r="EG265"/>
      <c r="EH265"/>
    </row>
    <row r="266" spans="116:138" x14ac:dyDescent="0.25">
      <c r="DL266"/>
      <c r="EE266"/>
      <c r="EF266"/>
      <c r="EG266"/>
      <c r="EH266"/>
    </row>
    <row r="267" spans="116:138" x14ac:dyDescent="0.25">
      <c r="DL267"/>
      <c r="EE267"/>
      <c r="EF267"/>
      <c r="EG267"/>
      <c r="EH267"/>
    </row>
    <row r="268" spans="116:138" x14ac:dyDescent="0.25">
      <c r="DL268"/>
      <c r="EE268"/>
      <c r="EF268"/>
      <c r="EG268"/>
      <c r="EH268"/>
    </row>
    <row r="269" spans="116:138" x14ac:dyDescent="0.25">
      <c r="DL269"/>
      <c r="EE269"/>
      <c r="EF269"/>
      <c r="EG269"/>
      <c r="EH269"/>
    </row>
    <row r="270" spans="116:138" x14ac:dyDescent="0.25">
      <c r="DL270"/>
      <c r="EE270"/>
      <c r="EF270"/>
      <c r="EG270"/>
      <c r="EH270"/>
    </row>
    <row r="271" spans="116:138" x14ac:dyDescent="0.25">
      <c r="DL271"/>
      <c r="EE271"/>
      <c r="EF271"/>
      <c r="EG271"/>
      <c r="EH271"/>
    </row>
    <row r="272" spans="116:138" x14ac:dyDescent="0.25">
      <c r="DL272"/>
      <c r="EE272"/>
      <c r="EF272"/>
      <c r="EG272"/>
      <c r="EH272"/>
    </row>
    <row r="273" spans="116:138" x14ac:dyDescent="0.25">
      <c r="DL273"/>
      <c r="EE273"/>
      <c r="EF273"/>
      <c r="EG273"/>
      <c r="EH273"/>
    </row>
    <row r="274" spans="116:138" x14ac:dyDescent="0.25">
      <c r="DL274"/>
      <c r="EE274"/>
      <c r="EF274"/>
      <c r="EG274"/>
      <c r="EH274"/>
    </row>
    <row r="275" spans="116:138" x14ac:dyDescent="0.25">
      <c r="DL275"/>
      <c r="EE275"/>
      <c r="EF275"/>
      <c r="EG275"/>
      <c r="EH275"/>
    </row>
    <row r="276" spans="116:138" x14ac:dyDescent="0.25">
      <c r="DL276"/>
      <c r="EE276"/>
      <c r="EF276"/>
      <c r="EG276"/>
      <c r="EH276"/>
    </row>
    <row r="277" spans="116:138" x14ac:dyDescent="0.25">
      <c r="DL277"/>
      <c r="EE277"/>
      <c r="EF277"/>
      <c r="EG277"/>
      <c r="EH277"/>
    </row>
    <row r="278" spans="116:138" x14ac:dyDescent="0.25">
      <c r="DL278"/>
      <c r="EE278"/>
      <c r="EF278"/>
      <c r="EG278"/>
      <c r="EH278"/>
    </row>
    <row r="279" spans="116:138" x14ac:dyDescent="0.25">
      <c r="DL279"/>
      <c r="EE279"/>
      <c r="EF279"/>
      <c r="EG279"/>
      <c r="EH279"/>
    </row>
    <row r="280" spans="116:138" x14ac:dyDescent="0.25">
      <c r="DL280"/>
      <c r="EE280"/>
      <c r="EF280"/>
      <c r="EG280"/>
      <c r="EH280"/>
    </row>
    <row r="281" spans="116:138" x14ac:dyDescent="0.25">
      <c r="DL281"/>
      <c r="EE281"/>
      <c r="EF281"/>
      <c r="EG281"/>
      <c r="EH281"/>
    </row>
    <row r="282" spans="116:138" x14ac:dyDescent="0.25">
      <c r="DL282"/>
      <c r="EE282"/>
      <c r="EF282"/>
      <c r="EG282"/>
      <c r="EH282"/>
    </row>
    <row r="283" spans="116:138" x14ac:dyDescent="0.25">
      <c r="DL283"/>
      <c r="EE283"/>
      <c r="EF283"/>
      <c r="EG283"/>
      <c r="EH283"/>
    </row>
    <row r="284" spans="116:138" x14ac:dyDescent="0.25">
      <c r="DL284"/>
      <c r="EE284"/>
      <c r="EF284"/>
      <c r="EG284"/>
      <c r="EH284"/>
    </row>
    <row r="285" spans="116:138" x14ac:dyDescent="0.25">
      <c r="DL285"/>
      <c r="EE285"/>
      <c r="EF285"/>
      <c r="EG285"/>
      <c r="EH285"/>
    </row>
    <row r="286" spans="116:138" x14ac:dyDescent="0.25">
      <c r="DL286"/>
      <c r="EE286"/>
      <c r="EF286"/>
      <c r="EG286"/>
      <c r="EH286"/>
    </row>
    <row r="287" spans="116:138" x14ac:dyDescent="0.25">
      <c r="DL287"/>
      <c r="EE287"/>
      <c r="EF287"/>
      <c r="EG287"/>
      <c r="EH287"/>
    </row>
    <row r="288" spans="116:138" x14ac:dyDescent="0.25">
      <c r="DL288"/>
      <c r="EE288"/>
      <c r="EF288"/>
      <c r="EG288"/>
      <c r="EH288"/>
    </row>
    <row r="289" spans="116:138" x14ac:dyDescent="0.25">
      <c r="DL289"/>
      <c r="EE289"/>
      <c r="EF289"/>
      <c r="EG289"/>
      <c r="EH289"/>
    </row>
    <row r="290" spans="116:138" x14ac:dyDescent="0.25">
      <c r="DL290"/>
      <c r="EE290"/>
      <c r="EF290"/>
      <c r="EG290"/>
      <c r="EH290"/>
    </row>
    <row r="291" spans="116:138" x14ac:dyDescent="0.25">
      <c r="DL291"/>
      <c r="EE291"/>
      <c r="EF291"/>
      <c r="EG291"/>
      <c r="EH291"/>
    </row>
    <row r="292" spans="116:138" x14ac:dyDescent="0.25">
      <c r="DL292"/>
      <c r="EE292"/>
      <c r="EF292"/>
      <c r="EG292"/>
      <c r="EH292"/>
    </row>
    <row r="293" spans="116:138" x14ac:dyDescent="0.25">
      <c r="DL293"/>
      <c r="EE293"/>
      <c r="EF293"/>
      <c r="EG293"/>
      <c r="EH293"/>
    </row>
    <row r="294" spans="116:138" x14ac:dyDescent="0.25">
      <c r="DL294"/>
      <c r="EE294"/>
      <c r="EF294"/>
      <c r="EG294"/>
      <c r="EH294"/>
    </row>
    <row r="295" spans="116:138" x14ac:dyDescent="0.25">
      <c r="DL295"/>
      <c r="EE295"/>
      <c r="EF295"/>
      <c r="EG295"/>
      <c r="EH295"/>
    </row>
    <row r="296" spans="116:138" x14ac:dyDescent="0.25">
      <c r="DL296"/>
      <c r="EE296"/>
      <c r="EF296"/>
      <c r="EG296"/>
      <c r="EH296"/>
    </row>
    <row r="297" spans="116:138" x14ac:dyDescent="0.25">
      <c r="DL297"/>
      <c r="EE297"/>
      <c r="EF297"/>
      <c r="EG297"/>
      <c r="EH297"/>
    </row>
    <row r="298" spans="116:138" x14ac:dyDescent="0.25">
      <c r="DL298"/>
      <c r="EE298"/>
      <c r="EF298"/>
      <c r="EG298"/>
      <c r="EH298"/>
    </row>
    <row r="299" spans="116:138" x14ac:dyDescent="0.25">
      <c r="DL299"/>
      <c r="EE299"/>
      <c r="EF299"/>
      <c r="EG299"/>
      <c r="EH299"/>
    </row>
    <row r="300" spans="116:138" x14ac:dyDescent="0.25">
      <c r="DL300"/>
      <c r="EE300"/>
      <c r="EF300"/>
      <c r="EG300"/>
      <c r="EH300"/>
    </row>
    <row r="301" spans="116:138" x14ac:dyDescent="0.25">
      <c r="DL301"/>
      <c r="EE301"/>
      <c r="EF301"/>
      <c r="EG301"/>
      <c r="EH301"/>
    </row>
    <row r="302" spans="116:138" x14ac:dyDescent="0.25">
      <c r="DL302"/>
      <c r="EE302"/>
      <c r="EF302"/>
      <c r="EG302"/>
      <c r="EH302"/>
    </row>
    <row r="303" spans="116:138" x14ac:dyDescent="0.25">
      <c r="DL303"/>
      <c r="EE303"/>
      <c r="EF303"/>
      <c r="EG303"/>
      <c r="EH303"/>
    </row>
    <row r="304" spans="116:138" x14ac:dyDescent="0.25">
      <c r="DL304"/>
      <c r="EE304"/>
      <c r="EF304"/>
      <c r="EG304"/>
      <c r="EH304"/>
    </row>
    <row r="305" spans="116:138" x14ac:dyDescent="0.25">
      <c r="DL305"/>
      <c r="EE305"/>
      <c r="EF305"/>
      <c r="EG305"/>
      <c r="EH305"/>
    </row>
    <row r="306" spans="116:138" x14ac:dyDescent="0.25">
      <c r="DL306"/>
      <c r="EE306"/>
      <c r="EF306"/>
      <c r="EG306"/>
      <c r="EH306"/>
    </row>
    <row r="307" spans="116:138" x14ac:dyDescent="0.25">
      <c r="DL307"/>
      <c r="EE307"/>
      <c r="EF307"/>
      <c r="EG307"/>
      <c r="EH307"/>
    </row>
    <row r="308" spans="116:138" x14ac:dyDescent="0.25">
      <c r="DL308"/>
      <c r="EE308"/>
      <c r="EF308"/>
      <c r="EG308"/>
      <c r="EH308"/>
    </row>
    <row r="309" spans="116:138" x14ac:dyDescent="0.25">
      <c r="DL309"/>
      <c r="EE309"/>
      <c r="EF309"/>
      <c r="EG309"/>
      <c r="EH309"/>
    </row>
    <row r="310" spans="116:138" x14ac:dyDescent="0.25">
      <c r="DL310"/>
      <c r="EE310"/>
      <c r="EF310"/>
      <c r="EG310"/>
      <c r="EH310"/>
    </row>
    <row r="311" spans="116:138" x14ac:dyDescent="0.25">
      <c r="DL311"/>
      <c r="EE311"/>
      <c r="EF311"/>
      <c r="EG311"/>
      <c r="EH311"/>
    </row>
    <row r="312" spans="116:138" x14ac:dyDescent="0.25">
      <c r="DL312"/>
      <c r="EE312"/>
      <c r="EF312"/>
      <c r="EG312"/>
      <c r="EH312"/>
    </row>
    <row r="313" spans="116:138" x14ac:dyDescent="0.25">
      <c r="DL313"/>
      <c r="EE313"/>
      <c r="EF313"/>
      <c r="EG313"/>
      <c r="EH313"/>
    </row>
    <row r="314" spans="116:138" x14ac:dyDescent="0.25">
      <c r="DL314"/>
      <c r="EE314"/>
      <c r="EF314"/>
      <c r="EG314"/>
      <c r="EH314"/>
    </row>
    <row r="315" spans="116:138" x14ac:dyDescent="0.25">
      <c r="DL315"/>
      <c r="EE315"/>
      <c r="EF315"/>
      <c r="EG315"/>
      <c r="EH315"/>
    </row>
    <row r="316" spans="116:138" x14ac:dyDescent="0.25">
      <c r="DL316"/>
      <c r="EE316"/>
      <c r="EF316"/>
      <c r="EG316"/>
      <c r="EH316"/>
    </row>
    <row r="317" spans="116:138" x14ac:dyDescent="0.25">
      <c r="DL317"/>
      <c r="EE317"/>
      <c r="EF317"/>
      <c r="EG317"/>
      <c r="EH317"/>
    </row>
    <row r="318" spans="116:138" x14ac:dyDescent="0.25">
      <c r="DL318"/>
      <c r="EE318"/>
      <c r="EF318"/>
      <c r="EG318"/>
      <c r="EH318"/>
    </row>
    <row r="319" spans="116:138" x14ac:dyDescent="0.25">
      <c r="DL319"/>
      <c r="EE319"/>
      <c r="EF319"/>
      <c r="EG319"/>
      <c r="EH319"/>
    </row>
    <row r="320" spans="116:138" x14ac:dyDescent="0.25">
      <c r="DL320"/>
      <c r="EE320"/>
      <c r="EF320"/>
      <c r="EG320"/>
      <c r="EH320"/>
    </row>
    <row r="321" spans="116:138" x14ac:dyDescent="0.25">
      <c r="DL321"/>
      <c r="EE321"/>
      <c r="EF321"/>
      <c r="EG321"/>
      <c r="EH321"/>
    </row>
    <row r="322" spans="116:138" x14ac:dyDescent="0.25">
      <c r="DL322"/>
      <c r="EE322"/>
      <c r="EF322"/>
      <c r="EG322"/>
      <c r="EH322"/>
    </row>
    <row r="323" spans="116:138" x14ac:dyDescent="0.25">
      <c r="DL323"/>
      <c r="EE323"/>
      <c r="EF323"/>
      <c r="EG323"/>
      <c r="EH323"/>
    </row>
    <row r="324" spans="116:138" x14ac:dyDescent="0.25">
      <c r="DL324"/>
      <c r="EE324"/>
      <c r="EF324"/>
      <c r="EG324"/>
      <c r="EH324"/>
    </row>
    <row r="325" spans="116:138" x14ac:dyDescent="0.25">
      <c r="DL325"/>
      <c r="EE325"/>
      <c r="EF325"/>
      <c r="EG325"/>
      <c r="EH325"/>
    </row>
    <row r="326" spans="116:138" x14ac:dyDescent="0.25">
      <c r="DL326"/>
      <c r="EE326"/>
      <c r="EF326"/>
      <c r="EG326"/>
      <c r="EH326"/>
    </row>
    <row r="327" spans="116:138" x14ac:dyDescent="0.25">
      <c r="DL327"/>
      <c r="EE327"/>
      <c r="EF327"/>
      <c r="EG327"/>
      <c r="EH327"/>
    </row>
    <row r="328" spans="116:138" x14ac:dyDescent="0.25">
      <c r="DL328"/>
      <c r="EE328"/>
      <c r="EF328"/>
      <c r="EG328"/>
      <c r="EH328"/>
    </row>
    <row r="329" spans="116:138" x14ac:dyDescent="0.25">
      <c r="DL329"/>
      <c r="EE329"/>
      <c r="EF329"/>
      <c r="EG329"/>
      <c r="EH329"/>
    </row>
    <row r="330" spans="116:138" x14ac:dyDescent="0.25">
      <c r="DL330"/>
      <c r="EE330"/>
      <c r="EF330"/>
      <c r="EG330"/>
      <c r="EH330"/>
    </row>
    <row r="331" spans="116:138" x14ac:dyDescent="0.25">
      <c r="DL331"/>
      <c r="EE331"/>
      <c r="EF331"/>
      <c r="EG331"/>
      <c r="EH331"/>
    </row>
    <row r="332" spans="116:138" x14ac:dyDescent="0.25">
      <c r="DL332"/>
      <c r="EE332"/>
      <c r="EF332"/>
      <c r="EG332"/>
      <c r="EH332"/>
    </row>
    <row r="333" spans="116:138" x14ac:dyDescent="0.25">
      <c r="DL333"/>
      <c r="EE333"/>
      <c r="EF333"/>
      <c r="EG333"/>
      <c r="EH333"/>
    </row>
    <row r="334" spans="116:138" x14ac:dyDescent="0.25">
      <c r="DL334"/>
      <c r="EE334"/>
      <c r="EF334"/>
      <c r="EG334"/>
      <c r="EH334"/>
    </row>
    <row r="335" spans="116:138" x14ac:dyDescent="0.25">
      <c r="DL335"/>
      <c r="EE335"/>
      <c r="EF335"/>
      <c r="EG335"/>
      <c r="EH335"/>
    </row>
    <row r="336" spans="116:138" x14ac:dyDescent="0.25">
      <c r="DL336"/>
      <c r="EE336"/>
      <c r="EF336"/>
      <c r="EG336"/>
      <c r="EH336"/>
    </row>
    <row r="337" spans="116:138" x14ac:dyDescent="0.25">
      <c r="DL337"/>
      <c r="EE337"/>
      <c r="EF337"/>
      <c r="EG337"/>
      <c r="EH337"/>
    </row>
    <row r="338" spans="116:138" x14ac:dyDescent="0.25">
      <c r="DL338"/>
      <c r="EE338"/>
      <c r="EF338"/>
      <c r="EG338"/>
      <c r="EH338"/>
    </row>
    <row r="339" spans="116:138" x14ac:dyDescent="0.25">
      <c r="DL339"/>
      <c r="EE339"/>
      <c r="EF339"/>
      <c r="EG339"/>
      <c r="EH339"/>
    </row>
    <row r="340" spans="116:138" x14ac:dyDescent="0.25">
      <c r="DL340"/>
      <c r="EE340"/>
      <c r="EF340"/>
      <c r="EG340"/>
      <c r="EH340"/>
    </row>
    <row r="341" spans="116:138" x14ac:dyDescent="0.25">
      <c r="DL341"/>
      <c r="EE341"/>
      <c r="EF341"/>
      <c r="EG341"/>
      <c r="EH341"/>
    </row>
    <row r="342" spans="116:138" x14ac:dyDescent="0.25">
      <c r="DL342"/>
      <c r="EE342"/>
      <c r="EF342"/>
      <c r="EG342"/>
      <c r="EH342"/>
    </row>
    <row r="343" spans="116:138" x14ac:dyDescent="0.25">
      <c r="DL343"/>
      <c r="EE343"/>
      <c r="EF343"/>
      <c r="EG343"/>
      <c r="EH343"/>
    </row>
    <row r="344" spans="116:138" x14ac:dyDescent="0.25">
      <c r="DL344"/>
      <c r="EE344"/>
      <c r="EF344"/>
      <c r="EG344"/>
      <c r="EH344"/>
    </row>
    <row r="345" spans="116:138" x14ac:dyDescent="0.25">
      <c r="DL345"/>
      <c r="EE345"/>
      <c r="EF345"/>
      <c r="EG345"/>
      <c r="EH345"/>
    </row>
    <row r="346" spans="116:138" x14ac:dyDescent="0.25">
      <c r="DL346"/>
      <c r="EE346"/>
      <c r="EF346"/>
      <c r="EG346"/>
      <c r="EH346"/>
    </row>
    <row r="347" spans="116:138" x14ac:dyDescent="0.25">
      <c r="DL347"/>
      <c r="EE347"/>
      <c r="EF347"/>
      <c r="EG347"/>
      <c r="EH347"/>
    </row>
    <row r="348" spans="116:138" x14ac:dyDescent="0.25">
      <c r="DL348"/>
      <c r="EE348"/>
      <c r="EF348"/>
      <c r="EG348"/>
      <c r="EH348"/>
    </row>
    <row r="349" spans="116:138" x14ac:dyDescent="0.25">
      <c r="DL349"/>
      <c r="EE349"/>
      <c r="EF349"/>
      <c r="EG349"/>
      <c r="EH349"/>
    </row>
    <row r="350" spans="116:138" x14ac:dyDescent="0.25">
      <c r="DL350"/>
      <c r="EE350"/>
      <c r="EF350"/>
      <c r="EG350"/>
      <c r="EH350"/>
    </row>
    <row r="351" spans="116:138" x14ac:dyDescent="0.25">
      <c r="DL351"/>
      <c r="EE351"/>
      <c r="EF351"/>
      <c r="EG351"/>
      <c r="EH351"/>
    </row>
    <row r="352" spans="116:138" x14ac:dyDescent="0.25">
      <c r="DL352"/>
      <c r="EE352"/>
      <c r="EF352"/>
      <c r="EG352"/>
      <c r="EH352"/>
    </row>
    <row r="353" spans="116:138" x14ac:dyDescent="0.25">
      <c r="DL353"/>
      <c r="EE353"/>
      <c r="EF353"/>
      <c r="EG353"/>
      <c r="EH353"/>
    </row>
    <row r="354" spans="116:138" x14ac:dyDescent="0.25">
      <c r="DL354"/>
      <c r="EE354"/>
      <c r="EF354"/>
      <c r="EG354"/>
      <c r="EH354"/>
    </row>
    <row r="355" spans="116:138" x14ac:dyDescent="0.25">
      <c r="DL355"/>
      <c r="EE355"/>
      <c r="EF355"/>
      <c r="EG355"/>
      <c r="EH355"/>
    </row>
    <row r="356" spans="116:138" x14ac:dyDescent="0.25">
      <c r="DL356"/>
      <c r="EE356"/>
      <c r="EF356"/>
      <c r="EG356"/>
      <c r="EH356"/>
    </row>
    <row r="357" spans="116:138" x14ac:dyDescent="0.25">
      <c r="DL357"/>
      <c r="EE357"/>
      <c r="EF357"/>
      <c r="EG357"/>
      <c r="EH357"/>
    </row>
    <row r="358" spans="116:138" x14ac:dyDescent="0.25">
      <c r="DL358"/>
      <c r="EE358"/>
      <c r="EF358"/>
      <c r="EG358"/>
      <c r="EH358"/>
    </row>
    <row r="359" spans="116:138" x14ac:dyDescent="0.25">
      <c r="DL359"/>
      <c r="EE359"/>
      <c r="EF359"/>
      <c r="EG359"/>
      <c r="EH359"/>
    </row>
    <row r="360" spans="116:138" x14ac:dyDescent="0.25">
      <c r="DL360"/>
      <c r="EE360"/>
      <c r="EF360"/>
      <c r="EG360"/>
      <c r="EH360"/>
    </row>
    <row r="361" spans="116:138" x14ac:dyDescent="0.25">
      <c r="DL361"/>
      <c r="EE361"/>
      <c r="EF361"/>
      <c r="EG361"/>
      <c r="EH361"/>
    </row>
    <row r="362" spans="116:138" x14ac:dyDescent="0.25">
      <c r="DL362"/>
      <c r="EE362"/>
      <c r="EF362"/>
      <c r="EG362"/>
      <c r="EH362"/>
    </row>
    <row r="363" spans="116:138" x14ac:dyDescent="0.25">
      <c r="DL363"/>
      <c r="EE363"/>
      <c r="EF363"/>
      <c r="EG363"/>
      <c r="EH363"/>
    </row>
    <row r="364" spans="116:138" x14ac:dyDescent="0.25">
      <c r="DL364"/>
      <c r="EE364"/>
      <c r="EF364"/>
      <c r="EG364"/>
      <c r="EH364"/>
    </row>
    <row r="365" spans="116:138" x14ac:dyDescent="0.25">
      <c r="DL365"/>
      <c r="EE365"/>
      <c r="EF365"/>
      <c r="EG365"/>
      <c r="EH365"/>
    </row>
    <row r="366" spans="116:138" x14ac:dyDescent="0.25">
      <c r="DL366"/>
      <c r="EE366"/>
      <c r="EF366"/>
      <c r="EG366"/>
      <c r="EH366"/>
    </row>
    <row r="367" spans="116:138" x14ac:dyDescent="0.25">
      <c r="DL367"/>
      <c r="EE367"/>
      <c r="EF367"/>
      <c r="EG367"/>
      <c r="EH367"/>
    </row>
    <row r="368" spans="116:138" x14ac:dyDescent="0.25">
      <c r="DL368"/>
      <c r="EE368"/>
      <c r="EF368"/>
      <c r="EG368"/>
      <c r="EH368"/>
    </row>
    <row r="369" spans="116:138" x14ac:dyDescent="0.25">
      <c r="DL369"/>
      <c r="EE369"/>
      <c r="EF369"/>
      <c r="EG369"/>
      <c r="EH369"/>
    </row>
    <row r="370" spans="116:138" x14ac:dyDescent="0.25">
      <c r="DL370"/>
      <c r="EE370"/>
      <c r="EF370"/>
      <c r="EG370"/>
      <c r="EH370"/>
    </row>
    <row r="371" spans="116:138" x14ac:dyDescent="0.25">
      <c r="DL371"/>
      <c r="EE371"/>
      <c r="EF371"/>
      <c r="EG371"/>
      <c r="EH371"/>
    </row>
    <row r="372" spans="116:138" x14ac:dyDescent="0.25">
      <c r="DL372"/>
      <c r="EE372"/>
      <c r="EF372"/>
      <c r="EG372"/>
      <c r="EH372"/>
    </row>
    <row r="373" spans="116:138" x14ac:dyDescent="0.25">
      <c r="DL373"/>
      <c r="EE373"/>
      <c r="EF373"/>
      <c r="EG373"/>
      <c r="EH373"/>
    </row>
    <row r="374" spans="116:138" x14ac:dyDescent="0.25">
      <c r="DL374"/>
      <c r="EE374"/>
      <c r="EF374"/>
      <c r="EG374"/>
      <c r="EH374"/>
    </row>
    <row r="375" spans="116:138" x14ac:dyDescent="0.25">
      <c r="DL375"/>
      <c r="EE375"/>
      <c r="EF375"/>
      <c r="EG375"/>
      <c r="EH375"/>
    </row>
    <row r="376" spans="116:138" x14ac:dyDescent="0.25">
      <c r="DL376"/>
      <c r="EE376"/>
      <c r="EF376"/>
      <c r="EG376"/>
      <c r="EH376"/>
    </row>
    <row r="377" spans="116:138" x14ac:dyDescent="0.25">
      <c r="DL377"/>
      <c r="EE377"/>
      <c r="EF377"/>
      <c r="EG377"/>
      <c r="EH377"/>
    </row>
    <row r="378" spans="116:138" x14ac:dyDescent="0.25">
      <c r="DL378"/>
      <c r="EE378"/>
      <c r="EF378"/>
      <c r="EG378"/>
      <c r="EH378"/>
    </row>
    <row r="379" spans="116:138" x14ac:dyDescent="0.25">
      <c r="DL379"/>
      <c r="EE379"/>
      <c r="EF379"/>
      <c r="EG379"/>
      <c r="EH379"/>
    </row>
    <row r="380" spans="116:138" x14ac:dyDescent="0.25">
      <c r="DL380"/>
      <c r="EE380"/>
      <c r="EF380"/>
      <c r="EG380"/>
      <c r="EH380"/>
    </row>
    <row r="381" spans="116:138" x14ac:dyDescent="0.25">
      <c r="DL381"/>
      <c r="EE381"/>
      <c r="EF381"/>
      <c r="EG381"/>
      <c r="EH381"/>
    </row>
    <row r="382" spans="116:138" x14ac:dyDescent="0.25">
      <c r="DL382"/>
      <c r="EE382"/>
      <c r="EF382"/>
      <c r="EG382"/>
      <c r="EH382"/>
    </row>
    <row r="383" spans="116:138" x14ac:dyDescent="0.25">
      <c r="DL383"/>
      <c r="EE383"/>
      <c r="EF383"/>
      <c r="EG383"/>
      <c r="EH383"/>
    </row>
    <row r="384" spans="116:138" x14ac:dyDescent="0.25">
      <c r="DL384"/>
      <c r="EE384"/>
      <c r="EF384"/>
      <c r="EG384"/>
      <c r="EH384"/>
    </row>
    <row r="385" spans="116:138" x14ac:dyDescent="0.25">
      <c r="DL385"/>
      <c r="EE385"/>
      <c r="EF385"/>
      <c r="EG385"/>
      <c r="EH385"/>
    </row>
    <row r="386" spans="116:138" x14ac:dyDescent="0.25">
      <c r="DL386"/>
      <c r="EE386"/>
      <c r="EF386"/>
      <c r="EG386"/>
      <c r="EH386"/>
    </row>
    <row r="387" spans="116:138" x14ac:dyDescent="0.25">
      <c r="DL387"/>
      <c r="EE387"/>
      <c r="EF387"/>
      <c r="EG387"/>
      <c r="EH387"/>
    </row>
    <row r="388" spans="116:138" x14ac:dyDescent="0.25">
      <c r="DL388"/>
      <c r="EE388"/>
      <c r="EF388"/>
      <c r="EG388"/>
      <c r="EH388"/>
    </row>
    <row r="389" spans="116:138" x14ac:dyDescent="0.25">
      <c r="DL389"/>
      <c r="EE389"/>
      <c r="EF389"/>
      <c r="EG389"/>
      <c r="EH389"/>
    </row>
    <row r="390" spans="116:138" x14ac:dyDescent="0.25">
      <c r="DL390"/>
      <c r="EE390"/>
      <c r="EF390"/>
      <c r="EG390"/>
      <c r="EH390"/>
    </row>
    <row r="391" spans="116:138" x14ac:dyDescent="0.25">
      <c r="DL391"/>
      <c r="EE391"/>
      <c r="EF391"/>
      <c r="EG391"/>
      <c r="EH391"/>
    </row>
    <row r="392" spans="116:138" x14ac:dyDescent="0.25">
      <c r="DL392"/>
      <c r="EE392"/>
      <c r="EF392"/>
      <c r="EG392"/>
      <c r="EH392"/>
    </row>
    <row r="393" spans="116:138" x14ac:dyDescent="0.25">
      <c r="DL393"/>
      <c r="EE393"/>
      <c r="EF393"/>
      <c r="EG393"/>
      <c r="EH393"/>
    </row>
    <row r="394" spans="116:138" x14ac:dyDescent="0.25">
      <c r="DL394"/>
      <c r="EE394"/>
      <c r="EF394"/>
      <c r="EG394"/>
      <c r="EH394"/>
    </row>
    <row r="395" spans="116:138" x14ac:dyDescent="0.25">
      <c r="DL395"/>
      <c r="EE395"/>
      <c r="EF395"/>
      <c r="EG395"/>
      <c r="EH395"/>
    </row>
    <row r="396" spans="116:138" x14ac:dyDescent="0.25">
      <c r="DL396"/>
      <c r="EE396"/>
      <c r="EF396"/>
      <c r="EG396"/>
      <c r="EH396"/>
    </row>
    <row r="397" spans="116:138" x14ac:dyDescent="0.25">
      <c r="DL397"/>
      <c r="EE397"/>
      <c r="EF397"/>
      <c r="EG397"/>
      <c r="EH397"/>
    </row>
    <row r="398" spans="116:138" x14ac:dyDescent="0.25">
      <c r="DL398"/>
      <c r="EE398"/>
      <c r="EF398"/>
      <c r="EG398"/>
      <c r="EH398"/>
    </row>
    <row r="399" spans="116:138" x14ac:dyDescent="0.25">
      <c r="DL399"/>
      <c r="EE399"/>
      <c r="EF399"/>
      <c r="EG399"/>
      <c r="EH399"/>
    </row>
    <row r="400" spans="116:138" x14ac:dyDescent="0.25">
      <c r="DL400"/>
      <c r="EE400"/>
      <c r="EF400"/>
      <c r="EG400"/>
      <c r="EH400"/>
    </row>
    <row r="401" spans="116:138" x14ac:dyDescent="0.25">
      <c r="DL401"/>
      <c r="EE401"/>
      <c r="EF401"/>
      <c r="EG401"/>
      <c r="EH401"/>
    </row>
    <row r="402" spans="116:138" x14ac:dyDescent="0.25">
      <c r="DL402"/>
      <c r="EE402"/>
      <c r="EF402"/>
      <c r="EG402"/>
      <c r="EH402"/>
    </row>
    <row r="403" spans="116:138" x14ac:dyDescent="0.25">
      <c r="DL403"/>
      <c r="EE403"/>
      <c r="EF403"/>
      <c r="EG403"/>
      <c r="EH403"/>
    </row>
    <row r="404" spans="116:138" x14ac:dyDescent="0.25">
      <c r="DL404"/>
      <c r="EE404"/>
      <c r="EF404"/>
      <c r="EG404"/>
      <c r="EH404"/>
    </row>
    <row r="405" spans="116:138" x14ac:dyDescent="0.25">
      <c r="DL405"/>
      <c r="EE405"/>
      <c r="EF405"/>
      <c r="EG405"/>
      <c r="EH405"/>
    </row>
    <row r="406" spans="116:138" x14ac:dyDescent="0.25">
      <c r="DL406"/>
      <c r="EE406"/>
      <c r="EF406"/>
      <c r="EG406"/>
      <c r="EH406"/>
    </row>
    <row r="407" spans="116:138" x14ac:dyDescent="0.25">
      <c r="DL407"/>
      <c r="EE407"/>
      <c r="EF407"/>
      <c r="EG407"/>
      <c r="EH407"/>
    </row>
    <row r="408" spans="116:138" x14ac:dyDescent="0.25">
      <c r="DL408"/>
      <c r="EE408"/>
      <c r="EF408"/>
      <c r="EG408"/>
      <c r="EH408"/>
    </row>
    <row r="409" spans="116:138" x14ac:dyDescent="0.25">
      <c r="DL409"/>
      <c r="EE409"/>
      <c r="EF409"/>
      <c r="EG409"/>
      <c r="EH409"/>
    </row>
    <row r="410" spans="116:138" x14ac:dyDescent="0.25">
      <c r="DL410"/>
      <c r="EE410"/>
      <c r="EF410"/>
      <c r="EG410"/>
      <c r="EH410"/>
    </row>
    <row r="411" spans="116:138" x14ac:dyDescent="0.25">
      <c r="DL411"/>
      <c r="EE411"/>
      <c r="EF411"/>
      <c r="EG411"/>
      <c r="EH411"/>
    </row>
    <row r="412" spans="116:138" x14ac:dyDescent="0.25">
      <c r="DL412"/>
      <c r="EE412"/>
      <c r="EF412"/>
      <c r="EG412"/>
      <c r="EH412"/>
    </row>
    <row r="413" spans="116:138" x14ac:dyDescent="0.25">
      <c r="DL413"/>
      <c r="EE413"/>
      <c r="EF413"/>
      <c r="EG413"/>
      <c r="EH413"/>
    </row>
    <row r="414" spans="116:138" x14ac:dyDescent="0.25">
      <c r="DL414"/>
      <c r="EE414"/>
      <c r="EF414"/>
      <c r="EG414"/>
      <c r="EH414"/>
    </row>
    <row r="415" spans="116:138" x14ac:dyDescent="0.25">
      <c r="DL415"/>
      <c r="EE415"/>
      <c r="EF415"/>
      <c r="EG415"/>
      <c r="EH415"/>
    </row>
    <row r="416" spans="116:138" x14ac:dyDescent="0.25">
      <c r="DL416"/>
      <c r="EE416"/>
      <c r="EF416"/>
      <c r="EG416"/>
      <c r="EH416"/>
    </row>
    <row r="417" spans="116:138" x14ac:dyDescent="0.25">
      <c r="DL417"/>
      <c r="EE417"/>
      <c r="EF417"/>
      <c r="EG417"/>
      <c r="EH417"/>
    </row>
    <row r="418" spans="116:138" x14ac:dyDescent="0.25">
      <c r="DL418"/>
      <c r="EE418"/>
      <c r="EF418"/>
      <c r="EG418"/>
      <c r="EH418"/>
    </row>
    <row r="419" spans="116:138" x14ac:dyDescent="0.25">
      <c r="DL419"/>
      <c r="EE419"/>
      <c r="EF419"/>
      <c r="EG419"/>
      <c r="EH419"/>
    </row>
    <row r="420" spans="116:138" x14ac:dyDescent="0.25">
      <c r="DL420"/>
      <c r="EE420"/>
      <c r="EF420"/>
      <c r="EG420"/>
      <c r="EH420"/>
    </row>
    <row r="421" spans="116:138" x14ac:dyDescent="0.25">
      <c r="DL421"/>
      <c r="EE421"/>
      <c r="EF421"/>
      <c r="EG421"/>
      <c r="EH421"/>
    </row>
    <row r="422" spans="116:138" x14ac:dyDescent="0.25">
      <c r="DL422"/>
      <c r="EE422"/>
      <c r="EF422"/>
      <c r="EG422"/>
      <c r="EH422"/>
    </row>
    <row r="423" spans="116:138" x14ac:dyDescent="0.25">
      <c r="DL423"/>
      <c r="EE423"/>
      <c r="EF423"/>
      <c r="EG423"/>
      <c r="EH423"/>
    </row>
    <row r="424" spans="116:138" x14ac:dyDescent="0.25">
      <c r="DL424"/>
      <c r="EE424"/>
      <c r="EF424"/>
      <c r="EG424"/>
      <c r="EH424"/>
    </row>
    <row r="425" spans="116:138" x14ac:dyDescent="0.25">
      <c r="DL425"/>
      <c r="EE425"/>
      <c r="EF425"/>
      <c r="EG425"/>
      <c r="EH425"/>
    </row>
    <row r="426" spans="116:138" x14ac:dyDescent="0.25">
      <c r="DL426"/>
      <c r="EE426"/>
      <c r="EF426"/>
      <c r="EG426"/>
      <c r="EH426"/>
    </row>
    <row r="427" spans="116:138" x14ac:dyDescent="0.25">
      <c r="DL427"/>
      <c r="EE427"/>
      <c r="EF427"/>
      <c r="EG427"/>
      <c r="EH427"/>
    </row>
    <row r="428" spans="116:138" x14ac:dyDescent="0.25">
      <c r="DL428"/>
      <c r="EE428"/>
      <c r="EF428"/>
      <c r="EG428"/>
      <c r="EH428"/>
    </row>
    <row r="429" spans="116:138" x14ac:dyDescent="0.25">
      <c r="DL429"/>
      <c r="EE429"/>
      <c r="EF429"/>
      <c r="EG429"/>
      <c r="EH429"/>
    </row>
    <row r="430" spans="116:138" x14ac:dyDescent="0.25">
      <c r="DL430"/>
      <c r="EE430"/>
      <c r="EF430"/>
      <c r="EG430"/>
      <c r="EH430"/>
    </row>
    <row r="431" spans="116:138" x14ac:dyDescent="0.25">
      <c r="DL431"/>
      <c r="EE431"/>
      <c r="EF431"/>
      <c r="EG431"/>
      <c r="EH431"/>
    </row>
    <row r="432" spans="116:138" x14ac:dyDescent="0.25">
      <c r="DL432"/>
      <c r="EE432"/>
      <c r="EF432"/>
      <c r="EG432"/>
      <c r="EH432"/>
    </row>
    <row r="433" spans="116:138" x14ac:dyDescent="0.25">
      <c r="DL433"/>
      <c r="EE433"/>
      <c r="EF433"/>
      <c r="EG433"/>
      <c r="EH433"/>
    </row>
    <row r="434" spans="116:138" x14ac:dyDescent="0.25">
      <c r="DL434"/>
      <c r="EE434"/>
      <c r="EF434"/>
      <c r="EG434"/>
      <c r="EH434"/>
    </row>
    <row r="435" spans="116:138" x14ac:dyDescent="0.25">
      <c r="DL435"/>
      <c r="EE435"/>
      <c r="EF435"/>
      <c r="EG435"/>
      <c r="EH435"/>
    </row>
    <row r="436" spans="116:138" x14ac:dyDescent="0.25">
      <c r="DL436"/>
      <c r="EE436"/>
      <c r="EF436"/>
      <c r="EG436"/>
      <c r="EH436"/>
    </row>
    <row r="437" spans="116:138" x14ac:dyDescent="0.25">
      <c r="DL437"/>
      <c r="EE437"/>
      <c r="EF437"/>
      <c r="EG437"/>
      <c r="EH437"/>
    </row>
    <row r="438" spans="116:138" x14ac:dyDescent="0.25">
      <c r="DL438"/>
      <c r="EE438"/>
      <c r="EF438"/>
      <c r="EG438"/>
      <c r="EH438"/>
    </row>
    <row r="439" spans="116:138" x14ac:dyDescent="0.25">
      <c r="DL439"/>
      <c r="EE439"/>
      <c r="EF439"/>
      <c r="EG439"/>
      <c r="EH439"/>
    </row>
    <row r="440" spans="116:138" x14ac:dyDescent="0.25">
      <c r="DL440"/>
      <c r="EE440"/>
      <c r="EF440"/>
      <c r="EG440"/>
      <c r="EH440"/>
    </row>
    <row r="441" spans="116:138" x14ac:dyDescent="0.25">
      <c r="DL441"/>
      <c r="EE441"/>
      <c r="EF441"/>
      <c r="EG441"/>
      <c r="EH441"/>
    </row>
    <row r="442" spans="116:138" x14ac:dyDescent="0.25">
      <c r="DL442"/>
      <c r="EE442"/>
      <c r="EF442"/>
      <c r="EG442"/>
      <c r="EH442"/>
    </row>
    <row r="443" spans="116:138" x14ac:dyDescent="0.25">
      <c r="DL443"/>
      <c r="EE443"/>
      <c r="EF443"/>
      <c r="EG443"/>
      <c r="EH443"/>
    </row>
    <row r="444" spans="116:138" x14ac:dyDescent="0.25">
      <c r="DL444"/>
      <c r="EE444"/>
      <c r="EF444"/>
      <c r="EG444"/>
      <c r="EH444"/>
    </row>
    <row r="445" spans="116:138" x14ac:dyDescent="0.25">
      <c r="DL445"/>
      <c r="EE445"/>
      <c r="EF445"/>
      <c r="EG445"/>
      <c r="EH445"/>
    </row>
    <row r="446" spans="116:138" x14ac:dyDescent="0.25">
      <c r="DL446"/>
      <c r="EE446"/>
      <c r="EF446"/>
      <c r="EG446"/>
      <c r="EH446"/>
    </row>
    <row r="447" spans="116:138" x14ac:dyDescent="0.25">
      <c r="DL447"/>
      <c r="EE447"/>
      <c r="EF447"/>
      <c r="EG447"/>
      <c r="EH447"/>
    </row>
    <row r="448" spans="116:138" x14ac:dyDescent="0.25">
      <c r="DL448"/>
      <c r="EE448"/>
      <c r="EF448"/>
      <c r="EG448"/>
      <c r="EH448"/>
    </row>
    <row r="449" spans="116:138" x14ac:dyDescent="0.25">
      <c r="DL449"/>
      <c r="EE449"/>
      <c r="EF449"/>
      <c r="EG449"/>
      <c r="EH449"/>
    </row>
    <row r="450" spans="116:138" x14ac:dyDescent="0.25">
      <c r="DL450"/>
      <c r="EE450"/>
      <c r="EF450"/>
      <c r="EG450"/>
      <c r="EH450"/>
    </row>
    <row r="451" spans="116:138" x14ac:dyDescent="0.25">
      <c r="DL451"/>
      <c r="EE451"/>
      <c r="EF451"/>
      <c r="EG451"/>
      <c r="EH451"/>
    </row>
    <row r="452" spans="116:138" x14ac:dyDescent="0.25">
      <c r="DL452"/>
      <c r="EE452"/>
      <c r="EF452"/>
      <c r="EG452"/>
      <c r="EH452"/>
    </row>
    <row r="453" spans="116:138" x14ac:dyDescent="0.25">
      <c r="DL453"/>
      <c r="EE453"/>
      <c r="EF453"/>
      <c r="EG453"/>
      <c r="EH453"/>
    </row>
    <row r="454" spans="116:138" x14ac:dyDescent="0.25">
      <c r="DL454"/>
      <c r="EE454"/>
      <c r="EF454"/>
      <c r="EG454"/>
      <c r="EH454"/>
    </row>
    <row r="455" spans="116:138" x14ac:dyDescent="0.25">
      <c r="DL455"/>
      <c r="EE455"/>
      <c r="EF455"/>
      <c r="EG455"/>
      <c r="EH455"/>
    </row>
    <row r="456" spans="116:138" x14ac:dyDescent="0.25">
      <c r="DL456"/>
      <c r="EE456"/>
      <c r="EF456"/>
      <c r="EG456"/>
      <c r="EH456"/>
    </row>
    <row r="457" spans="116:138" x14ac:dyDescent="0.25">
      <c r="DL457"/>
      <c r="EE457"/>
      <c r="EF457"/>
      <c r="EG457"/>
      <c r="EH457"/>
    </row>
    <row r="458" spans="116:138" x14ac:dyDescent="0.25">
      <c r="DL458"/>
      <c r="EE458"/>
      <c r="EF458"/>
      <c r="EG458"/>
      <c r="EH458"/>
    </row>
    <row r="459" spans="116:138" x14ac:dyDescent="0.25">
      <c r="DL459"/>
      <c r="EE459"/>
      <c r="EF459"/>
      <c r="EG459"/>
      <c r="EH459"/>
    </row>
    <row r="460" spans="116:138" x14ac:dyDescent="0.25">
      <c r="DL460"/>
      <c r="EE460"/>
      <c r="EF460"/>
      <c r="EG460"/>
      <c r="EH460"/>
    </row>
    <row r="461" spans="116:138" x14ac:dyDescent="0.25">
      <c r="DL461"/>
      <c r="EE461"/>
      <c r="EF461"/>
      <c r="EG461"/>
      <c r="EH461"/>
    </row>
    <row r="462" spans="116:138" x14ac:dyDescent="0.25">
      <c r="DL462"/>
      <c r="EE462"/>
      <c r="EF462"/>
      <c r="EG462"/>
      <c r="EH462"/>
    </row>
    <row r="463" spans="116:138" x14ac:dyDescent="0.25">
      <c r="DL463"/>
      <c r="EE463"/>
      <c r="EF463"/>
      <c r="EG463"/>
      <c r="EH463"/>
    </row>
    <row r="464" spans="116:138" x14ac:dyDescent="0.25">
      <c r="DL464"/>
      <c r="EE464"/>
      <c r="EF464"/>
      <c r="EG464"/>
      <c r="EH464"/>
    </row>
    <row r="465" spans="116:138" x14ac:dyDescent="0.25">
      <c r="DL465"/>
      <c r="EE465"/>
      <c r="EF465"/>
      <c r="EG465"/>
      <c r="EH465"/>
    </row>
    <row r="466" spans="116:138" x14ac:dyDescent="0.25">
      <c r="DL466"/>
      <c r="EE466"/>
      <c r="EF466"/>
      <c r="EG466"/>
      <c r="EH466"/>
    </row>
    <row r="467" spans="116:138" x14ac:dyDescent="0.25">
      <c r="DL467"/>
      <c r="EE467"/>
      <c r="EF467"/>
      <c r="EG467"/>
      <c r="EH467"/>
    </row>
    <row r="468" spans="116:138" x14ac:dyDescent="0.25">
      <c r="DL468"/>
      <c r="EE468"/>
      <c r="EF468"/>
      <c r="EG468"/>
      <c r="EH468"/>
    </row>
    <row r="469" spans="116:138" x14ac:dyDescent="0.25">
      <c r="DL469"/>
      <c r="EE469"/>
      <c r="EF469"/>
      <c r="EG469"/>
      <c r="EH469"/>
    </row>
    <row r="470" spans="116:138" x14ac:dyDescent="0.25">
      <c r="DL470"/>
      <c r="EE470"/>
      <c r="EF470"/>
      <c r="EG470"/>
      <c r="EH470"/>
    </row>
    <row r="471" spans="116:138" x14ac:dyDescent="0.25">
      <c r="DL471"/>
      <c r="EE471"/>
      <c r="EF471"/>
      <c r="EG471"/>
      <c r="EH471"/>
    </row>
    <row r="472" spans="116:138" x14ac:dyDescent="0.25">
      <c r="DL472"/>
      <c r="EE472"/>
      <c r="EF472"/>
      <c r="EG472"/>
      <c r="EH472"/>
    </row>
    <row r="473" spans="116:138" x14ac:dyDescent="0.25">
      <c r="DL473"/>
      <c r="EE473"/>
      <c r="EF473"/>
      <c r="EG473"/>
      <c r="EH473"/>
    </row>
    <row r="474" spans="116:138" x14ac:dyDescent="0.25">
      <c r="DL474"/>
      <c r="EE474"/>
      <c r="EF474"/>
      <c r="EG474"/>
      <c r="EH474"/>
    </row>
    <row r="475" spans="116:138" x14ac:dyDescent="0.25">
      <c r="DL475"/>
      <c r="EE475"/>
      <c r="EF475"/>
      <c r="EG475"/>
      <c r="EH475"/>
    </row>
    <row r="476" spans="116:138" x14ac:dyDescent="0.25">
      <c r="DL476"/>
      <c r="EE476"/>
      <c r="EF476"/>
      <c r="EG476"/>
      <c r="EH476"/>
    </row>
    <row r="477" spans="116:138" x14ac:dyDescent="0.25">
      <c r="DL477"/>
      <c r="EE477"/>
      <c r="EF477"/>
      <c r="EG477"/>
      <c r="EH477"/>
    </row>
    <row r="478" spans="116:138" x14ac:dyDescent="0.25">
      <c r="DL478"/>
      <c r="EE478"/>
      <c r="EF478"/>
      <c r="EG478"/>
      <c r="EH478"/>
    </row>
    <row r="479" spans="116:138" x14ac:dyDescent="0.25">
      <c r="DL479"/>
      <c r="EE479"/>
      <c r="EF479"/>
      <c r="EG479"/>
      <c r="EH479"/>
    </row>
    <row r="480" spans="116:138" x14ac:dyDescent="0.25">
      <c r="DL480"/>
      <c r="EE480"/>
      <c r="EF480"/>
      <c r="EG480"/>
      <c r="EH480"/>
    </row>
    <row r="481" spans="116:138" x14ac:dyDescent="0.25">
      <c r="DL481"/>
      <c r="EE481"/>
      <c r="EF481"/>
      <c r="EG481"/>
      <c r="EH481"/>
    </row>
    <row r="482" spans="116:138" x14ac:dyDescent="0.25">
      <c r="DL482"/>
      <c r="EE482"/>
      <c r="EF482"/>
      <c r="EG482"/>
      <c r="EH482"/>
    </row>
    <row r="483" spans="116:138" x14ac:dyDescent="0.25">
      <c r="DL483"/>
      <c r="EE483"/>
      <c r="EF483"/>
      <c r="EG483"/>
      <c r="EH483"/>
    </row>
    <row r="484" spans="116:138" x14ac:dyDescent="0.25">
      <c r="DL484"/>
      <c r="EE484"/>
      <c r="EF484"/>
      <c r="EG484"/>
      <c r="EH484"/>
    </row>
    <row r="485" spans="116:138" x14ac:dyDescent="0.25">
      <c r="DL485"/>
      <c r="EE485"/>
      <c r="EF485"/>
      <c r="EG485"/>
      <c r="EH485"/>
    </row>
    <row r="486" spans="116:138" x14ac:dyDescent="0.25">
      <c r="DL486"/>
      <c r="EE486"/>
      <c r="EF486"/>
      <c r="EG486"/>
      <c r="EH486"/>
    </row>
    <row r="487" spans="116:138" x14ac:dyDescent="0.25">
      <c r="DL487"/>
      <c r="EE487"/>
      <c r="EF487"/>
      <c r="EG487"/>
      <c r="EH487"/>
    </row>
    <row r="488" spans="116:138" x14ac:dyDescent="0.25">
      <c r="DL488"/>
      <c r="EE488"/>
      <c r="EF488"/>
      <c r="EG488"/>
      <c r="EH488"/>
    </row>
    <row r="489" spans="116:138" x14ac:dyDescent="0.25">
      <c r="DL489"/>
      <c r="EE489"/>
      <c r="EF489"/>
      <c r="EG489"/>
      <c r="EH489"/>
    </row>
    <row r="490" spans="116:138" x14ac:dyDescent="0.25">
      <c r="DL490"/>
      <c r="EE490"/>
      <c r="EF490"/>
      <c r="EG490"/>
      <c r="EH490"/>
    </row>
    <row r="491" spans="116:138" x14ac:dyDescent="0.25">
      <c r="DL491"/>
      <c r="EE491"/>
      <c r="EF491"/>
      <c r="EG491"/>
      <c r="EH491"/>
    </row>
    <row r="492" spans="116:138" x14ac:dyDescent="0.25">
      <c r="DL492"/>
      <c r="EE492"/>
      <c r="EF492"/>
      <c r="EG492"/>
      <c r="EH492"/>
    </row>
    <row r="493" spans="116:138" x14ac:dyDescent="0.25">
      <c r="DL493"/>
      <c r="EE493"/>
      <c r="EF493"/>
      <c r="EG493"/>
      <c r="EH493"/>
    </row>
    <row r="494" spans="116:138" x14ac:dyDescent="0.25">
      <c r="DL494"/>
      <c r="EE494"/>
      <c r="EF494"/>
      <c r="EG494"/>
      <c r="EH494"/>
    </row>
    <row r="495" spans="116:138" x14ac:dyDescent="0.25">
      <c r="DL495"/>
      <c r="EE495"/>
      <c r="EF495"/>
      <c r="EG495"/>
      <c r="EH495"/>
    </row>
    <row r="496" spans="116:138" x14ac:dyDescent="0.25">
      <c r="DL496"/>
      <c r="EE496"/>
      <c r="EF496"/>
      <c r="EG496"/>
      <c r="EH496"/>
    </row>
    <row r="497" spans="116:138" x14ac:dyDescent="0.25">
      <c r="DL497"/>
      <c r="EE497"/>
      <c r="EF497"/>
      <c r="EG497"/>
      <c r="EH497"/>
    </row>
    <row r="498" spans="116:138" x14ac:dyDescent="0.25">
      <c r="DL498"/>
      <c r="EE498"/>
      <c r="EF498"/>
      <c r="EG498"/>
      <c r="EH498"/>
    </row>
    <row r="499" spans="116:138" x14ac:dyDescent="0.25">
      <c r="DL499"/>
      <c r="EE499"/>
      <c r="EF499"/>
      <c r="EG499"/>
      <c r="EH499"/>
    </row>
    <row r="500" spans="116:138" x14ac:dyDescent="0.25">
      <c r="DL500"/>
      <c r="EE500"/>
      <c r="EF500"/>
      <c r="EG500"/>
      <c r="EH500"/>
    </row>
    <row r="501" spans="116:138" x14ac:dyDescent="0.25">
      <c r="DL501"/>
      <c r="EE501"/>
      <c r="EF501"/>
      <c r="EG501"/>
      <c r="EH501"/>
    </row>
    <row r="502" spans="116:138" x14ac:dyDescent="0.25">
      <c r="DL502"/>
      <c r="EE502"/>
      <c r="EF502"/>
      <c r="EG502"/>
      <c r="EH502"/>
    </row>
    <row r="503" spans="116:138" x14ac:dyDescent="0.25">
      <c r="DL503"/>
      <c r="EE503"/>
      <c r="EF503"/>
      <c r="EG503"/>
      <c r="EH503"/>
    </row>
    <row r="504" spans="116:138" x14ac:dyDescent="0.25">
      <c r="DL504"/>
      <c r="EE504"/>
      <c r="EF504"/>
      <c r="EG504"/>
      <c r="EH504"/>
    </row>
    <row r="505" spans="116:138" x14ac:dyDescent="0.25">
      <c r="DL505"/>
      <c r="EE505"/>
      <c r="EF505"/>
      <c r="EG505"/>
      <c r="EH505"/>
    </row>
    <row r="506" spans="116:138" x14ac:dyDescent="0.25">
      <c r="DL506"/>
      <c r="EE506"/>
      <c r="EF506"/>
      <c r="EG506"/>
      <c r="EH506"/>
    </row>
    <row r="507" spans="116:138" x14ac:dyDescent="0.25">
      <c r="DL507"/>
      <c r="EE507"/>
      <c r="EF507"/>
      <c r="EG507"/>
      <c r="EH507"/>
    </row>
    <row r="508" spans="116:138" x14ac:dyDescent="0.25">
      <c r="DL508"/>
      <c r="EE508"/>
      <c r="EF508"/>
      <c r="EG508"/>
      <c r="EH508"/>
    </row>
  </sheetData>
  <autoFilter ref="A1:FX183" xr:uid="{855C6176-106C-4285-A36F-0EFB5D4551B1}">
    <filterColumn colId="88">
      <filters blank="1"/>
    </filterColumn>
    <filterColumn colId="89">
      <filters blank="1"/>
    </filterColumn>
    <filterColumn colId="90">
      <filters blank="1"/>
    </filterColumn>
    <sortState xmlns:xlrd2="http://schemas.microsoft.com/office/spreadsheetml/2017/richdata2" ref="A4:FX182">
      <sortCondition ref="E1:E183"/>
    </sortState>
  </autoFilter>
  <conditionalFormatting sqref="DA44:DD166 DA168:DD182 DB167:DD167 DB183:DD183 DE80:DQ80 DE160:DQ160 DE162:DQ163 DS160:EM160 DS162:EM163 DS80:EM80 EK9:EM9 EK11:EM12 EK30:EM30 EK32:EM32 EK39:EM39 EK48:EM48 EK50:EM50 EK55:EM55 EK59:EM59 EK64:EM64 EK68:EM69 EK76:EM76 EK81:EM81 EK83:EM83 EK86:EM86 EK89:EM91 EK94:EM95 EK103:EM103 EK115:EM115 EK129:EM129 EK141:EM141 CN4:CY183 A2:CJ183 DE87:EM88 DE96:EM102 DE130:EM140 DE142:EM159 DE161:EM161 DE164:EM183 DE44:EM47 DE82:EM82 DE49:EM49 DE48:EI48 DE51:EM54 DE50:EI50 DE56:EM58 DE55:EI55 DE60:EM63 DE59:EI59 DE65:EM67 DE64:EI64 DE70:EM75 DE68:EI69 DE77:EM79 DE76:EI76 DE81:EI81 DE84:EM85 DE83:EI83 DE86:EI86 DE92:EM93 DE89:EI91 DE94:EI95 DE104:EM114 DE103:EI103 DE116:EM128 DE115:EI115 DE129:EI129 DE141:EI141 CN2:EM3 DA4:EM8 DA10:EM10 DA9:EI9 DA13:EM29 DA11:EI12 DA31:EM31 DA30:EI30 DA33:EM38 DA32:EI32 DA40:EM43 DA39:EI39">
    <cfRule type="containsBlanks" dxfId="66" priority="97">
      <formula>LEN(TRIM(A2))=0</formula>
    </cfRule>
  </conditionalFormatting>
  <conditionalFormatting sqref="DA44:DD166 DA168:DD182 DB167:DD167 DB183:DD183 DE80:DQ80 DE160:DQ160 DE162:DQ163 DS160:EM160 DS162:EM163 DS80:EM80 EK9:EM9 EK11:EM12 EK30:EM30 EK32:EM32 EK39:EM39 EK48:EM48 EK50:EM50 EK55:EM55 EK59:EM59 EK64:EM64 EK68:EM69 EK76:EM76 EK81:EM81 EK83:EM83 EK86:EM86 EK89:EM91 EK94:EM95 EK103:EM103 EK115:EM115 EK129:EM129 EK141:EM141 CN4:CY183 A2:CJ183 DE87:EM88 DE96:EM102 DE130:EM140 DE142:EM159 DE161:EM161 DE164:EM183 DE44:EM47 DE82:EM82 DE49:EM49 DE48:EI48 DE51:EM54 DE50:EI50 DE56:EM58 DE55:EI55 DE60:EM63 DE59:EI59 DE65:EM67 DE64:EI64 DE70:EM75 DE68:EI69 DE77:EM79 DE76:EI76 DE81:EI81 DE84:EM85 DE83:EI83 DE86:EI86 DE92:EM93 DE89:EI91 DE94:EI95 DE104:EM114 DE103:EI103 DE116:EM128 DE115:EI115 DE129:EI129 DE141:EI141 CN2:EM3 DA4:EM8 DA10:EM10 DA9:EI9 DA13:EM29 DA11:EI12 DA31:EM31 DA30:EI30 DA33:EM38 DA32:EI32 DA40:EM43 DA39:EI39">
    <cfRule type="containsBlanks" dxfId="65" priority="96">
      <formula>LEN(TRIM(A2))=0</formula>
    </cfRule>
  </conditionalFormatting>
  <conditionalFormatting sqref="CK2:CM183">
    <cfRule type="notContainsBlanks" dxfId="64" priority="95">
      <formula>LEN(TRIM(CK2))&gt;0</formula>
    </cfRule>
  </conditionalFormatting>
  <conditionalFormatting sqref="CZ4:CZ183">
    <cfRule type="containsBlanks" dxfId="63" priority="84">
      <formula>LEN(TRIM(CZ4))=0</formula>
    </cfRule>
  </conditionalFormatting>
  <conditionalFormatting sqref="CZ4:CZ183">
    <cfRule type="containsBlanks" dxfId="62" priority="83">
      <formula>LEN(TRIM(CZ4))=0</formula>
    </cfRule>
  </conditionalFormatting>
  <conditionalFormatting sqref="DA167">
    <cfRule type="containsBlanks" dxfId="61" priority="82">
      <formula>LEN(TRIM(DA167))=0</formula>
    </cfRule>
  </conditionalFormatting>
  <conditionalFormatting sqref="DA167">
    <cfRule type="containsBlanks" dxfId="60" priority="81">
      <formula>LEN(TRIM(DA167))=0</formula>
    </cfRule>
  </conditionalFormatting>
  <conditionalFormatting sqref="DA183">
    <cfRule type="containsBlanks" dxfId="59" priority="80">
      <formula>LEN(TRIM(DA183))=0</formula>
    </cfRule>
  </conditionalFormatting>
  <conditionalFormatting sqref="DA183">
    <cfRule type="containsBlanks" dxfId="58" priority="79">
      <formula>LEN(TRIM(DA183))=0</formula>
    </cfRule>
  </conditionalFormatting>
  <conditionalFormatting sqref="DR80">
    <cfRule type="containsBlanks" dxfId="57" priority="78">
      <formula>LEN(TRIM(DR80))=0</formula>
    </cfRule>
  </conditionalFormatting>
  <conditionalFormatting sqref="DR80">
    <cfRule type="containsBlanks" dxfId="56" priority="77">
      <formula>LEN(TRIM(DR80))=0</formula>
    </cfRule>
  </conditionalFormatting>
  <conditionalFormatting sqref="DR160">
    <cfRule type="containsBlanks" dxfId="55" priority="76">
      <formula>LEN(TRIM(DR160))=0</formula>
    </cfRule>
  </conditionalFormatting>
  <conditionalFormatting sqref="DR160">
    <cfRule type="containsBlanks" dxfId="54" priority="75">
      <formula>LEN(TRIM(DR160))=0</formula>
    </cfRule>
  </conditionalFormatting>
  <conditionalFormatting sqref="EJ9">
    <cfRule type="containsBlanks" dxfId="53" priority="60">
      <formula>LEN(TRIM(EJ9))=0</formula>
    </cfRule>
  </conditionalFormatting>
  <conditionalFormatting sqref="EJ9">
    <cfRule type="containsBlanks" dxfId="52" priority="59">
      <formula>LEN(TRIM(EJ9))=0</formula>
    </cfRule>
  </conditionalFormatting>
  <conditionalFormatting sqref="EJ11">
    <cfRule type="containsBlanks" dxfId="51" priority="58">
      <formula>LEN(TRIM(EJ11))=0</formula>
    </cfRule>
  </conditionalFormatting>
  <conditionalFormatting sqref="EJ11">
    <cfRule type="containsBlanks" dxfId="50" priority="57">
      <formula>LEN(TRIM(EJ11))=0</formula>
    </cfRule>
  </conditionalFormatting>
  <conditionalFormatting sqref="EJ12">
    <cfRule type="containsBlanks" dxfId="49" priority="56">
      <formula>LEN(TRIM(EJ12))=0</formula>
    </cfRule>
  </conditionalFormatting>
  <conditionalFormatting sqref="EJ12">
    <cfRule type="containsBlanks" dxfId="48" priority="55">
      <formula>LEN(TRIM(EJ12))=0</formula>
    </cfRule>
  </conditionalFormatting>
  <conditionalFormatting sqref="EJ30">
    <cfRule type="containsBlanks" dxfId="47" priority="54">
      <formula>LEN(TRIM(EJ30))=0</formula>
    </cfRule>
  </conditionalFormatting>
  <conditionalFormatting sqref="EJ30">
    <cfRule type="containsBlanks" dxfId="46" priority="53">
      <formula>LEN(TRIM(EJ30))=0</formula>
    </cfRule>
  </conditionalFormatting>
  <conditionalFormatting sqref="EJ32">
    <cfRule type="containsBlanks" dxfId="45" priority="52">
      <formula>LEN(TRIM(EJ32))=0</formula>
    </cfRule>
  </conditionalFormatting>
  <conditionalFormatting sqref="EJ32">
    <cfRule type="containsBlanks" dxfId="44" priority="51">
      <formula>LEN(TRIM(EJ32))=0</formula>
    </cfRule>
  </conditionalFormatting>
  <conditionalFormatting sqref="EJ39">
    <cfRule type="containsBlanks" dxfId="43" priority="50">
      <formula>LEN(TRIM(EJ39))=0</formula>
    </cfRule>
  </conditionalFormatting>
  <conditionalFormatting sqref="EJ39">
    <cfRule type="containsBlanks" dxfId="42" priority="49">
      <formula>LEN(TRIM(EJ39))=0</formula>
    </cfRule>
  </conditionalFormatting>
  <conditionalFormatting sqref="EJ48">
    <cfRule type="containsBlanks" dxfId="41" priority="48">
      <formula>LEN(TRIM(EJ48))=0</formula>
    </cfRule>
  </conditionalFormatting>
  <conditionalFormatting sqref="EJ48">
    <cfRule type="containsBlanks" dxfId="40" priority="47">
      <formula>LEN(TRIM(EJ48))=0</formula>
    </cfRule>
  </conditionalFormatting>
  <conditionalFormatting sqref="EJ50">
    <cfRule type="containsBlanks" dxfId="39" priority="46">
      <formula>LEN(TRIM(EJ50))=0</formula>
    </cfRule>
  </conditionalFormatting>
  <conditionalFormatting sqref="EJ50">
    <cfRule type="containsBlanks" dxfId="38" priority="45">
      <formula>LEN(TRIM(EJ50))=0</formula>
    </cfRule>
  </conditionalFormatting>
  <conditionalFormatting sqref="EJ55">
    <cfRule type="containsBlanks" dxfId="37" priority="44">
      <formula>LEN(TRIM(EJ55))=0</formula>
    </cfRule>
  </conditionalFormatting>
  <conditionalFormatting sqref="EJ55">
    <cfRule type="containsBlanks" dxfId="36" priority="43">
      <formula>LEN(TRIM(EJ55))=0</formula>
    </cfRule>
  </conditionalFormatting>
  <conditionalFormatting sqref="EJ59">
    <cfRule type="containsBlanks" dxfId="35" priority="42">
      <formula>LEN(TRIM(EJ59))=0</formula>
    </cfRule>
  </conditionalFormatting>
  <conditionalFormatting sqref="EJ59">
    <cfRule type="containsBlanks" dxfId="34" priority="41">
      <formula>LEN(TRIM(EJ59))=0</formula>
    </cfRule>
  </conditionalFormatting>
  <conditionalFormatting sqref="EJ64">
    <cfRule type="containsBlanks" dxfId="33" priority="40">
      <formula>LEN(TRIM(EJ64))=0</formula>
    </cfRule>
  </conditionalFormatting>
  <conditionalFormatting sqref="EJ64">
    <cfRule type="containsBlanks" dxfId="32" priority="39">
      <formula>LEN(TRIM(EJ64))=0</formula>
    </cfRule>
  </conditionalFormatting>
  <conditionalFormatting sqref="EJ68">
    <cfRule type="containsBlanks" dxfId="31" priority="38">
      <formula>LEN(TRIM(EJ68))=0</formula>
    </cfRule>
  </conditionalFormatting>
  <conditionalFormatting sqref="EJ68">
    <cfRule type="containsBlanks" dxfId="30" priority="37">
      <formula>LEN(TRIM(EJ68))=0</formula>
    </cfRule>
  </conditionalFormatting>
  <conditionalFormatting sqref="EJ69">
    <cfRule type="containsBlanks" dxfId="29" priority="36">
      <formula>LEN(TRIM(EJ69))=0</formula>
    </cfRule>
  </conditionalFormatting>
  <conditionalFormatting sqref="EJ69">
    <cfRule type="containsBlanks" dxfId="28" priority="35">
      <formula>LEN(TRIM(EJ69))=0</formula>
    </cfRule>
  </conditionalFormatting>
  <conditionalFormatting sqref="EJ76">
    <cfRule type="containsBlanks" dxfId="27" priority="34">
      <formula>LEN(TRIM(EJ76))=0</formula>
    </cfRule>
  </conditionalFormatting>
  <conditionalFormatting sqref="EJ76">
    <cfRule type="containsBlanks" dxfId="26" priority="33">
      <formula>LEN(TRIM(EJ76))=0</formula>
    </cfRule>
  </conditionalFormatting>
  <conditionalFormatting sqref="EJ81">
    <cfRule type="containsBlanks" dxfId="25" priority="32">
      <formula>LEN(TRIM(EJ81))=0</formula>
    </cfRule>
  </conditionalFormatting>
  <conditionalFormatting sqref="EJ81">
    <cfRule type="containsBlanks" dxfId="24" priority="31">
      <formula>LEN(TRIM(EJ81))=0</formula>
    </cfRule>
  </conditionalFormatting>
  <conditionalFormatting sqref="EJ83">
    <cfRule type="containsBlanks" dxfId="23" priority="30">
      <formula>LEN(TRIM(EJ83))=0</formula>
    </cfRule>
  </conditionalFormatting>
  <conditionalFormatting sqref="EJ83">
    <cfRule type="containsBlanks" dxfId="22" priority="29">
      <formula>LEN(TRIM(EJ83))=0</formula>
    </cfRule>
  </conditionalFormatting>
  <conditionalFormatting sqref="EJ86">
    <cfRule type="containsBlanks" dxfId="21" priority="28">
      <formula>LEN(TRIM(EJ86))=0</formula>
    </cfRule>
  </conditionalFormatting>
  <conditionalFormatting sqref="EJ86">
    <cfRule type="containsBlanks" dxfId="20" priority="27">
      <formula>LEN(TRIM(EJ86))=0</formula>
    </cfRule>
  </conditionalFormatting>
  <conditionalFormatting sqref="EJ89">
    <cfRule type="containsBlanks" dxfId="19" priority="26">
      <formula>LEN(TRIM(EJ89))=0</formula>
    </cfRule>
  </conditionalFormatting>
  <conditionalFormatting sqref="EJ89">
    <cfRule type="containsBlanks" dxfId="18" priority="25">
      <formula>LEN(TRIM(EJ89))=0</formula>
    </cfRule>
  </conditionalFormatting>
  <conditionalFormatting sqref="EJ90">
    <cfRule type="containsBlanks" dxfId="17" priority="16">
      <formula>LEN(TRIM(EJ90))=0</formula>
    </cfRule>
  </conditionalFormatting>
  <conditionalFormatting sqref="EJ90">
    <cfRule type="containsBlanks" dxfId="16" priority="15">
      <formula>LEN(TRIM(EJ90))=0</formula>
    </cfRule>
  </conditionalFormatting>
  <conditionalFormatting sqref="EJ91">
    <cfRule type="containsBlanks" dxfId="15" priority="14">
      <formula>LEN(TRIM(EJ91))=0</formula>
    </cfRule>
  </conditionalFormatting>
  <conditionalFormatting sqref="EJ91">
    <cfRule type="containsBlanks" dxfId="14" priority="13">
      <formula>LEN(TRIM(EJ91))=0</formula>
    </cfRule>
  </conditionalFormatting>
  <conditionalFormatting sqref="EJ94">
    <cfRule type="containsBlanks" dxfId="13" priority="12">
      <formula>LEN(TRIM(EJ94))=0</formula>
    </cfRule>
  </conditionalFormatting>
  <conditionalFormatting sqref="EJ94">
    <cfRule type="containsBlanks" dxfId="12" priority="11">
      <formula>LEN(TRIM(EJ94))=0</formula>
    </cfRule>
  </conditionalFormatting>
  <conditionalFormatting sqref="EJ95">
    <cfRule type="containsBlanks" dxfId="11" priority="10">
      <formula>LEN(TRIM(EJ95))=0</formula>
    </cfRule>
  </conditionalFormatting>
  <conditionalFormatting sqref="EJ95">
    <cfRule type="containsBlanks" dxfId="10" priority="9">
      <formula>LEN(TRIM(EJ95))=0</formula>
    </cfRule>
  </conditionalFormatting>
  <conditionalFormatting sqref="EJ103">
    <cfRule type="containsBlanks" dxfId="9" priority="8">
      <formula>LEN(TRIM(EJ103))=0</formula>
    </cfRule>
  </conditionalFormatting>
  <conditionalFormatting sqref="EJ103">
    <cfRule type="containsBlanks" dxfId="8" priority="7">
      <formula>LEN(TRIM(EJ103))=0</formula>
    </cfRule>
  </conditionalFormatting>
  <conditionalFormatting sqref="EJ115">
    <cfRule type="containsBlanks" dxfId="7" priority="6">
      <formula>LEN(TRIM(EJ115))=0</formula>
    </cfRule>
  </conditionalFormatting>
  <conditionalFormatting sqref="EJ115">
    <cfRule type="containsBlanks" dxfId="6" priority="5">
      <formula>LEN(TRIM(EJ115))=0</formula>
    </cfRule>
  </conditionalFormatting>
  <conditionalFormatting sqref="EJ129">
    <cfRule type="containsBlanks" dxfId="5" priority="4">
      <formula>LEN(TRIM(EJ129))=0</formula>
    </cfRule>
  </conditionalFormatting>
  <conditionalFormatting sqref="EJ129">
    <cfRule type="containsBlanks" dxfId="4" priority="3">
      <formula>LEN(TRIM(EJ129))=0</formula>
    </cfRule>
  </conditionalFormatting>
  <conditionalFormatting sqref="EJ141">
    <cfRule type="containsBlanks" dxfId="3" priority="2">
      <formula>LEN(TRIM(EJ141))=0</formula>
    </cfRule>
  </conditionalFormatting>
  <conditionalFormatting sqref="EJ141">
    <cfRule type="containsBlanks" dxfId="2" priority="1">
      <formula>LEN(TRIM(EJ141))=0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8688-A839-4EA2-9044-489B5DC27377}">
  <dimension ref="A1:M124"/>
  <sheetViews>
    <sheetView workbookViewId="0">
      <selection activeCell="C117" sqref="C117"/>
    </sheetView>
  </sheetViews>
  <sheetFormatPr defaultRowHeight="15" x14ac:dyDescent="0.25"/>
  <cols>
    <col min="1" max="1" width="20.5703125" customWidth="1"/>
    <col min="2" max="3" width="43.140625" style="1" customWidth="1"/>
    <col min="5" max="5" width="32" customWidth="1"/>
    <col min="6" max="6" width="20.5703125" customWidth="1"/>
    <col min="7" max="8" width="43.140625" style="1" customWidth="1"/>
  </cols>
  <sheetData>
    <row r="1" spans="1:13" x14ac:dyDescent="0.25">
      <c r="A1" s="13" t="s">
        <v>2484</v>
      </c>
      <c r="B1" s="14" t="s">
        <v>2485</v>
      </c>
      <c r="C1" s="14" t="s">
        <v>2486</v>
      </c>
      <c r="D1" t="s">
        <v>2487</v>
      </c>
      <c r="F1" s="13"/>
      <c r="G1" s="14"/>
      <c r="H1" s="14"/>
    </row>
    <row r="2" spans="1:13" x14ac:dyDescent="0.25">
      <c r="A2" s="13" t="s">
        <v>2488</v>
      </c>
      <c r="B2" s="14" t="s">
        <v>2488</v>
      </c>
      <c r="C2" s="14"/>
      <c r="D2" t="s">
        <v>198</v>
      </c>
      <c r="F2" s="13"/>
      <c r="G2" s="14"/>
      <c r="H2" s="14"/>
    </row>
    <row r="3" spans="1:13" s="13" customFormat="1" x14ac:dyDescent="0.25">
      <c r="A3" s="13" t="s">
        <v>2489</v>
      </c>
      <c r="B3" s="14" t="s">
        <v>2490</v>
      </c>
      <c r="C3" s="14"/>
      <c r="D3" t="s">
        <v>198</v>
      </c>
      <c r="G3" s="14"/>
      <c r="H3" s="14"/>
      <c r="I3"/>
      <c r="M3"/>
    </row>
    <row r="4" spans="1:13" s="13" customFormat="1" x14ac:dyDescent="0.25">
      <c r="A4" s="13" t="s">
        <v>2491</v>
      </c>
      <c r="B4" s="14"/>
      <c r="C4" s="14"/>
      <c r="D4" t="s">
        <v>198</v>
      </c>
      <c r="G4" s="14"/>
      <c r="H4" s="14"/>
      <c r="I4"/>
      <c r="M4"/>
    </row>
    <row r="5" spans="1:13" s="13" customFormat="1" x14ac:dyDescent="0.25">
      <c r="A5" s="13" t="s">
        <v>2492</v>
      </c>
      <c r="B5" s="14" t="s">
        <v>2493</v>
      </c>
      <c r="C5" s="14"/>
      <c r="D5" t="s">
        <v>2494</v>
      </c>
      <c r="G5" s="14"/>
      <c r="H5" s="14"/>
      <c r="I5"/>
      <c r="M5"/>
    </row>
    <row r="6" spans="1:13" s="13" customFormat="1" x14ac:dyDescent="0.25">
      <c r="A6" s="13" t="s">
        <v>2495</v>
      </c>
      <c r="B6" s="14" t="s">
        <v>2496</v>
      </c>
      <c r="C6" s="14" t="s">
        <v>2497</v>
      </c>
      <c r="D6" t="s">
        <v>198</v>
      </c>
      <c r="G6" s="14"/>
      <c r="H6" s="14"/>
      <c r="I6"/>
      <c r="M6"/>
    </row>
    <row r="7" spans="1:13" s="13" customFormat="1" x14ac:dyDescent="0.25">
      <c r="A7" s="13" t="s">
        <v>2498</v>
      </c>
      <c r="B7" s="14" t="s">
        <v>2499</v>
      </c>
      <c r="C7" s="14"/>
      <c r="D7" t="s">
        <v>2500</v>
      </c>
      <c r="G7" s="14"/>
      <c r="H7" s="14"/>
      <c r="I7"/>
      <c r="M7"/>
    </row>
    <row r="8" spans="1:13" s="13" customFormat="1" x14ac:dyDescent="0.25">
      <c r="A8" s="13" t="s">
        <v>2501</v>
      </c>
      <c r="B8" s="14" t="s">
        <v>2502</v>
      </c>
      <c r="C8" s="14"/>
      <c r="D8" t="s">
        <v>2500</v>
      </c>
      <c r="G8" s="14"/>
      <c r="H8" s="14"/>
      <c r="I8"/>
      <c r="M8"/>
    </row>
    <row r="9" spans="1:13" s="13" customFormat="1" x14ac:dyDescent="0.25">
      <c r="A9" s="13" t="s">
        <v>2503</v>
      </c>
      <c r="B9" s="14" t="s">
        <v>2504</v>
      </c>
      <c r="C9" s="14" t="s">
        <v>2505</v>
      </c>
      <c r="D9" t="s">
        <v>198</v>
      </c>
      <c r="G9" s="14"/>
      <c r="H9" s="14"/>
      <c r="I9"/>
      <c r="M9"/>
    </row>
    <row r="10" spans="1:13" s="13" customFormat="1" x14ac:dyDescent="0.25">
      <c r="A10" s="13" t="s">
        <v>2506</v>
      </c>
      <c r="B10" s="14" t="s">
        <v>2507</v>
      </c>
      <c r="C10" s="14" t="s">
        <v>2508</v>
      </c>
      <c r="D10" t="s">
        <v>2509</v>
      </c>
      <c r="G10" s="14"/>
      <c r="H10" s="14"/>
      <c r="I10"/>
      <c r="M10"/>
    </row>
    <row r="11" spans="1:13" s="13" customFormat="1" ht="30" x14ac:dyDescent="0.25">
      <c r="A11" s="13" t="s">
        <v>2510</v>
      </c>
      <c r="B11" s="14" t="s">
        <v>2511</v>
      </c>
      <c r="C11" s="14"/>
      <c r="D11" t="s">
        <v>198</v>
      </c>
      <c r="G11" s="14"/>
      <c r="H11" s="14"/>
      <c r="I11"/>
      <c r="M11"/>
    </row>
    <row r="12" spans="1:13" s="13" customFormat="1" x14ac:dyDescent="0.25">
      <c r="A12" s="13" t="s">
        <v>2512</v>
      </c>
      <c r="B12" s="14" t="s">
        <v>2513</v>
      </c>
      <c r="C12" s="14" t="s">
        <v>2514</v>
      </c>
      <c r="D12" t="s">
        <v>198</v>
      </c>
      <c r="G12" s="14"/>
      <c r="H12" s="14"/>
      <c r="I12"/>
      <c r="M12"/>
    </row>
    <row r="13" spans="1:13" s="13" customFormat="1" x14ac:dyDescent="0.25">
      <c r="A13" s="13" t="s">
        <v>2515</v>
      </c>
      <c r="B13" s="14" t="s">
        <v>2516</v>
      </c>
      <c r="C13" s="14" t="s">
        <v>2517</v>
      </c>
      <c r="D13" t="s">
        <v>2518</v>
      </c>
      <c r="G13" s="14"/>
      <c r="H13" s="14"/>
      <c r="I13"/>
      <c r="M13"/>
    </row>
    <row r="14" spans="1:13" s="13" customFormat="1" x14ac:dyDescent="0.25">
      <c r="A14" s="13" t="s">
        <v>2519</v>
      </c>
      <c r="B14" s="14" t="s">
        <v>2513</v>
      </c>
      <c r="C14" s="14"/>
      <c r="D14" t="s">
        <v>198</v>
      </c>
      <c r="G14" s="14"/>
      <c r="H14" s="14"/>
      <c r="I14"/>
      <c r="M14"/>
    </row>
    <row r="15" spans="1:13" s="13" customFormat="1" x14ac:dyDescent="0.25">
      <c r="A15" s="13" t="s">
        <v>2520</v>
      </c>
      <c r="B15" s="14" t="s">
        <v>2521</v>
      </c>
      <c r="C15" s="14"/>
      <c r="D15" t="s">
        <v>198</v>
      </c>
      <c r="G15" s="14"/>
      <c r="H15" s="14"/>
      <c r="I15"/>
      <c r="M15"/>
    </row>
    <row r="16" spans="1:13" s="13" customFormat="1" x14ac:dyDescent="0.25">
      <c r="A16" s="13" t="s">
        <v>2522</v>
      </c>
      <c r="B16" s="14" t="s">
        <v>2523</v>
      </c>
      <c r="C16" s="14"/>
      <c r="D16" t="s">
        <v>198</v>
      </c>
      <c r="G16" s="14"/>
      <c r="H16" s="14"/>
      <c r="I16"/>
      <c r="M16"/>
    </row>
    <row r="17" spans="1:13" s="13" customFormat="1" x14ac:dyDescent="0.25">
      <c r="A17" s="13" t="s">
        <v>2524</v>
      </c>
      <c r="B17" s="14" t="s">
        <v>2525</v>
      </c>
      <c r="C17" s="14"/>
      <c r="D17" t="s">
        <v>2526</v>
      </c>
      <c r="M17"/>
    </row>
    <row r="18" spans="1:13" x14ac:dyDescent="0.25">
      <c r="A18" s="13" t="s">
        <v>2527</v>
      </c>
      <c r="B18" s="14" t="s">
        <v>2528</v>
      </c>
      <c r="C18" s="14"/>
      <c r="D18" t="s">
        <v>2529</v>
      </c>
      <c r="E18" s="13"/>
      <c r="F18" s="13"/>
      <c r="G18" s="14"/>
      <c r="H18" s="14"/>
    </row>
    <row r="19" spans="1:13" x14ac:dyDescent="0.25">
      <c r="A19" s="13" t="s">
        <v>1767</v>
      </c>
      <c r="B19" s="14" t="s">
        <v>2530</v>
      </c>
      <c r="C19" s="14" t="s">
        <v>2531</v>
      </c>
      <c r="D19" t="s">
        <v>2532</v>
      </c>
      <c r="E19" s="13"/>
      <c r="F19" s="13"/>
      <c r="G19" s="14"/>
      <c r="H19" s="14"/>
    </row>
    <row r="20" spans="1:13" x14ac:dyDescent="0.25">
      <c r="A20" s="13" t="s">
        <v>2533</v>
      </c>
      <c r="B20" s="14" t="s">
        <v>2534</v>
      </c>
      <c r="C20" s="14" t="s">
        <v>2535</v>
      </c>
      <c r="D20" t="s">
        <v>198</v>
      </c>
      <c r="E20" s="13"/>
      <c r="F20" s="13"/>
      <c r="G20" s="14"/>
      <c r="H20" s="14"/>
    </row>
    <row r="21" spans="1:13" x14ac:dyDescent="0.25">
      <c r="A21" s="13" t="s">
        <v>2536</v>
      </c>
      <c r="B21" s="13" t="s">
        <v>2537</v>
      </c>
      <c r="C21" s="13" t="s">
        <v>2538</v>
      </c>
      <c r="D21" s="13" t="s">
        <v>2539</v>
      </c>
      <c r="F21" s="13"/>
      <c r="G21" s="13"/>
      <c r="H21" s="13"/>
      <c r="I21" s="13"/>
      <c r="J21" s="13"/>
      <c r="K21" s="13"/>
      <c r="L21" s="13"/>
    </row>
    <row r="22" spans="1:13" x14ac:dyDescent="0.25">
      <c r="A22" s="13" t="s">
        <v>2435</v>
      </c>
      <c r="B22" s="14" t="s">
        <v>2540</v>
      </c>
      <c r="C22" s="14" t="s">
        <v>2541</v>
      </c>
      <c r="D22" t="s">
        <v>2542</v>
      </c>
      <c r="F22" s="13"/>
      <c r="G22" s="14"/>
      <c r="H22" s="14"/>
    </row>
    <row r="23" spans="1:13" x14ac:dyDescent="0.25">
      <c r="A23" s="13" t="s">
        <v>1513</v>
      </c>
      <c r="B23" s="14" t="s">
        <v>2543</v>
      </c>
      <c r="C23" s="14"/>
      <c r="D23" t="s">
        <v>198</v>
      </c>
      <c r="F23" s="13"/>
      <c r="G23" s="14"/>
      <c r="H23" s="14"/>
    </row>
    <row r="24" spans="1:13" x14ac:dyDescent="0.25">
      <c r="A24" s="13" t="s">
        <v>2544</v>
      </c>
      <c r="B24" s="14" t="s">
        <v>2545</v>
      </c>
      <c r="C24" s="14"/>
      <c r="D24" t="s">
        <v>198</v>
      </c>
      <c r="F24" s="13"/>
      <c r="G24" s="14"/>
      <c r="H24" s="14"/>
    </row>
    <row r="25" spans="1:13" ht="30" x14ac:dyDescent="0.25">
      <c r="A25" s="13" t="s">
        <v>1456</v>
      </c>
      <c r="B25" s="14" t="s">
        <v>2546</v>
      </c>
      <c r="C25" s="14"/>
      <c r="D25" t="s">
        <v>198</v>
      </c>
      <c r="F25" s="13"/>
      <c r="G25" s="14"/>
      <c r="H25" s="14"/>
    </row>
    <row r="26" spans="1:13" ht="30" x14ac:dyDescent="0.25">
      <c r="A26" s="13" t="s">
        <v>2547</v>
      </c>
      <c r="B26" s="14" t="s">
        <v>2548</v>
      </c>
      <c r="C26" s="14" t="s">
        <v>2549</v>
      </c>
      <c r="D26" t="s">
        <v>198</v>
      </c>
      <c r="F26" s="13"/>
      <c r="G26" s="14"/>
      <c r="H26" s="14"/>
    </row>
    <row r="27" spans="1:13" x14ac:dyDescent="0.25">
      <c r="A27" s="13" t="s">
        <v>2550</v>
      </c>
      <c r="B27" s="13" t="s">
        <v>2551</v>
      </c>
      <c r="C27" s="13" t="s">
        <v>2552</v>
      </c>
      <c r="D27" s="13" t="s">
        <v>198</v>
      </c>
      <c r="F27" s="13"/>
      <c r="G27" s="14"/>
      <c r="H27" s="14"/>
    </row>
    <row r="28" spans="1:13" x14ac:dyDescent="0.25">
      <c r="A28" s="13" t="s">
        <v>2553</v>
      </c>
      <c r="B28" s="14" t="s">
        <v>2554</v>
      </c>
      <c r="C28" s="14" t="s">
        <v>2555</v>
      </c>
      <c r="D28" t="s">
        <v>2556</v>
      </c>
      <c r="F28" s="13"/>
      <c r="G28" s="14"/>
      <c r="H28" s="14"/>
    </row>
    <row r="29" spans="1:13" x14ac:dyDescent="0.25">
      <c r="A29" s="13" t="s">
        <v>2557</v>
      </c>
      <c r="B29" s="14" t="s">
        <v>2558</v>
      </c>
      <c r="C29" s="14"/>
      <c r="D29" t="s">
        <v>198</v>
      </c>
      <c r="F29" s="13"/>
      <c r="G29" s="14"/>
      <c r="H29" s="14"/>
    </row>
    <row r="30" spans="1:13" x14ac:dyDescent="0.25">
      <c r="A30" s="13" t="s">
        <v>2559</v>
      </c>
      <c r="B30" s="14" t="s">
        <v>2560</v>
      </c>
      <c r="C30" s="14" t="s">
        <v>2561</v>
      </c>
      <c r="D30" t="s">
        <v>2562</v>
      </c>
      <c r="F30" s="13"/>
      <c r="G30" s="14"/>
      <c r="H30" s="14"/>
    </row>
    <row r="31" spans="1:13" x14ac:dyDescent="0.25">
      <c r="A31" s="13" t="s">
        <v>2563</v>
      </c>
      <c r="B31" s="14"/>
      <c r="C31" s="14"/>
      <c r="D31" t="s">
        <v>198</v>
      </c>
      <c r="F31" s="13"/>
      <c r="G31" s="14"/>
      <c r="H31" s="14"/>
    </row>
    <row r="32" spans="1:13" x14ac:dyDescent="0.25">
      <c r="A32" s="13" t="s">
        <v>2564</v>
      </c>
      <c r="B32" s="14" t="s">
        <v>2565</v>
      </c>
      <c r="C32" s="14" t="s">
        <v>2566</v>
      </c>
      <c r="D32" t="s">
        <v>2567</v>
      </c>
      <c r="F32" s="13"/>
      <c r="G32" s="13"/>
      <c r="H32" s="13"/>
    </row>
    <row r="33" spans="1:8" x14ac:dyDescent="0.25">
      <c r="A33" s="13" t="s">
        <v>2568</v>
      </c>
      <c r="B33" s="14" t="s">
        <v>2569</v>
      </c>
      <c r="C33" s="14" t="s">
        <v>2570</v>
      </c>
      <c r="D33" t="s">
        <v>2571</v>
      </c>
      <c r="F33" s="13"/>
      <c r="G33" s="14"/>
      <c r="H33" s="14"/>
    </row>
    <row r="34" spans="1:8" x14ac:dyDescent="0.25">
      <c r="A34" s="13" t="s">
        <v>2572</v>
      </c>
      <c r="B34" s="14" t="s">
        <v>2573</v>
      </c>
      <c r="C34" s="14"/>
      <c r="D34" t="s">
        <v>2574</v>
      </c>
      <c r="F34" s="13"/>
      <c r="G34" s="14"/>
      <c r="H34" s="14"/>
    </row>
    <row r="35" spans="1:8" x14ac:dyDescent="0.25">
      <c r="A35" s="13" t="s">
        <v>2575</v>
      </c>
      <c r="B35" s="14" t="s">
        <v>2576</v>
      </c>
      <c r="C35" s="14"/>
      <c r="D35" t="s">
        <v>2577</v>
      </c>
      <c r="F35" s="13"/>
      <c r="G35" s="14"/>
      <c r="H35" s="14"/>
    </row>
    <row r="36" spans="1:8" x14ac:dyDescent="0.25">
      <c r="A36" s="13" t="s">
        <v>2578</v>
      </c>
      <c r="B36" s="14" t="s">
        <v>2579</v>
      </c>
      <c r="C36" s="14" t="s">
        <v>2580</v>
      </c>
      <c r="D36" t="s">
        <v>2581</v>
      </c>
      <c r="F36" s="13"/>
      <c r="G36" s="14"/>
      <c r="H36" s="14"/>
    </row>
    <row r="37" spans="1:8" x14ac:dyDescent="0.25">
      <c r="A37" s="13" t="s">
        <v>2582</v>
      </c>
      <c r="B37" s="14" t="s">
        <v>2583</v>
      </c>
      <c r="C37" s="14" t="s">
        <v>2584</v>
      </c>
      <c r="D37" t="s">
        <v>2585</v>
      </c>
      <c r="F37" s="13"/>
      <c r="G37" s="14"/>
      <c r="H37" s="14"/>
    </row>
    <row r="38" spans="1:8" x14ac:dyDescent="0.25">
      <c r="A38" s="13" t="s">
        <v>2586</v>
      </c>
      <c r="B38" s="13" t="s">
        <v>2587</v>
      </c>
      <c r="C38" s="13" t="s">
        <v>2588</v>
      </c>
      <c r="D38" t="s">
        <v>2589</v>
      </c>
      <c r="F38" s="13"/>
      <c r="G38" s="14"/>
      <c r="H38" s="14"/>
    </row>
    <row r="39" spans="1:8" x14ac:dyDescent="0.25">
      <c r="A39" s="13" t="s">
        <v>2590</v>
      </c>
      <c r="B39" s="14" t="s">
        <v>2591</v>
      </c>
      <c r="C39" s="14" t="s">
        <v>2592</v>
      </c>
      <c r="D39" t="s">
        <v>2593</v>
      </c>
      <c r="F39" s="13"/>
      <c r="G39" s="14"/>
      <c r="H39" s="14"/>
    </row>
    <row r="40" spans="1:8" x14ac:dyDescent="0.25">
      <c r="A40" s="13" t="s">
        <v>2594</v>
      </c>
      <c r="B40" s="14" t="s">
        <v>2595</v>
      </c>
      <c r="C40" s="14"/>
      <c r="D40" t="s">
        <v>198</v>
      </c>
      <c r="F40" s="13"/>
      <c r="G40" s="14"/>
      <c r="H40" s="14"/>
    </row>
    <row r="41" spans="1:8" ht="30" x14ac:dyDescent="0.25">
      <c r="A41" s="13" t="s">
        <v>2596</v>
      </c>
      <c r="B41" s="14" t="s">
        <v>2597</v>
      </c>
      <c r="C41" s="14"/>
      <c r="D41" t="s">
        <v>198</v>
      </c>
      <c r="F41" s="13"/>
      <c r="G41" s="14"/>
      <c r="H41" s="14"/>
    </row>
    <row r="42" spans="1:8" ht="30" x14ac:dyDescent="0.25">
      <c r="A42" s="13" t="s">
        <v>2598</v>
      </c>
      <c r="B42" s="14" t="s">
        <v>2599</v>
      </c>
      <c r="C42" s="14" t="s">
        <v>2600</v>
      </c>
      <c r="D42" t="s">
        <v>198</v>
      </c>
      <c r="F42" s="13"/>
      <c r="G42" s="14"/>
      <c r="H42" s="14"/>
    </row>
    <row r="43" spans="1:8" x14ac:dyDescent="0.25">
      <c r="A43" s="13" t="s">
        <v>2601</v>
      </c>
      <c r="B43" s="14" t="s">
        <v>2602</v>
      </c>
      <c r="C43" s="14" t="s">
        <v>2603</v>
      </c>
      <c r="D43" t="s">
        <v>2604</v>
      </c>
      <c r="F43" s="13"/>
      <c r="G43" s="14"/>
      <c r="H43" s="14"/>
    </row>
    <row r="44" spans="1:8" x14ac:dyDescent="0.25">
      <c r="A44" s="13" t="s">
        <v>848</v>
      </c>
      <c r="B44" s="14" t="s">
        <v>2605</v>
      </c>
      <c r="C44" s="14"/>
      <c r="D44" t="s">
        <v>2606</v>
      </c>
      <c r="F44" s="13"/>
      <c r="G44" s="14"/>
      <c r="H44" s="14"/>
    </row>
    <row r="45" spans="1:8" x14ac:dyDescent="0.25">
      <c r="A45" s="13" t="s">
        <v>2607</v>
      </c>
      <c r="B45" s="14"/>
      <c r="C45" s="14"/>
      <c r="D45" t="s">
        <v>2606</v>
      </c>
      <c r="F45" s="13"/>
      <c r="G45" s="14"/>
      <c r="H45" s="14"/>
    </row>
    <row r="46" spans="1:8" x14ac:dyDescent="0.25">
      <c r="A46" s="13" t="s">
        <v>2608</v>
      </c>
      <c r="B46" s="14" t="s">
        <v>2609</v>
      </c>
      <c r="C46" s="14" t="s">
        <v>2610</v>
      </c>
      <c r="D46" t="s">
        <v>2611</v>
      </c>
      <c r="F46" s="13"/>
      <c r="G46" s="14"/>
      <c r="H46" s="14"/>
    </row>
    <row r="47" spans="1:8" x14ac:dyDescent="0.25">
      <c r="A47" s="13" t="s">
        <v>2612</v>
      </c>
      <c r="B47" s="14" t="s">
        <v>2613</v>
      </c>
      <c r="C47" t="s">
        <v>2614</v>
      </c>
      <c r="D47" t="s">
        <v>198</v>
      </c>
      <c r="F47" s="13"/>
      <c r="G47" s="14"/>
      <c r="H47" s="14"/>
    </row>
    <row r="48" spans="1:8" x14ac:dyDescent="0.25">
      <c r="A48" s="13" t="s">
        <v>2615</v>
      </c>
      <c r="B48" s="14" t="s">
        <v>2616</v>
      </c>
      <c r="C48" s="14"/>
      <c r="D48" t="s">
        <v>2617</v>
      </c>
      <c r="F48" s="13"/>
      <c r="G48" s="14"/>
      <c r="H48" s="14"/>
    </row>
    <row r="49" spans="1:8" x14ac:dyDescent="0.25">
      <c r="A49" s="13" t="s">
        <v>2618</v>
      </c>
      <c r="B49" s="14" t="s">
        <v>2619</v>
      </c>
      <c r="C49" s="14"/>
      <c r="D49" t="s">
        <v>2617</v>
      </c>
      <c r="F49" s="13"/>
      <c r="G49" s="14"/>
      <c r="H49" s="14"/>
    </row>
    <row r="50" spans="1:8" x14ac:dyDescent="0.25">
      <c r="A50" s="13" t="s">
        <v>2620</v>
      </c>
      <c r="B50" s="14" t="s">
        <v>2621</v>
      </c>
      <c r="C50" s="14"/>
      <c r="D50" t="s">
        <v>2617</v>
      </c>
      <c r="F50" s="13"/>
      <c r="G50" s="14"/>
      <c r="H50" s="14"/>
    </row>
    <row r="51" spans="1:8" ht="30" x14ac:dyDescent="0.25">
      <c r="A51" s="13" t="s">
        <v>2622</v>
      </c>
      <c r="B51" s="14" t="s">
        <v>2623</v>
      </c>
      <c r="C51" t="s">
        <v>2624</v>
      </c>
      <c r="D51" t="s">
        <v>198</v>
      </c>
      <c r="F51" s="13"/>
      <c r="G51" s="14"/>
      <c r="H51" s="14"/>
    </row>
    <row r="52" spans="1:8" x14ac:dyDescent="0.25">
      <c r="A52" s="13" t="s">
        <v>2625</v>
      </c>
      <c r="B52" s="14" t="s">
        <v>2626</v>
      </c>
      <c r="C52" s="14" t="s">
        <v>2627</v>
      </c>
      <c r="D52" t="s">
        <v>198</v>
      </c>
      <c r="F52" s="13"/>
      <c r="G52" s="14"/>
      <c r="H52" s="14"/>
    </row>
    <row r="53" spans="1:8" x14ac:dyDescent="0.25">
      <c r="A53" s="13" t="s">
        <v>2628</v>
      </c>
      <c r="B53" s="14" t="s">
        <v>2629</v>
      </c>
      <c r="C53" s="14"/>
      <c r="D53" t="s">
        <v>198</v>
      </c>
      <c r="F53" s="13"/>
      <c r="G53" s="14"/>
      <c r="H53" s="14"/>
    </row>
    <row r="54" spans="1:8" x14ac:dyDescent="0.25">
      <c r="A54" s="13" t="s">
        <v>2630</v>
      </c>
      <c r="B54" s="14" t="s">
        <v>2631</v>
      </c>
      <c r="C54" s="14" t="s">
        <v>2632</v>
      </c>
      <c r="D54" t="s">
        <v>2633</v>
      </c>
      <c r="F54" s="13"/>
      <c r="G54" s="14"/>
      <c r="H54" s="14"/>
    </row>
    <row r="55" spans="1:8" x14ac:dyDescent="0.25">
      <c r="A55" s="13" t="s">
        <v>2630</v>
      </c>
      <c r="B55" s="14" t="s">
        <v>2631</v>
      </c>
      <c r="C55" s="14" t="s">
        <v>2634</v>
      </c>
      <c r="D55" t="s">
        <v>198</v>
      </c>
      <c r="F55" s="13"/>
      <c r="G55" s="14"/>
      <c r="H55" s="14"/>
    </row>
    <row r="56" spans="1:8" x14ac:dyDescent="0.25">
      <c r="A56" s="13" t="s">
        <v>2635</v>
      </c>
      <c r="B56" s="14" t="s">
        <v>2636</v>
      </c>
      <c r="C56" s="14"/>
      <c r="D56" t="s">
        <v>198</v>
      </c>
      <c r="F56" s="13"/>
      <c r="G56" s="14"/>
      <c r="H56" s="14"/>
    </row>
    <row r="57" spans="1:8" x14ac:dyDescent="0.25">
      <c r="A57" s="13" t="s">
        <v>233</v>
      </c>
      <c r="B57" s="14"/>
      <c r="C57" s="14"/>
      <c r="D57" t="s">
        <v>198</v>
      </c>
      <c r="F57" s="13"/>
      <c r="G57" s="14"/>
      <c r="H57" s="14"/>
    </row>
    <row r="58" spans="1:8" x14ac:dyDescent="0.25">
      <c r="A58" s="13" t="s">
        <v>2637</v>
      </c>
      <c r="B58" s="14" t="s">
        <v>2638</v>
      </c>
      <c r="C58" s="13" t="s">
        <v>2514</v>
      </c>
      <c r="D58" t="s">
        <v>198</v>
      </c>
      <c r="F58" s="13"/>
      <c r="G58" s="14"/>
      <c r="H58" s="14"/>
    </row>
    <row r="59" spans="1:8" x14ac:dyDescent="0.25">
      <c r="A59" s="13" t="s">
        <v>2639</v>
      </c>
      <c r="B59" s="14"/>
      <c r="C59" s="13"/>
      <c r="D59" t="s">
        <v>198</v>
      </c>
      <c r="F59" s="13"/>
      <c r="G59" s="14"/>
      <c r="H59" s="14"/>
    </row>
    <row r="60" spans="1:8" x14ac:dyDescent="0.25">
      <c r="A60" s="13" t="s">
        <v>2640</v>
      </c>
      <c r="B60" s="14" t="s">
        <v>2641</v>
      </c>
      <c r="C60" s="14"/>
      <c r="D60" t="s">
        <v>198</v>
      </c>
      <c r="F60" s="13"/>
      <c r="G60" s="14"/>
      <c r="H60" s="14"/>
    </row>
    <row r="61" spans="1:8" x14ac:dyDescent="0.25">
      <c r="A61" s="13" t="s">
        <v>2642</v>
      </c>
      <c r="B61" s="14"/>
      <c r="C61" s="14"/>
      <c r="D61" t="s">
        <v>198</v>
      </c>
      <c r="F61" s="13"/>
      <c r="G61" s="14"/>
      <c r="H61" s="14"/>
    </row>
    <row r="62" spans="1:8" x14ac:dyDescent="0.25">
      <c r="A62" s="13" t="s">
        <v>2643</v>
      </c>
      <c r="B62" s="14" t="s">
        <v>2644</v>
      </c>
      <c r="C62" s="14" t="s">
        <v>2645</v>
      </c>
      <c r="D62" t="s">
        <v>198</v>
      </c>
      <c r="F62" s="13"/>
      <c r="G62" s="14"/>
      <c r="H62" s="14"/>
    </row>
    <row r="63" spans="1:8" x14ac:dyDescent="0.25">
      <c r="A63" s="13" t="s">
        <v>927</v>
      </c>
      <c r="B63" s="14" t="s">
        <v>2646</v>
      </c>
      <c r="C63" s="14" t="s">
        <v>2647</v>
      </c>
      <c r="D63" t="s">
        <v>2648</v>
      </c>
      <c r="F63" s="13"/>
      <c r="G63" s="14"/>
      <c r="H63" s="14"/>
    </row>
    <row r="64" spans="1:8" x14ac:dyDescent="0.25">
      <c r="A64" s="13" t="s">
        <v>2649</v>
      </c>
      <c r="B64" s="14" t="s">
        <v>2650</v>
      </c>
      <c r="C64" s="14"/>
      <c r="D64" t="s">
        <v>198</v>
      </c>
      <c r="F64" s="13"/>
      <c r="G64" s="14"/>
      <c r="H64" s="14"/>
    </row>
    <row r="65" spans="1:9" x14ac:dyDescent="0.25">
      <c r="A65" s="13" t="s">
        <v>2651</v>
      </c>
      <c r="B65" s="14" t="s">
        <v>2652</v>
      </c>
      <c r="C65" s="14" t="s">
        <v>2977</v>
      </c>
      <c r="D65" t="s">
        <v>2653</v>
      </c>
      <c r="F65" s="13"/>
      <c r="G65" s="14"/>
      <c r="H65" s="14"/>
    </row>
    <row r="66" spans="1:9" x14ac:dyDescent="0.25">
      <c r="A66" s="13" t="s">
        <v>2654</v>
      </c>
      <c r="B66" s="14" t="s">
        <v>2655</v>
      </c>
      <c r="C66" s="14" t="s">
        <v>2656</v>
      </c>
      <c r="D66" t="s">
        <v>2657</v>
      </c>
      <c r="F66" s="13"/>
      <c r="G66" s="13"/>
      <c r="H66" s="13"/>
      <c r="I66" s="13"/>
    </row>
    <row r="67" spans="1:9" x14ac:dyDescent="0.25">
      <c r="A67" s="13" t="s">
        <v>2658</v>
      </c>
      <c r="B67" s="14" t="s">
        <v>2659</v>
      </c>
      <c r="C67" s="14" t="s">
        <v>2660</v>
      </c>
      <c r="D67" t="s">
        <v>2661</v>
      </c>
      <c r="F67" s="13"/>
      <c r="G67" s="14"/>
      <c r="H67" s="14"/>
    </row>
    <row r="68" spans="1:9" x14ac:dyDescent="0.25">
      <c r="A68" s="13" t="s">
        <v>2662</v>
      </c>
      <c r="B68" s="14" t="s">
        <v>2663</v>
      </c>
      <c r="C68" s="14" t="s">
        <v>2664</v>
      </c>
      <c r="D68" t="s">
        <v>2661</v>
      </c>
      <c r="F68" s="13"/>
      <c r="G68" s="14"/>
      <c r="H68" s="14"/>
    </row>
    <row r="69" spans="1:9" x14ac:dyDescent="0.25">
      <c r="A69" s="13" t="s">
        <v>2665</v>
      </c>
      <c r="B69" s="14" t="s">
        <v>2666</v>
      </c>
      <c r="C69" s="14" t="s">
        <v>2667</v>
      </c>
      <c r="D69" t="s">
        <v>2661</v>
      </c>
      <c r="F69" s="13"/>
      <c r="G69" s="14"/>
      <c r="H69" s="14"/>
    </row>
    <row r="70" spans="1:9" x14ac:dyDescent="0.25">
      <c r="A70" s="13" t="s">
        <v>234</v>
      </c>
      <c r="B70" s="14" t="s">
        <v>2668</v>
      </c>
      <c r="C70" s="14"/>
      <c r="D70" t="s">
        <v>198</v>
      </c>
      <c r="F70" s="13"/>
      <c r="G70" s="14"/>
      <c r="H70" s="14"/>
    </row>
    <row r="71" spans="1:9" x14ac:dyDescent="0.25">
      <c r="A71" s="13" t="s">
        <v>2669</v>
      </c>
      <c r="B71" s="14" t="s">
        <v>2670</v>
      </c>
      <c r="C71" s="14"/>
      <c r="D71" t="s">
        <v>198</v>
      </c>
      <c r="F71" s="13"/>
      <c r="G71" s="14"/>
      <c r="H71" s="14"/>
    </row>
    <row r="72" spans="1:9" x14ac:dyDescent="0.25">
      <c r="A72" s="13" t="s">
        <v>2671</v>
      </c>
      <c r="B72" s="14" t="s">
        <v>2672</v>
      </c>
      <c r="C72" s="14"/>
      <c r="D72" t="s">
        <v>198</v>
      </c>
      <c r="F72" s="13"/>
      <c r="G72" s="14"/>
      <c r="H72" s="14"/>
    </row>
    <row r="73" spans="1:9" x14ac:dyDescent="0.25">
      <c r="A73" s="13" t="s">
        <v>2673</v>
      </c>
      <c r="B73" s="14" t="s">
        <v>2674</v>
      </c>
      <c r="C73" s="14" t="s">
        <v>2675</v>
      </c>
      <c r="D73" t="s">
        <v>198</v>
      </c>
      <c r="F73" s="13"/>
      <c r="G73" s="14"/>
      <c r="H73" s="14"/>
    </row>
    <row r="74" spans="1:9" x14ac:dyDescent="0.25">
      <c r="A74" s="13" t="s">
        <v>2676</v>
      </c>
      <c r="B74" s="14" t="s">
        <v>2677</v>
      </c>
      <c r="C74" s="14"/>
      <c r="D74" t="s">
        <v>198</v>
      </c>
      <c r="F74" s="13"/>
      <c r="G74" s="14"/>
      <c r="H74" s="14"/>
    </row>
    <row r="75" spans="1:9" x14ac:dyDescent="0.25">
      <c r="A75" s="13" t="s">
        <v>2678</v>
      </c>
      <c r="B75" s="14" t="s">
        <v>2679</v>
      </c>
      <c r="C75" s="14" t="s">
        <v>2680</v>
      </c>
      <c r="D75" t="s">
        <v>2681</v>
      </c>
      <c r="F75" s="13"/>
      <c r="G75" s="14"/>
      <c r="H75" s="14"/>
    </row>
    <row r="76" spans="1:9" ht="30" x14ac:dyDescent="0.25">
      <c r="A76" s="13" t="s">
        <v>2682</v>
      </c>
      <c r="B76" s="14" t="s">
        <v>2683</v>
      </c>
      <c r="C76" s="14" t="s">
        <v>2592</v>
      </c>
      <c r="D76" t="s">
        <v>198</v>
      </c>
      <c r="F76" s="13"/>
      <c r="G76" s="14"/>
      <c r="H76" s="14"/>
    </row>
    <row r="77" spans="1:9" x14ac:dyDescent="0.25">
      <c r="A77" s="13" t="s">
        <v>2684</v>
      </c>
      <c r="B77" s="14" t="s">
        <v>2685</v>
      </c>
      <c r="C77" s="14"/>
      <c r="D77" t="s">
        <v>2686</v>
      </c>
      <c r="F77" s="13"/>
      <c r="G77" s="14"/>
      <c r="H77" s="14"/>
    </row>
    <row r="78" spans="1:9" x14ac:dyDescent="0.25">
      <c r="A78" s="13" t="s">
        <v>2687</v>
      </c>
      <c r="B78" s="14" t="s">
        <v>2688</v>
      </c>
      <c r="C78" s="14" t="s">
        <v>2689</v>
      </c>
      <c r="D78" t="s">
        <v>2690</v>
      </c>
      <c r="F78" s="13"/>
      <c r="G78" s="13"/>
      <c r="H78" s="13"/>
    </row>
    <row r="79" spans="1:9" ht="30" x14ac:dyDescent="0.25">
      <c r="A79" s="13" t="s">
        <v>2691</v>
      </c>
      <c r="B79" s="14" t="s">
        <v>2692</v>
      </c>
      <c r="C79" s="14" t="s">
        <v>2693</v>
      </c>
      <c r="D79" t="s">
        <v>198</v>
      </c>
      <c r="F79" s="13"/>
      <c r="G79" s="14"/>
      <c r="H79" s="14"/>
    </row>
    <row r="80" spans="1:9" x14ac:dyDescent="0.25">
      <c r="A80" s="13" t="s">
        <v>2694</v>
      </c>
      <c r="B80" s="13" t="s">
        <v>2695</v>
      </c>
      <c r="C80" s="13" t="s">
        <v>2696</v>
      </c>
      <c r="D80" s="13" t="s">
        <v>198</v>
      </c>
      <c r="F80" s="13"/>
      <c r="G80" s="14"/>
      <c r="H80" s="14"/>
    </row>
    <row r="81" spans="1:8" x14ac:dyDescent="0.25">
      <c r="A81" s="13" t="s">
        <v>2697</v>
      </c>
      <c r="B81" s="14"/>
      <c r="C81" s="14"/>
      <c r="D81" t="s">
        <v>2698</v>
      </c>
      <c r="F81" s="13"/>
      <c r="G81" s="14"/>
      <c r="H81" s="14"/>
    </row>
    <row r="82" spans="1:8" x14ac:dyDescent="0.25">
      <c r="A82" s="13" t="s">
        <v>452</v>
      </c>
      <c r="B82" s="14"/>
      <c r="C82" s="14"/>
      <c r="D82" t="s">
        <v>198</v>
      </c>
      <c r="F82" s="13"/>
      <c r="G82" s="14"/>
      <c r="H82" s="14"/>
    </row>
    <row r="83" spans="1:8" x14ac:dyDescent="0.25">
      <c r="A83" s="13" t="s">
        <v>2699</v>
      </c>
      <c r="B83" s="14" t="s">
        <v>2700</v>
      </c>
      <c r="C83" s="14"/>
      <c r="D83" t="s">
        <v>198</v>
      </c>
      <c r="F83" s="13"/>
      <c r="G83" s="14"/>
      <c r="H83" s="14"/>
    </row>
    <row r="84" spans="1:8" x14ac:dyDescent="0.25">
      <c r="A84" s="13" t="s">
        <v>2701</v>
      </c>
      <c r="B84" s="13"/>
      <c r="C84" s="13"/>
      <c r="D84" t="s">
        <v>198</v>
      </c>
      <c r="F84" s="13"/>
      <c r="G84" s="14"/>
      <c r="H84" s="14"/>
    </row>
    <row r="85" spans="1:8" x14ac:dyDescent="0.25">
      <c r="A85" s="13" t="s">
        <v>2702</v>
      </c>
      <c r="B85" s="14"/>
      <c r="C85" s="14"/>
      <c r="D85" t="s">
        <v>198</v>
      </c>
      <c r="F85" s="13"/>
      <c r="G85" s="14"/>
      <c r="H85" s="14"/>
    </row>
    <row r="86" spans="1:8" x14ac:dyDescent="0.25">
      <c r="A86" s="13" t="s">
        <v>2703</v>
      </c>
      <c r="B86" s="14" t="s">
        <v>2704</v>
      </c>
      <c r="C86" s="14" t="s">
        <v>2705</v>
      </c>
      <c r="D86" t="s">
        <v>2706</v>
      </c>
      <c r="F86" s="13"/>
      <c r="G86" s="14"/>
      <c r="H86" s="14"/>
    </row>
    <row r="87" spans="1:8" x14ac:dyDescent="0.25">
      <c r="A87" s="13" t="s">
        <v>2707</v>
      </c>
      <c r="B87" s="14" t="s">
        <v>2708</v>
      </c>
      <c r="C87" s="14"/>
      <c r="D87" t="s">
        <v>198</v>
      </c>
      <c r="F87" s="13"/>
      <c r="G87" s="14"/>
      <c r="H87" s="14"/>
    </row>
    <row r="88" spans="1:8" x14ac:dyDescent="0.25">
      <c r="A88" s="13" t="s">
        <v>2709</v>
      </c>
      <c r="B88" s="14"/>
      <c r="C88" s="14"/>
      <c r="D88" t="s">
        <v>2606</v>
      </c>
      <c r="F88" s="13"/>
      <c r="G88" s="14"/>
      <c r="H88" s="14"/>
    </row>
    <row r="89" spans="1:8" x14ac:dyDescent="0.25">
      <c r="A89" s="13" t="s">
        <v>2710</v>
      </c>
      <c r="B89" s="14" t="s">
        <v>2711</v>
      </c>
      <c r="C89" s="14"/>
      <c r="D89" t="s">
        <v>2712</v>
      </c>
      <c r="E89" s="15" t="s">
        <v>2713</v>
      </c>
      <c r="F89" s="13"/>
      <c r="G89" s="14"/>
      <c r="H89" s="14"/>
    </row>
    <row r="90" spans="1:8" x14ac:dyDescent="0.25">
      <c r="A90" s="13" t="s">
        <v>2714</v>
      </c>
      <c r="B90" s="14" t="s">
        <v>2715</v>
      </c>
      <c r="C90" s="14" t="s">
        <v>2716</v>
      </c>
      <c r="D90" t="s">
        <v>198</v>
      </c>
      <c r="F90" s="13"/>
      <c r="G90" s="14"/>
      <c r="H90" s="14"/>
    </row>
    <row r="91" spans="1:8" x14ac:dyDescent="0.25">
      <c r="A91" s="13" t="s">
        <v>2717</v>
      </c>
      <c r="B91" s="14" t="s">
        <v>2718</v>
      </c>
      <c r="C91" s="14"/>
      <c r="D91" t="s">
        <v>198</v>
      </c>
    </row>
    <row r="92" spans="1:8" x14ac:dyDescent="0.25">
      <c r="A92" s="13" t="s">
        <v>2719</v>
      </c>
      <c r="B92" s="14" t="s">
        <v>2720</v>
      </c>
      <c r="C92" s="14"/>
      <c r="D92" t="s">
        <v>198</v>
      </c>
    </row>
    <row r="93" spans="1:8" x14ac:dyDescent="0.25">
      <c r="A93" s="13" t="s">
        <v>2721</v>
      </c>
      <c r="B93" s="14" t="s">
        <v>2722</v>
      </c>
      <c r="C93" s="14"/>
      <c r="D93" t="s">
        <v>2723</v>
      </c>
    </row>
    <row r="94" spans="1:8" x14ac:dyDescent="0.25">
      <c r="A94" s="13" t="s">
        <v>692</v>
      </c>
      <c r="B94" s="13" t="s">
        <v>2724</v>
      </c>
      <c r="C94" s="13"/>
      <c r="D94" t="s">
        <v>198</v>
      </c>
    </row>
    <row r="95" spans="1:8" x14ac:dyDescent="0.25">
      <c r="A95" s="13" t="s">
        <v>2725</v>
      </c>
      <c r="B95" s="14" t="s">
        <v>2726</v>
      </c>
      <c r="C95" s="14" t="s">
        <v>2727</v>
      </c>
      <c r="D95" t="s">
        <v>198</v>
      </c>
    </row>
    <row r="96" spans="1:8" x14ac:dyDescent="0.25">
      <c r="A96" s="13" t="s">
        <v>2728</v>
      </c>
      <c r="B96" s="14" t="s">
        <v>2729</v>
      </c>
      <c r="C96" s="14" t="s">
        <v>2730</v>
      </c>
      <c r="D96" t="s">
        <v>2731</v>
      </c>
    </row>
    <row r="97" spans="1:4" x14ac:dyDescent="0.25">
      <c r="A97" s="13" t="s">
        <v>2732</v>
      </c>
      <c r="B97" s="14" t="s">
        <v>2733</v>
      </c>
      <c r="C97" s="14" t="s">
        <v>2600</v>
      </c>
      <c r="D97" t="s">
        <v>2574</v>
      </c>
    </row>
    <row r="98" spans="1:4" x14ac:dyDescent="0.25">
      <c r="A98" s="13" t="s">
        <v>2734</v>
      </c>
      <c r="B98" s="14" t="s">
        <v>2735</v>
      </c>
      <c r="C98" s="14" t="s">
        <v>2736</v>
      </c>
      <c r="D98" t="s">
        <v>2731</v>
      </c>
    </row>
    <row r="99" spans="1:4" x14ac:dyDescent="0.25">
      <c r="A99" s="13" t="s">
        <v>2737</v>
      </c>
      <c r="B99" s="14" t="s">
        <v>2738</v>
      </c>
      <c r="C99" s="14"/>
      <c r="D99" t="s">
        <v>2574</v>
      </c>
    </row>
    <row r="100" spans="1:4" x14ac:dyDescent="0.25">
      <c r="A100" s="13" t="s">
        <v>2739</v>
      </c>
      <c r="B100" s="14" t="s">
        <v>2740</v>
      </c>
      <c r="C100" s="14"/>
      <c r="D100" t="s">
        <v>2741</v>
      </c>
    </row>
    <row r="101" spans="1:4" x14ac:dyDescent="0.25">
      <c r="A101" s="13" t="s">
        <v>2742</v>
      </c>
      <c r="B101" s="14" t="s">
        <v>2743</v>
      </c>
      <c r="C101" s="14"/>
      <c r="D101" t="s">
        <v>2744</v>
      </c>
    </row>
    <row r="102" spans="1:4" x14ac:dyDescent="0.25">
      <c r="A102" s="13" t="s">
        <v>2745</v>
      </c>
      <c r="B102" s="14" t="s">
        <v>2746</v>
      </c>
      <c r="C102" s="14"/>
      <c r="D102" t="s">
        <v>2509</v>
      </c>
    </row>
    <row r="103" spans="1:4" x14ac:dyDescent="0.25">
      <c r="A103" s="13" t="s">
        <v>2747</v>
      </c>
      <c r="B103" s="14" t="s">
        <v>2748</v>
      </c>
      <c r="C103" s="14"/>
      <c r="D103" t="s">
        <v>2744</v>
      </c>
    </row>
    <row r="104" spans="1:4" x14ac:dyDescent="0.25">
      <c r="A104" s="13" t="s">
        <v>2749</v>
      </c>
      <c r="B104" s="14" t="s">
        <v>2750</v>
      </c>
      <c r="C104"/>
      <c r="D104" t="s">
        <v>2744</v>
      </c>
    </row>
    <row r="105" spans="1:4" x14ac:dyDescent="0.25">
      <c r="D105" t="s">
        <v>198</v>
      </c>
    </row>
    <row r="106" spans="1:4" x14ac:dyDescent="0.25">
      <c r="A106" s="13" t="s">
        <v>2751</v>
      </c>
      <c r="B106" s="1" t="s">
        <v>2752</v>
      </c>
      <c r="C106" s="1" t="s">
        <v>2753</v>
      </c>
      <c r="D106" t="s">
        <v>2754</v>
      </c>
    </row>
    <row r="107" spans="1:4" x14ac:dyDescent="0.25">
      <c r="A107" s="13" t="s">
        <v>2755</v>
      </c>
      <c r="B107" s="1" t="s">
        <v>2756</v>
      </c>
      <c r="D107" t="s">
        <v>198</v>
      </c>
    </row>
    <row r="108" spans="1:4" x14ac:dyDescent="0.25">
      <c r="A108" s="13" t="s">
        <v>2757</v>
      </c>
      <c r="B108" s="1" t="s">
        <v>2758</v>
      </c>
      <c r="D108" t="s">
        <v>198</v>
      </c>
    </row>
    <row r="109" spans="1:4" x14ac:dyDescent="0.25">
      <c r="A109" s="13" t="s">
        <v>2759</v>
      </c>
      <c r="B109" s="1" t="s">
        <v>2760</v>
      </c>
      <c r="D109" t="s">
        <v>198</v>
      </c>
    </row>
    <row r="110" spans="1:4" x14ac:dyDescent="0.25">
      <c r="A110" s="13" t="s">
        <v>2761</v>
      </c>
      <c r="B110" s="1" t="s">
        <v>2762</v>
      </c>
      <c r="C110" s="1" t="s">
        <v>2763</v>
      </c>
      <c r="D110" t="s">
        <v>198</v>
      </c>
    </row>
    <row r="111" spans="1:4" x14ac:dyDescent="0.25">
      <c r="A111" s="13" t="s">
        <v>2764</v>
      </c>
      <c r="B111" s="1" t="s">
        <v>2765</v>
      </c>
      <c r="C111" s="1" t="s">
        <v>2766</v>
      </c>
      <c r="D111" t="s">
        <v>2767</v>
      </c>
    </row>
    <row r="112" spans="1:4" x14ac:dyDescent="0.25">
      <c r="A112" s="13" t="s">
        <v>2768</v>
      </c>
      <c r="B112" s="1" t="s">
        <v>2769</v>
      </c>
      <c r="D112" t="s">
        <v>2770</v>
      </c>
    </row>
    <row r="113" spans="1:4" x14ac:dyDescent="0.25">
      <c r="A113" t="s">
        <v>2771</v>
      </c>
      <c r="B113" s="1" t="s">
        <v>2772</v>
      </c>
      <c r="D113" t="s">
        <v>198</v>
      </c>
    </row>
    <row r="114" spans="1:4" x14ac:dyDescent="0.25">
      <c r="A114" t="s">
        <v>2773</v>
      </c>
      <c r="B114" s="1" t="s">
        <v>2774</v>
      </c>
      <c r="D114" t="s">
        <v>2775</v>
      </c>
    </row>
    <row r="115" spans="1:4" x14ac:dyDescent="0.25">
      <c r="A115" t="s">
        <v>2776</v>
      </c>
      <c r="B115" s="1" t="s">
        <v>2777</v>
      </c>
      <c r="C115" s="1" t="s">
        <v>2778</v>
      </c>
      <c r="D115" t="s">
        <v>2779</v>
      </c>
    </row>
    <row r="116" spans="1:4" x14ac:dyDescent="0.25">
      <c r="A116" t="s">
        <v>2780</v>
      </c>
      <c r="B116" s="1" t="s">
        <v>2781</v>
      </c>
      <c r="C116" s="1" t="s">
        <v>2782</v>
      </c>
      <c r="D116" t="s">
        <v>198</v>
      </c>
    </row>
    <row r="117" spans="1:4" x14ac:dyDescent="0.25">
      <c r="D117" t="s">
        <v>198</v>
      </c>
    </row>
    <row r="118" spans="1:4" x14ac:dyDescent="0.25">
      <c r="A118" t="s">
        <v>2783</v>
      </c>
      <c r="B118" s="1" t="s">
        <v>2784</v>
      </c>
      <c r="D118" t="s">
        <v>198</v>
      </c>
    </row>
    <row r="119" spans="1:4" x14ac:dyDescent="0.25">
      <c r="A119" t="s">
        <v>2785</v>
      </c>
      <c r="B119" s="1" t="s">
        <v>2786</v>
      </c>
      <c r="D119" t="s">
        <v>198</v>
      </c>
    </row>
    <row r="120" spans="1:4" x14ac:dyDescent="0.25">
      <c r="A120" t="s">
        <v>2787</v>
      </c>
      <c r="B120" s="1" t="s">
        <v>2788</v>
      </c>
      <c r="D120" t="s">
        <v>198</v>
      </c>
    </row>
    <row r="121" spans="1:4" x14ac:dyDescent="0.25">
      <c r="A121" t="s">
        <v>2789</v>
      </c>
      <c r="B121" s="1" t="s">
        <v>2790</v>
      </c>
      <c r="D121" t="s">
        <v>198</v>
      </c>
    </row>
    <row r="122" spans="1:4" x14ac:dyDescent="0.25">
      <c r="A122" t="s">
        <v>2791</v>
      </c>
      <c r="B122" s="1" t="s">
        <v>2792</v>
      </c>
      <c r="D122" t="s">
        <v>198</v>
      </c>
    </row>
    <row r="123" spans="1:4" x14ac:dyDescent="0.25">
      <c r="A123" t="s">
        <v>2793</v>
      </c>
      <c r="B123" s="1" t="s">
        <v>2794</v>
      </c>
      <c r="D123" t="s">
        <v>198</v>
      </c>
    </row>
    <row r="124" spans="1:4" x14ac:dyDescent="0.25">
      <c r="A124" t="s">
        <v>2795</v>
      </c>
      <c r="B124" s="1" t="s">
        <v>2796</v>
      </c>
      <c r="D124" t="s">
        <v>198</v>
      </c>
    </row>
  </sheetData>
  <autoFilter ref="A1:D91" xr:uid="{839D8688-A839-4EA2-9044-489B5DC27377}">
    <sortState xmlns:xlrd2="http://schemas.microsoft.com/office/spreadsheetml/2017/richdata2" ref="A2:D91">
      <sortCondition ref="A1:A91"/>
    </sortState>
  </autoFilter>
  <hyperlinks>
    <hyperlink ref="E89" r:id="rId1" display="https://andrewsforest.oregonstate.edu/sites/default/files/lter/pubs/pdf/pub1494.pdf" xr:uid="{5C777179-7D82-4F6E-A37C-563ADDD75EF8}"/>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355BD-EE62-49A3-B75A-6E99A8D73F68}">
  <dimension ref="A1:B1"/>
  <sheetViews>
    <sheetView workbookViewId="0">
      <selection activeCell="A2" sqref="A2"/>
    </sheetView>
  </sheetViews>
  <sheetFormatPr defaultRowHeight="15" x14ac:dyDescent="0.25"/>
  <sheetData>
    <row r="1" spans="1:2" x14ac:dyDescent="0.25">
      <c r="A1" t="s">
        <v>2484</v>
      </c>
      <c r="B1" t="s">
        <v>3395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914E-54EA-4E2B-AA73-8F114F65D8EE}">
  <dimension ref="A1:AP20"/>
  <sheetViews>
    <sheetView workbookViewId="0">
      <selection activeCell="B20" sqref="B20"/>
    </sheetView>
  </sheetViews>
  <sheetFormatPr defaultRowHeight="15" x14ac:dyDescent="0.25"/>
  <cols>
    <col min="1" max="1" width="18" customWidth="1"/>
    <col min="2" max="2" width="53.85546875" customWidth="1"/>
    <col min="3" max="3" width="44" customWidth="1"/>
    <col min="4" max="4" width="19.28515625" hidden="1" customWidth="1"/>
    <col min="5" max="5" width="31.28515625" hidden="1" customWidth="1"/>
    <col min="6" max="7" width="38.42578125" customWidth="1"/>
    <col min="8" max="8" width="30.140625" customWidth="1"/>
    <col min="9" max="10" width="38.42578125" customWidth="1"/>
    <col min="11" max="11" width="28" customWidth="1"/>
    <col min="12" max="13" width="0" hidden="1" customWidth="1"/>
    <col min="14" max="14" width="32" customWidth="1"/>
    <col min="15" max="15" width="19.28515625" hidden="1" customWidth="1"/>
    <col min="16" max="16" width="32.7109375" hidden="1" customWidth="1"/>
    <col min="17" max="17" width="0" hidden="1" customWidth="1"/>
    <col min="18" max="18" width="34.140625" hidden="1" customWidth="1"/>
    <col min="19" max="19" width="24.7109375" hidden="1" customWidth="1"/>
    <col min="20" max="42" width="0" hidden="1" customWidth="1"/>
  </cols>
  <sheetData>
    <row r="1" spans="1:42" ht="90" x14ac:dyDescent="0.25">
      <c r="A1" s="1" t="s">
        <v>3</v>
      </c>
      <c r="B1" s="1" t="s">
        <v>4</v>
      </c>
      <c r="C1" t="s">
        <v>5</v>
      </c>
      <c r="D1" s="3" t="s">
        <v>91</v>
      </c>
      <c r="E1" t="s">
        <v>92</v>
      </c>
      <c r="F1" s="1" t="s">
        <v>2797</v>
      </c>
      <c r="G1" s="1" t="s">
        <v>2798</v>
      </c>
      <c r="H1" s="4" t="s">
        <v>2799</v>
      </c>
      <c r="I1" s="1" t="s">
        <v>95</v>
      </c>
      <c r="J1" s="1" t="s">
        <v>2800</v>
      </c>
      <c r="K1" s="1" t="s">
        <v>105</v>
      </c>
      <c r="L1" s="1" t="s">
        <v>2801</v>
      </c>
      <c r="M1" s="1" t="s">
        <v>109</v>
      </c>
      <c r="N1" s="1" t="s">
        <v>2802</v>
      </c>
      <c r="O1" s="1" t="s">
        <v>2803</v>
      </c>
      <c r="P1" s="1" t="s">
        <v>2804</v>
      </c>
      <c r="Q1" s="1" t="s">
        <v>2805</v>
      </c>
      <c r="R1" s="1" t="s">
        <v>2806</v>
      </c>
      <c r="S1" s="1" t="s">
        <v>2807</v>
      </c>
      <c r="T1" s="2" t="s">
        <v>121</v>
      </c>
      <c r="U1" s="1" t="s">
        <v>2808</v>
      </c>
      <c r="V1" s="1" t="s">
        <v>2809</v>
      </c>
      <c r="W1" s="1" t="s">
        <v>124</v>
      </c>
      <c r="X1" s="1" t="s">
        <v>125</v>
      </c>
      <c r="Y1" s="1" t="s">
        <v>2810</v>
      </c>
      <c r="Z1" s="1" t="s">
        <v>128</v>
      </c>
      <c r="AA1" s="1" t="s">
        <v>129</v>
      </c>
      <c r="AB1" s="1" t="s">
        <v>130</v>
      </c>
      <c r="AC1" s="1" t="s">
        <v>131</v>
      </c>
      <c r="AD1" s="1" t="s">
        <v>132</v>
      </c>
      <c r="AE1" s="1" t="s">
        <v>2811</v>
      </c>
      <c r="AF1" s="1" t="s">
        <v>134</v>
      </c>
      <c r="AG1" s="1" t="s">
        <v>135</v>
      </c>
      <c r="AH1" s="1" t="s">
        <v>2812</v>
      </c>
      <c r="AI1" s="1" t="s">
        <v>138</v>
      </c>
      <c r="AJ1" s="1" t="s">
        <v>2813</v>
      </c>
      <c r="AK1" s="1" t="s">
        <v>2814</v>
      </c>
      <c r="AL1" s="1" t="s">
        <v>142</v>
      </c>
      <c r="AM1" s="1" t="s">
        <v>143</v>
      </c>
      <c r="AN1" s="1" t="s">
        <v>144</v>
      </c>
      <c r="AO1" s="1" t="s">
        <v>145</v>
      </c>
      <c r="AP1" s="1" t="s">
        <v>2815</v>
      </c>
    </row>
    <row r="2" spans="1:42" ht="81" customHeight="1" x14ac:dyDescent="0.25">
      <c r="A2">
        <v>2023</v>
      </c>
      <c r="B2" t="s">
        <v>458</v>
      </c>
      <c r="C2" t="s">
        <v>459</v>
      </c>
      <c r="D2" s="6" t="s">
        <v>469</v>
      </c>
      <c r="E2" s="7" t="s">
        <v>470</v>
      </c>
      <c r="F2" t="s">
        <v>2816</v>
      </c>
      <c r="G2" t="s">
        <v>201</v>
      </c>
      <c r="H2" s="4" t="s">
        <v>2817</v>
      </c>
      <c r="I2" t="s">
        <v>169</v>
      </c>
      <c r="J2" t="s">
        <v>2818</v>
      </c>
      <c r="K2" t="s">
        <v>207</v>
      </c>
      <c r="L2" t="s">
        <v>2819</v>
      </c>
      <c r="M2">
        <v>3</v>
      </c>
      <c r="N2" t="s">
        <v>233</v>
      </c>
      <c r="O2" t="s">
        <v>2820</v>
      </c>
      <c r="P2" t="s">
        <v>2821</v>
      </c>
      <c r="Q2">
        <v>4</v>
      </c>
      <c r="R2" t="s">
        <v>171</v>
      </c>
      <c r="S2" t="s">
        <v>171</v>
      </c>
      <c r="T2" s="3"/>
    </row>
    <row r="3" spans="1:42" x14ac:dyDescent="0.25">
      <c r="A3">
        <v>2020</v>
      </c>
      <c r="B3" t="s">
        <v>2822</v>
      </c>
      <c r="C3" t="s">
        <v>484</v>
      </c>
      <c r="D3" s="6" t="s">
        <v>492</v>
      </c>
      <c r="E3" s="6" t="s">
        <v>493</v>
      </c>
      <c r="F3" t="s">
        <v>2816</v>
      </c>
      <c r="G3" t="s">
        <v>201</v>
      </c>
      <c r="H3" s="4" t="s">
        <v>2817</v>
      </c>
      <c r="I3" t="s">
        <v>169</v>
      </c>
      <c r="J3" t="s">
        <v>2818</v>
      </c>
      <c r="K3" t="s">
        <v>207</v>
      </c>
      <c r="L3">
        <v>57.3</v>
      </c>
      <c r="M3">
        <v>3.7</v>
      </c>
      <c r="N3" t="s">
        <v>182</v>
      </c>
      <c r="O3" t="s">
        <v>2823</v>
      </c>
      <c r="P3" t="s">
        <v>2824</v>
      </c>
      <c r="Q3">
        <v>4</v>
      </c>
      <c r="R3" t="s">
        <v>171</v>
      </c>
      <c r="S3" t="s">
        <v>171</v>
      </c>
      <c r="T3" s="3"/>
    </row>
    <row r="4" spans="1:42" x14ac:dyDescent="0.25">
      <c r="A4">
        <v>2020</v>
      </c>
      <c r="B4" t="s">
        <v>645</v>
      </c>
      <c r="C4" t="s">
        <v>646</v>
      </c>
      <c r="D4" s="6" t="s">
        <v>655</v>
      </c>
      <c r="E4" s="6" t="s">
        <v>656</v>
      </c>
      <c r="F4" t="s">
        <v>2825</v>
      </c>
      <c r="G4" t="s">
        <v>201</v>
      </c>
      <c r="H4" s="4" t="s">
        <v>2826</v>
      </c>
      <c r="I4" t="s">
        <v>169</v>
      </c>
      <c r="J4" t="s">
        <v>661</v>
      </c>
      <c r="K4" t="s">
        <v>662</v>
      </c>
      <c r="L4">
        <v>732</v>
      </c>
      <c r="M4">
        <v>3</v>
      </c>
      <c r="N4" t="s">
        <v>2827</v>
      </c>
      <c r="O4" t="s">
        <v>2828</v>
      </c>
      <c r="P4" t="s">
        <v>2829</v>
      </c>
      <c r="Q4">
        <v>4</v>
      </c>
      <c r="R4" t="s">
        <v>2830</v>
      </c>
      <c r="S4" t="s">
        <v>2831</v>
      </c>
      <c r="T4" s="3">
        <v>1</v>
      </c>
      <c r="AD4">
        <v>1</v>
      </c>
    </row>
    <row r="5" spans="1:42" x14ac:dyDescent="0.25">
      <c r="A5">
        <v>2022</v>
      </c>
      <c r="B5" t="s">
        <v>694</v>
      </c>
      <c r="C5" t="s">
        <v>695</v>
      </c>
      <c r="D5" s="7" t="s">
        <v>2832</v>
      </c>
      <c r="E5" s="6" t="s">
        <v>702</v>
      </c>
      <c r="F5" t="s">
        <v>2833</v>
      </c>
      <c r="G5" t="s">
        <v>201</v>
      </c>
      <c r="H5" s="4" t="s">
        <v>2834</v>
      </c>
      <c r="I5" t="s">
        <v>169</v>
      </c>
      <c r="J5" t="s">
        <v>708</v>
      </c>
      <c r="K5" t="s">
        <v>662</v>
      </c>
      <c r="L5">
        <v>4.2</v>
      </c>
      <c r="M5">
        <v>3</v>
      </c>
      <c r="N5" t="s">
        <v>2835</v>
      </c>
      <c r="O5" t="s">
        <v>2836</v>
      </c>
      <c r="P5" t="s">
        <v>2837</v>
      </c>
      <c r="Q5">
        <v>4</v>
      </c>
      <c r="R5" t="s">
        <v>2838</v>
      </c>
      <c r="S5" t="s">
        <v>171</v>
      </c>
      <c r="T5" s="3"/>
      <c r="U5">
        <v>1</v>
      </c>
    </row>
    <row r="6" spans="1:42" x14ac:dyDescent="0.25">
      <c r="A6">
        <v>2020</v>
      </c>
      <c r="B6" t="s">
        <v>714</v>
      </c>
      <c r="C6" t="s">
        <v>715</v>
      </c>
      <c r="D6" s="6" t="s">
        <v>722</v>
      </c>
      <c r="E6" s="6" t="s">
        <v>723</v>
      </c>
      <c r="F6" t="s">
        <v>2825</v>
      </c>
      <c r="G6" t="s">
        <v>201</v>
      </c>
      <c r="H6" s="4" t="s">
        <v>2826</v>
      </c>
      <c r="I6" t="s">
        <v>169</v>
      </c>
      <c r="J6" t="s">
        <v>724</v>
      </c>
      <c r="K6" t="s">
        <v>662</v>
      </c>
      <c r="L6">
        <v>165</v>
      </c>
      <c r="M6">
        <v>3</v>
      </c>
      <c r="N6" t="s">
        <v>182</v>
      </c>
      <c r="O6" t="s">
        <v>2839</v>
      </c>
      <c r="P6" t="s">
        <v>2840</v>
      </c>
      <c r="Q6">
        <v>4</v>
      </c>
      <c r="R6" t="s">
        <v>2830</v>
      </c>
      <c r="S6" t="s">
        <v>726</v>
      </c>
      <c r="T6" s="3"/>
      <c r="Y6">
        <v>1</v>
      </c>
    </row>
    <row r="7" spans="1:42" x14ac:dyDescent="0.25">
      <c r="A7">
        <v>2022</v>
      </c>
      <c r="B7" t="s">
        <v>763</v>
      </c>
      <c r="C7" t="s">
        <v>764</v>
      </c>
      <c r="D7" s="8" t="s">
        <v>772</v>
      </c>
      <c r="E7" s="6" t="s">
        <v>773</v>
      </c>
      <c r="F7" t="s">
        <v>2833</v>
      </c>
      <c r="G7" t="s">
        <v>201</v>
      </c>
      <c r="H7" s="4" t="s">
        <v>2834</v>
      </c>
      <c r="I7" t="s">
        <v>169</v>
      </c>
      <c r="J7" t="s">
        <v>453</v>
      </c>
      <c r="K7" t="s">
        <v>454</v>
      </c>
      <c r="L7">
        <v>0.17</v>
      </c>
      <c r="M7">
        <v>3</v>
      </c>
      <c r="N7" t="s">
        <v>778</v>
      </c>
      <c r="O7" t="s">
        <v>2841</v>
      </c>
      <c r="P7" t="s">
        <v>2842</v>
      </c>
      <c r="Q7">
        <v>4</v>
      </c>
      <c r="R7" t="s">
        <v>2830</v>
      </c>
      <c r="S7" t="s">
        <v>780</v>
      </c>
      <c r="T7" s="3">
        <v>1</v>
      </c>
    </row>
    <row r="8" spans="1:42" x14ac:dyDescent="0.25">
      <c r="A8">
        <v>2020</v>
      </c>
      <c r="B8" t="s">
        <v>830</v>
      </c>
      <c r="C8" t="s">
        <v>831</v>
      </c>
      <c r="D8" s="8" t="s">
        <v>841</v>
      </c>
      <c r="E8" s="7" t="s">
        <v>842</v>
      </c>
      <c r="F8" t="s">
        <v>2843</v>
      </c>
      <c r="G8" t="s">
        <v>201</v>
      </c>
      <c r="H8" s="4" t="s">
        <v>2844</v>
      </c>
      <c r="I8" t="s">
        <v>169</v>
      </c>
      <c r="J8" t="s">
        <v>661</v>
      </c>
      <c r="K8" t="s">
        <v>662</v>
      </c>
      <c r="L8" t="s">
        <v>2845</v>
      </c>
      <c r="M8">
        <v>3.46</v>
      </c>
      <c r="N8" t="s">
        <v>2846</v>
      </c>
      <c r="O8" t="s">
        <v>2847</v>
      </c>
      <c r="P8" t="s">
        <v>2848</v>
      </c>
      <c r="Q8">
        <v>4</v>
      </c>
      <c r="R8" t="s">
        <v>171</v>
      </c>
      <c r="S8" t="s">
        <v>171</v>
      </c>
      <c r="T8" s="3"/>
    </row>
    <row r="9" spans="1:42" ht="30" x14ac:dyDescent="0.25">
      <c r="A9">
        <v>2020</v>
      </c>
      <c r="B9" t="s">
        <v>852</v>
      </c>
      <c r="C9" t="s">
        <v>853</v>
      </c>
      <c r="D9" s="8" t="s">
        <v>860</v>
      </c>
      <c r="E9" s="7" t="s">
        <v>861</v>
      </c>
      <c r="F9" t="s">
        <v>2849</v>
      </c>
      <c r="G9" t="s">
        <v>201</v>
      </c>
      <c r="H9" s="4" t="s">
        <v>2850</v>
      </c>
      <c r="I9" t="s">
        <v>169</v>
      </c>
      <c r="J9" t="s">
        <v>863</v>
      </c>
      <c r="K9" t="s">
        <v>207</v>
      </c>
      <c r="L9" t="s">
        <v>2851</v>
      </c>
      <c r="M9">
        <v>3</v>
      </c>
      <c r="N9" t="s">
        <v>2852</v>
      </c>
      <c r="O9" t="s">
        <v>2853</v>
      </c>
      <c r="P9" t="s">
        <v>2854</v>
      </c>
      <c r="Q9">
        <v>4</v>
      </c>
      <c r="R9" t="s">
        <v>2838</v>
      </c>
      <c r="S9" t="s">
        <v>171</v>
      </c>
      <c r="T9" s="3"/>
      <c r="W9">
        <v>1</v>
      </c>
    </row>
    <row r="10" spans="1:42" x14ac:dyDescent="0.25">
      <c r="A10">
        <v>2023</v>
      </c>
      <c r="B10" t="s">
        <v>992</v>
      </c>
      <c r="C10" t="s">
        <v>993</v>
      </c>
      <c r="D10" s="9" t="s">
        <v>1000</v>
      </c>
      <c r="E10" s="7" t="s">
        <v>1001</v>
      </c>
      <c r="F10" t="s">
        <v>2816</v>
      </c>
      <c r="G10" t="s">
        <v>201</v>
      </c>
      <c r="H10" s="4" t="s">
        <v>2817</v>
      </c>
      <c r="I10" t="s">
        <v>169</v>
      </c>
      <c r="J10" t="s">
        <v>453</v>
      </c>
      <c r="K10" t="s">
        <v>454</v>
      </c>
      <c r="L10" s="10">
        <v>160000</v>
      </c>
      <c r="M10">
        <v>3.9</v>
      </c>
      <c r="N10" t="s">
        <v>2855</v>
      </c>
      <c r="O10" t="s">
        <v>2856</v>
      </c>
      <c r="P10" t="s">
        <v>2857</v>
      </c>
      <c r="Q10">
        <v>4</v>
      </c>
      <c r="R10" t="s">
        <v>171</v>
      </c>
      <c r="S10" t="s">
        <v>171</v>
      </c>
      <c r="T10" s="3"/>
    </row>
    <row r="11" spans="1:42" x14ac:dyDescent="0.25">
      <c r="A11">
        <v>2022</v>
      </c>
      <c r="B11" t="s">
        <v>1015</v>
      </c>
      <c r="C11" t="s">
        <v>1016</v>
      </c>
      <c r="D11" s="9" t="s">
        <v>1025</v>
      </c>
      <c r="E11" s="7" t="s">
        <v>1026</v>
      </c>
      <c r="F11" t="s">
        <v>2833</v>
      </c>
      <c r="G11" t="s">
        <v>201</v>
      </c>
      <c r="H11" s="4" t="s">
        <v>2834</v>
      </c>
      <c r="I11" t="s">
        <v>169</v>
      </c>
      <c r="J11" t="s">
        <v>2858</v>
      </c>
      <c r="K11" t="s">
        <v>207</v>
      </c>
      <c r="L11">
        <v>276.08999999999997</v>
      </c>
      <c r="M11">
        <v>3.7</v>
      </c>
      <c r="N11" t="s">
        <v>1031</v>
      </c>
      <c r="O11" t="s">
        <v>2859</v>
      </c>
      <c r="P11" t="s">
        <v>2860</v>
      </c>
      <c r="Q11">
        <v>4</v>
      </c>
      <c r="R11" t="s">
        <v>171</v>
      </c>
      <c r="S11" t="s">
        <v>171</v>
      </c>
      <c r="T11" s="3"/>
    </row>
    <row r="12" spans="1:42" x14ac:dyDescent="0.25">
      <c r="A12">
        <v>2023</v>
      </c>
      <c r="B12" t="s">
        <v>1157</v>
      </c>
      <c r="C12" t="s">
        <v>1158</v>
      </c>
      <c r="D12" s="6" t="s">
        <v>1167</v>
      </c>
      <c r="E12" s="6" t="s">
        <v>1168</v>
      </c>
      <c r="F12" t="s">
        <v>2843</v>
      </c>
      <c r="G12" t="s">
        <v>201</v>
      </c>
      <c r="H12" s="4" t="s">
        <v>2844</v>
      </c>
      <c r="I12" t="s">
        <v>169</v>
      </c>
      <c r="J12" t="s">
        <v>2861</v>
      </c>
      <c r="K12" t="s">
        <v>236</v>
      </c>
      <c r="L12" s="10">
        <v>6300</v>
      </c>
      <c r="M12">
        <v>3</v>
      </c>
      <c r="N12" t="s">
        <v>2835</v>
      </c>
      <c r="O12" t="s">
        <v>2862</v>
      </c>
      <c r="P12" t="s">
        <v>2863</v>
      </c>
      <c r="Q12">
        <v>4</v>
      </c>
      <c r="R12" t="s">
        <v>2838</v>
      </c>
      <c r="S12" t="s">
        <v>171</v>
      </c>
      <c r="T12" s="3"/>
      <c r="X12">
        <v>1</v>
      </c>
    </row>
    <row r="13" spans="1:42" x14ac:dyDescent="0.25">
      <c r="A13">
        <v>2019</v>
      </c>
      <c r="B13" t="s">
        <v>1191</v>
      </c>
      <c r="C13" t="s">
        <v>1192</v>
      </c>
      <c r="D13" s="8" t="s">
        <v>1201</v>
      </c>
      <c r="E13" s="6" t="s">
        <v>1202</v>
      </c>
      <c r="F13" t="s">
        <v>2816</v>
      </c>
      <c r="G13" t="s">
        <v>201</v>
      </c>
      <c r="H13" s="4" t="s">
        <v>2817</v>
      </c>
      <c r="I13" t="s">
        <v>169</v>
      </c>
      <c r="J13" t="s">
        <v>2864</v>
      </c>
      <c r="K13" t="s">
        <v>236</v>
      </c>
      <c r="L13">
        <v>100</v>
      </c>
      <c r="M13">
        <v>3.7</v>
      </c>
      <c r="N13" t="s">
        <v>2865</v>
      </c>
      <c r="O13" t="s">
        <v>2866</v>
      </c>
      <c r="P13" t="s">
        <v>2867</v>
      </c>
      <c r="Q13">
        <v>4</v>
      </c>
      <c r="R13" t="s">
        <v>2838</v>
      </c>
      <c r="S13" t="s">
        <v>171</v>
      </c>
      <c r="T13" s="3"/>
      <c r="X13">
        <v>1</v>
      </c>
    </row>
    <row r="14" spans="1:42" ht="30" x14ac:dyDescent="0.25">
      <c r="A14">
        <v>2022</v>
      </c>
      <c r="B14" t="s">
        <v>1306</v>
      </c>
      <c r="C14" t="s">
        <v>1307</v>
      </c>
      <c r="D14" s="9" t="s">
        <v>1316</v>
      </c>
      <c r="E14" s="7" t="s">
        <v>1317</v>
      </c>
      <c r="F14" t="s">
        <v>2833</v>
      </c>
      <c r="G14" t="s">
        <v>201</v>
      </c>
      <c r="H14" s="4" t="s">
        <v>2868</v>
      </c>
      <c r="I14" t="s">
        <v>169</v>
      </c>
      <c r="J14" t="s">
        <v>661</v>
      </c>
      <c r="K14" t="s">
        <v>662</v>
      </c>
      <c r="L14" t="s">
        <v>2869</v>
      </c>
      <c r="M14">
        <v>3</v>
      </c>
      <c r="N14" t="s">
        <v>2870</v>
      </c>
      <c r="O14" t="s">
        <v>2859</v>
      </c>
      <c r="P14" t="s">
        <v>2871</v>
      </c>
      <c r="Q14">
        <v>4</v>
      </c>
      <c r="R14" t="s">
        <v>2872</v>
      </c>
      <c r="S14" t="s">
        <v>1320</v>
      </c>
      <c r="T14" s="3">
        <v>1</v>
      </c>
      <c r="AJ14">
        <v>1</v>
      </c>
    </row>
    <row r="15" spans="1:42" x14ac:dyDescent="0.25">
      <c r="A15">
        <v>2022</v>
      </c>
      <c r="B15" t="s">
        <v>1686</v>
      </c>
      <c r="C15" t="s">
        <v>1687</v>
      </c>
      <c r="D15" s="8" t="s">
        <v>1694</v>
      </c>
      <c r="E15" s="7" t="s">
        <v>1695</v>
      </c>
      <c r="F15" t="s">
        <v>2873</v>
      </c>
      <c r="G15" t="s">
        <v>201</v>
      </c>
      <c r="H15" s="4" t="s">
        <v>2874</v>
      </c>
      <c r="I15" t="s">
        <v>169</v>
      </c>
      <c r="J15" t="s">
        <v>2875</v>
      </c>
      <c r="K15" t="s">
        <v>454</v>
      </c>
      <c r="L15">
        <v>14</v>
      </c>
      <c r="M15">
        <v>31.9</v>
      </c>
      <c r="N15" t="s">
        <v>2876</v>
      </c>
      <c r="O15" t="s">
        <v>2877</v>
      </c>
      <c r="P15" t="s">
        <v>1698</v>
      </c>
      <c r="Q15">
        <v>4</v>
      </c>
      <c r="R15" t="s">
        <v>171</v>
      </c>
      <c r="S15" t="s">
        <v>171</v>
      </c>
      <c r="T15" s="3"/>
    </row>
    <row r="16" spans="1:42" x14ac:dyDescent="0.25">
      <c r="A16">
        <v>2021</v>
      </c>
      <c r="B16" t="s">
        <v>1878</v>
      </c>
      <c r="C16" t="s">
        <v>1879</v>
      </c>
      <c r="D16" s="9" t="s">
        <v>1887</v>
      </c>
      <c r="E16" s="7" t="s">
        <v>1888</v>
      </c>
      <c r="F16" t="s">
        <v>2833</v>
      </c>
      <c r="G16" t="s">
        <v>201</v>
      </c>
      <c r="H16" s="4" t="s">
        <v>2834</v>
      </c>
      <c r="I16" t="s">
        <v>169</v>
      </c>
      <c r="J16" t="s">
        <v>2878</v>
      </c>
      <c r="K16" t="s">
        <v>662</v>
      </c>
      <c r="L16" s="11">
        <v>0</v>
      </c>
      <c r="M16">
        <v>3.125</v>
      </c>
      <c r="N16" t="s">
        <v>2879</v>
      </c>
      <c r="O16" t="s">
        <v>2836</v>
      </c>
      <c r="P16" t="s">
        <v>2880</v>
      </c>
      <c r="Q16">
        <v>1</v>
      </c>
      <c r="R16" t="s">
        <v>2838</v>
      </c>
      <c r="S16" t="s">
        <v>171</v>
      </c>
      <c r="T16" s="3"/>
      <c r="U16">
        <v>1</v>
      </c>
    </row>
    <row r="17" spans="1:28" ht="45" x14ac:dyDescent="0.25">
      <c r="A17">
        <v>2021</v>
      </c>
      <c r="B17" t="s">
        <v>1994</v>
      </c>
      <c r="C17" t="s">
        <v>1995</v>
      </c>
      <c r="D17" s="9" t="s">
        <v>2002</v>
      </c>
      <c r="E17" s="7" t="s">
        <v>2003</v>
      </c>
      <c r="F17" t="s">
        <v>2881</v>
      </c>
      <c r="G17" t="s">
        <v>201</v>
      </c>
      <c r="H17" s="4" t="s">
        <v>2882</v>
      </c>
      <c r="I17" t="s">
        <v>169</v>
      </c>
      <c r="J17" t="s">
        <v>2883</v>
      </c>
      <c r="K17" t="s">
        <v>173</v>
      </c>
      <c r="L17" s="10">
        <v>5163</v>
      </c>
      <c r="M17">
        <v>3</v>
      </c>
      <c r="N17" t="s">
        <v>2884</v>
      </c>
      <c r="O17" t="s">
        <v>2885</v>
      </c>
      <c r="P17" t="s">
        <v>2886</v>
      </c>
      <c r="Q17">
        <v>4</v>
      </c>
      <c r="R17" t="s">
        <v>2838</v>
      </c>
      <c r="S17" t="s">
        <v>171</v>
      </c>
      <c r="T17" s="3"/>
      <c r="W17">
        <v>1</v>
      </c>
      <c r="AA17">
        <v>1</v>
      </c>
    </row>
    <row r="18" spans="1:28" ht="30" x14ac:dyDescent="0.25">
      <c r="A18">
        <v>2021</v>
      </c>
      <c r="B18" t="s">
        <v>2290</v>
      </c>
      <c r="C18" t="s">
        <v>2291</v>
      </c>
      <c r="D18" s="9" t="s">
        <v>2297</v>
      </c>
      <c r="E18" s="7" t="s">
        <v>2298</v>
      </c>
      <c r="F18" t="s">
        <v>2887</v>
      </c>
      <c r="G18" t="s">
        <v>201</v>
      </c>
      <c r="H18" s="4" t="s">
        <v>2888</v>
      </c>
      <c r="I18" t="s">
        <v>169</v>
      </c>
      <c r="J18" t="s">
        <v>2889</v>
      </c>
      <c r="K18" t="s">
        <v>236</v>
      </c>
      <c r="L18" t="s">
        <v>2890</v>
      </c>
      <c r="M18">
        <v>3</v>
      </c>
      <c r="N18" t="s">
        <v>2891</v>
      </c>
      <c r="O18" t="s">
        <v>2892</v>
      </c>
      <c r="P18" t="s">
        <v>2893</v>
      </c>
      <c r="Q18">
        <v>4</v>
      </c>
      <c r="R18" t="s">
        <v>2894</v>
      </c>
      <c r="S18" t="s">
        <v>2302</v>
      </c>
      <c r="T18" s="3">
        <v>1</v>
      </c>
    </row>
    <row r="19" spans="1:28" x14ac:dyDescent="0.25">
      <c r="A19">
        <v>2023</v>
      </c>
      <c r="B19" t="s">
        <v>2304</v>
      </c>
      <c r="C19" t="s">
        <v>2305</v>
      </c>
      <c r="D19" s="9" t="s">
        <v>2313</v>
      </c>
      <c r="E19" s="7" t="s">
        <v>2314</v>
      </c>
      <c r="F19" t="s">
        <v>2843</v>
      </c>
      <c r="G19" t="s">
        <v>201</v>
      </c>
      <c r="H19" s="4" t="s">
        <v>2844</v>
      </c>
      <c r="I19" t="s">
        <v>169</v>
      </c>
      <c r="J19" t="s">
        <v>2895</v>
      </c>
      <c r="K19" t="s">
        <v>173</v>
      </c>
      <c r="L19">
        <v>50</v>
      </c>
      <c r="M19">
        <v>100</v>
      </c>
      <c r="N19" t="s">
        <v>2855</v>
      </c>
      <c r="O19" t="s">
        <v>2896</v>
      </c>
      <c r="P19" t="s">
        <v>2897</v>
      </c>
      <c r="Q19">
        <v>4</v>
      </c>
      <c r="R19" t="s">
        <v>2838</v>
      </c>
      <c r="S19" t="s">
        <v>171</v>
      </c>
      <c r="T19" s="3"/>
      <c r="AB19">
        <v>1</v>
      </c>
    </row>
    <row r="20" spans="1:28" x14ac:dyDescent="0.25">
      <c r="A20">
        <v>2023</v>
      </c>
      <c r="B20" t="s">
        <v>1733</v>
      </c>
      <c r="C20" t="s">
        <v>1734</v>
      </c>
      <c r="D20" s="6" t="s">
        <v>1744</v>
      </c>
      <c r="E20" s="6" t="s">
        <v>1745</v>
      </c>
      <c r="F20" t="s">
        <v>2825</v>
      </c>
      <c r="G20" t="s">
        <v>201</v>
      </c>
      <c r="H20" s="5" t="s">
        <v>2826</v>
      </c>
      <c r="I20" s="6" t="s">
        <v>169</v>
      </c>
      <c r="J20" s="6" t="s">
        <v>2898</v>
      </c>
      <c r="K20" s="6" t="s">
        <v>454</v>
      </c>
      <c r="L20" s="6">
        <v>19.63</v>
      </c>
      <c r="M20" s="6">
        <v>4.7699999999999996</v>
      </c>
      <c r="N20" s="6" t="s">
        <v>2899</v>
      </c>
      <c r="O20" s="6" t="s">
        <v>2900</v>
      </c>
      <c r="P20" s="7"/>
      <c r="Q20" s="6">
        <v>4</v>
      </c>
      <c r="R20" s="6" t="s">
        <v>2830</v>
      </c>
      <c r="T20" s="3"/>
      <c r="X20">
        <v>1</v>
      </c>
    </row>
  </sheetData>
  <conditionalFormatting sqref="D2:E20">
    <cfRule type="containsBlanks" dxfId="1" priority="2">
      <formula>LEN(TRIM(D2))=0</formula>
    </cfRule>
  </conditionalFormatting>
  <conditionalFormatting sqref="H20:R20">
    <cfRule type="containsBlanks" dxfId="0" priority="1">
      <formula>LEN(TRIM(H20))=0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spectral_indices</vt:lpstr>
      <vt:lpstr>statistics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Shields, Spencer</dc:creator>
  <cp:keywords/>
  <dc:description/>
  <cp:lastModifiedBy>Spencer Shields</cp:lastModifiedBy>
  <cp:revision/>
  <dcterms:created xsi:type="dcterms:W3CDTF">2023-07-10T19:12:41Z</dcterms:created>
  <dcterms:modified xsi:type="dcterms:W3CDTF">2025-03-14T19:16:10Z</dcterms:modified>
  <cp:category/>
  <cp:contentStatus/>
</cp:coreProperties>
</file>