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enc\Dropbox\DDC\ProjectsTemp\PHMSCI-756-2025SP\week1_exercise_using_R\"/>
    </mc:Choice>
  </mc:AlternateContent>
  <xr:revisionPtr revIDLastSave="0" documentId="8_{937A7E75-F5DD-41CF-A685-6679EB8E3C74}" xr6:coauthVersionLast="47" xr6:coauthVersionMax="47" xr10:uidLastSave="{00000000-0000-0000-0000-000000000000}"/>
  <bookViews>
    <workbookView xWindow="4130" yWindow="8170" windowWidth="31710" windowHeight="10390" xr2:uid="{45C0AD34-D0F4-471E-A3C8-D1CA3DF3F7A8}"/>
  </bookViews>
  <sheets>
    <sheet name="drc15_4PL_fit_params" sheetId="1" r:id="rId1"/>
  </sheets>
  <calcPr calcId="0"/>
</workbook>
</file>

<file path=xl/calcChain.xml><?xml version="1.0" encoding="utf-8"?>
<calcChain xmlns="http://schemas.openxmlformats.org/spreadsheetml/2006/main">
  <c r="N16" i="1" l="1"/>
  <c r="N15" i="1"/>
  <c r="N14" i="1"/>
  <c r="N13" i="1"/>
  <c r="N12" i="1"/>
  <c r="N11" i="1"/>
  <c r="R11" i="1" s="1"/>
  <c r="N10" i="1"/>
  <c r="N9" i="1"/>
  <c r="N8" i="1"/>
  <c r="N7" i="1"/>
  <c r="N6" i="1"/>
  <c r="N5" i="1"/>
  <c r="N4" i="1"/>
  <c r="N3" i="1"/>
  <c r="R3" i="1" s="1"/>
  <c r="N2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O2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P2" i="1"/>
  <c r="R4" i="1" l="1"/>
  <c r="R12" i="1"/>
  <c r="R5" i="1"/>
  <c r="R13" i="1"/>
  <c r="R7" i="1"/>
  <c r="R8" i="1"/>
  <c r="R16" i="1"/>
  <c r="R6" i="1"/>
  <c r="R14" i="1"/>
  <c r="R15" i="1"/>
  <c r="R9" i="1"/>
  <c r="R2" i="1"/>
  <c r="R10" i="1"/>
</calcChain>
</file>

<file path=xl/sharedStrings.xml><?xml version="1.0" encoding="utf-8"?>
<sst xmlns="http://schemas.openxmlformats.org/spreadsheetml/2006/main" count="26" uniqueCount="12">
  <si>
    <t>NA</t>
  </si>
  <si>
    <t>max</t>
  </si>
  <si>
    <t>PUBCHEM_CID</t>
  </si>
  <si>
    <t>EC50</t>
  </si>
  <si>
    <t>Hill slope</t>
  </si>
  <si>
    <t>pass_EC50</t>
  </si>
  <si>
    <t>pass_Hill</t>
  </si>
  <si>
    <t>pass_max</t>
  </si>
  <si>
    <t>hit</t>
  </si>
  <si>
    <t>pval</t>
  </si>
  <si>
    <t>tval</t>
  </si>
  <si>
    <t>stderr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</si>
</sst>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2" fontId="0" fillId="0" borderId="0" xfId="0" applyNumberFormat="1"/>
    <xf numFmtId="0" fontId="16" fillId="0" borderId="0" xfId="0" applyFont="1"/>
    <xf numFmtId="0" fontId="0" fillId="0" borderId="0" xfId="0" applyAlignment="1">
      <alignment horizontal="center"/>
    </xf>
    <xf numFmtId="166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0" fontId="16" fillId="0" borderId="0" xfId="0" applyFont="1" applyAlignment="1">
      <alignment horizontal="left"/>
    </xf>
    <xf numFmtId="2" fontId="16" fillId="0" borderId="0" xfId="0" applyNumberFormat="1" applyFont="1"/>
    <xf numFmtId="0" fontId="16" fillId="0" borderId="0" xfId="0" applyFont="1" applyAlignment="1">
      <alignment horizontal="center"/>
    </xf>
    <xf numFmtId="0" fontId="16" fillId="33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5A6CA-9C34-41CC-B8B6-08CDFBE9B29F}">
  <dimension ref="A1:R16"/>
  <sheetViews>
    <sheetView tabSelected="1" workbookViewId="0">
      <selection activeCell="E8" sqref="E8"/>
    </sheetView>
  </sheetViews>
  <sheetFormatPr defaultRowHeight="14.5" x14ac:dyDescent="0.35"/>
  <cols>
    <col min="1" max="1" width="15.1796875" style="6" customWidth="1"/>
    <col min="2" max="12" width="6.1796875" style="1" customWidth="1"/>
    <col min="13" max="13" width="14.1796875" style="1" customWidth="1"/>
    <col min="14" max="16" width="12.453125" style="3" customWidth="1"/>
    <col min="17" max="18" width="8.7265625" style="3"/>
  </cols>
  <sheetData>
    <row r="1" spans="1:18" s="2" customFormat="1" x14ac:dyDescent="0.35">
      <c r="A1" s="6" t="s">
        <v>2</v>
      </c>
      <c r="B1" s="7" t="s">
        <v>1</v>
      </c>
      <c r="C1" s="7" t="s">
        <v>11</v>
      </c>
      <c r="D1" s="7" t="s">
        <v>10</v>
      </c>
      <c r="E1" s="7" t="s">
        <v>9</v>
      </c>
      <c r="F1" s="7" t="s">
        <v>3</v>
      </c>
      <c r="G1" s="7" t="s">
        <v>11</v>
      </c>
      <c r="H1" s="7" t="s">
        <v>10</v>
      </c>
      <c r="I1" s="7" t="s">
        <v>9</v>
      </c>
      <c r="J1" s="7" t="s">
        <v>4</v>
      </c>
      <c r="K1" s="7" t="s">
        <v>11</v>
      </c>
      <c r="L1" s="7" t="s">
        <v>10</v>
      </c>
      <c r="M1" s="7" t="s">
        <v>9</v>
      </c>
      <c r="N1" s="8" t="s">
        <v>7</v>
      </c>
      <c r="O1" s="8" t="s">
        <v>5</v>
      </c>
      <c r="P1" s="8" t="s">
        <v>6</v>
      </c>
      <c r="Q1" s="8"/>
      <c r="R1" s="8" t="s">
        <v>8</v>
      </c>
    </row>
    <row r="2" spans="1:18" x14ac:dyDescent="0.35">
      <c r="A2" s="6">
        <v>829764</v>
      </c>
      <c r="B2" s="4">
        <v>64.856504822473894</v>
      </c>
      <c r="C2" s="4">
        <v>5.6701867789439797</v>
      </c>
      <c r="D2" s="4">
        <v>11.438160214283601</v>
      </c>
      <c r="E2" s="4">
        <v>1.25492092078895E-20</v>
      </c>
      <c r="F2" s="5">
        <v>15.8617250053316</v>
      </c>
      <c r="G2" s="5">
        <v>3.3307532894576402</v>
      </c>
      <c r="H2" s="5">
        <v>4.7622035097995701</v>
      </c>
      <c r="I2" s="5">
        <v>5.9872961848277502E-6</v>
      </c>
      <c r="J2" s="5">
        <v>-1.31131871792095</v>
      </c>
      <c r="K2" s="5">
        <v>0.24516762281118301</v>
      </c>
      <c r="L2" s="5">
        <v>-5.34866187828914</v>
      </c>
      <c r="M2" s="5">
        <v>5.0007596147535397E-7</v>
      </c>
      <c r="N2" s="3">
        <f>IF(B2&gt;=50, 1, 0)</f>
        <v>1</v>
      </c>
      <c r="O2" s="3">
        <f>IF(F2&lt;=10,1,0)</f>
        <v>0</v>
      </c>
      <c r="P2" s="3">
        <f>IF(((J2&gt;=-4)*(J2&lt;=-1)), 1, 0)</f>
        <v>1</v>
      </c>
      <c r="R2" s="3">
        <f>IF(SUM(N2:P2)=3,1,0)</f>
        <v>0</v>
      </c>
    </row>
    <row r="3" spans="1:18" x14ac:dyDescent="0.35">
      <c r="A3" s="6">
        <v>939236</v>
      </c>
      <c r="B3" s="4">
        <v>35.801170484805702</v>
      </c>
      <c r="C3" s="4">
        <v>3.0040753608409401</v>
      </c>
      <c r="D3" s="4">
        <v>11.9175340777016</v>
      </c>
      <c r="E3" s="4">
        <v>1.03891278012495E-21</v>
      </c>
      <c r="F3" s="5">
        <v>28.149305897053399</v>
      </c>
      <c r="G3" s="5">
        <v>6.8758535716005103</v>
      </c>
      <c r="H3" s="5">
        <v>4.0939362079086496</v>
      </c>
      <c r="I3" s="5">
        <v>8.2099187201956506E-5</v>
      </c>
      <c r="J3" s="5">
        <v>-52.2509548326477</v>
      </c>
      <c r="K3" s="5">
        <v>950.07538018389596</v>
      </c>
      <c r="L3" s="5">
        <v>-5.4996641237597399E-2</v>
      </c>
      <c r="M3" s="5">
        <v>0.95624274990003799</v>
      </c>
      <c r="N3" s="3">
        <f>IF(B3&gt;=50, 1, 0)</f>
        <v>0</v>
      </c>
      <c r="O3" s="3">
        <f t="shared" ref="O3:O16" si="0">IF(F3&lt;=10,1,0)</f>
        <v>0</v>
      </c>
      <c r="P3" s="3">
        <f>IF(((J3&gt;=-4)*(J3&lt;=-1)), 1, 0)</f>
        <v>0</v>
      </c>
      <c r="R3" s="3">
        <f t="shared" ref="R3:R16" si="1">IF(SUM(N3:P3)=3,1,0)</f>
        <v>0</v>
      </c>
    </row>
    <row r="4" spans="1:18" x14ac:dyDescent="0.35">
      <c r="A4" s="6">
        <v>2118097</v>
      </c>
      <c r="B4" s="4">
        <v>41.477560669765602</v>
      </c>
      <c r="C4" s="4">
        <v>6.7518453914940304</v>
      </c>
      <c r="D4" s="4">
        <v>6.1431443205170302</v>
      </c>
      <c r="E4" s="4">
        <v>1.37682544576471E-8</v>
      </c>
      <c r="F4" s="5">
        <v>20.016687837758699</v>
      </c>
      <c r="G4" s="5">
        <v>8.0172694370863606</v>
      </c>
      <c r="H4" s="5">
        <v>2.4966964120184501</v>
      </c>
      <c r="I4" s="5">
        <v>1.40458037211379E-2</v>
      </c>
      <c r="J4" s="5">
        <v>-1.28043412404568</v>
      </c>
      <c r="K4" s="5">
        <v>0.39847440675157603</v>
      </c>
      <c r="L4" s="5">
        <v>-3.2133409382147602</v>
      </c>
      <c r="M4" s="5">
        <v>1.7298833539887001E-3</v>
      </c>
      <c r="N4" s="3">
        <f>IF(B4&gt;=50, 1, 0)</f>
        <v>0</v>
      </c>
      <c r="O4" s="3">
        <f t="shared" si="0"/>
        <v>0</v>
      </c>
      <c r="P4" s="3">
        <f>IF(((J4&gt;=-4)*(J4&lt;=-1)), 1, 0)</f>
        <v>1</v>
      </c>
      <c r="R4" s="3">
        <f t="shared" si="1"/>
        <v>0</v>
      </c>
    </row>
    <row r="5" spans="1:18" x14ac:dyDescent="0.35">
      <c r="A5" s="9">
        <v>2301472</v>
      </c>
      <c r="B5" s="4">
        <v>70.116292266306203</v>
      </c>
      <c r="C5" s="4">
        <v>3.4491805084253802</v>
      </c>
      <c r="D5" s="4">
        <v>20.3283916556503</v>
      </c>
      <c r="E5" s="4">
        <v>5.2152069068293102E-39</v>
      </c>
      <c r="F5" s="5">
        <v>6.94930458375784</v>
      </c>
      <c r="G5" s="5">
        <v>0.75071887644817703</v>
      </c>
      <c r="H5" s="5">
        <v>9.2568667203848491</v>
      </c>
      <c r="I5" s="5">
        <v>2.24937872256938E-15</v>
      </c>
      <c r="J5" s="5">
        <v>-1.7371289042198499</v>
      </c>
      <c r="K5" s="5">
        <v>0.30561745525092698</v>
      </c>
      <c r="L5" s="5">
        <v>-5.6839976721669396</v>
      </c>
      <c r="M5" s="5">
        <v>1.1304070305586499E-7</v>
      </c>
      <c r="N5" s="3">
        <f>IF(B5&gt;=50, 1, 0)</f>
        <v>1</v>
      </c>
      <c r="O5" s="3">
        <f t="shared" si="0"/>
        <v>1</v>
      </c>
      <c r="P5" s="3">
        <f>IF(((J5&gt;=-4)*(J5&lt;=-1)), 1, 0)</f>
        <v>1</v>
      </c>
      <c r="R5" s="3">
        <f t="shared" si="1"/>
        <v>1</v>
      </c>
    </row>
    <row r="6" spans="1:18" x14ac:dyDescent="0.35">
      <c r="A6" s="9">
        <v>2338527</v>
      </c>
      <c r="B6" s="4">
        <v>58.877601616963197</v>
      </c>
      <c r="C6" s="4">
        <v>3.2354913914380501</v>
      </c>
      <c r="D6" s="4">
        <v>18.197421811341702</v>
      </c>
      <c r="E6" s="4">
        <v>5.5872881872939905E-35</v>
      </c>
      <c r="F6" s="5">
        <v>6.9483986966836504</v>
      </c>
      <c r="G6" s="5">
        <v>0.856612779375865</v>
      </c>
      <c r="H6" s="5">
        <v>8.1114814814533904</v>
      </c>
      <c r="I6" s="5">
        <v>8.5435414168015698E-13</v>
      </c>
      <c r="J6" s="5">
        <v>-1.72490953061384</v>
      </c>
      <c r="K6" s="5">
        <v>0.32748123826666797</v>
      </c>
      <c r="L6" s="5">
        <v>-5.2672010761399504</v>
      </c>
      <c r="M6" s="5">
        <v>7.12610566497219E-7</v>
      </c>
      <c r="N6" s="3">
        <f>IF(B6&gt;=50, 1, 0)</f>
        <v>1</v>
      </c>
      <c r="O6" s="3">
        <f t="shared" si="0"/>
        <v>1</v>
      </c>
      <c r="P6" s="3">
        <f>IF(((J6&gt;=-4)*(J6&lt;=-1)), 1, 0)</f>
        <v>1</v>
      </c>
      <c r="R6" s="3">
        <f t="shared" si="1"/>
        <v>1</v>
      </c>
    </row>
    <row r="7" spans="1:18" x14ac:dyDescent="0.35">
      <c r="A7" s="6">
        <v>2795856</v>
      </c>
      <c r="B7" s="4">
        <v>37.141357491120402</v>
      </c>
      <c r="C7" s="4" t="s">
        <v>0</v>
      </c>
      <c r="D7" s="4" t="s">
        <v>0</v>
      </c>
      <c r="E7" s="4" t="s">
        <v>0</v>
      </c>
      <c r="F7" s="5">
        <v>494.54454248179201</v>
      </c>
      <c r="G7" s="5" t="s">
        <v>0</v>
      </c>
      <c r="H7" s="5" t="s">
        <v>0</v>
      </c>
      <c r="I7" s="5" t="s">
        <v>0</v>
      </c>
      <c r="J7" s="5">
        <v>-0.59563402565518597</v>
      </c>
      <c r="K7" s="5" t="s">
        <v>0</v>
      </c>
      <c r="L7" s="5" t="s">
        <v>0</v>
      </c>
      <c r="M7" s="5" t="s">
        <v>0</v>
      </c>
      <c r="N7" s="3">
        <f>IF(B7&gt;=50, 1, 0)</f>
        <v>0</v>
      </c>
      <c r="O7" s="3">
        <f t="shared" si="0"/>
        <v>0</v>
      </c>
      <c r="P7" s="3">
        <f>IF(((J7&gt;=-4)*(J7&lt;=-1)), 1, 0)</f>
        <v>0</v>
      </c>
      <c r="R7" s="3">
        <f t="shared" si="1"/>
        <v>0</v>
      </c>
    </row>
    <row r="8" spans="1:18" x14ac:dyDescent="0.35">
      <c r="A8" s="6">
        <v>2939678</v>
      </c>
      <c r="B8" s="4">
        <v>39.364943997916697</v>
      </c>
      <c r="C8" s="4">
        <v>3.0717885904813298</v>
      </c>
      <c r="D8" s="4">
        <v>12.814991278989201</v>
      </c>
      <c r="E8" s="4">
        <v>1.02149147984499E-23</v>
      </c>
      <c r="F8" s="5">
        <v>2.9358142504939702</v>
      </c>
      <c r="G8" s="5">
        <v>0.69833064004058998</v>
      </c>
      <c r="H8" s="5">
        <v>4.2040461669035896</v>
      </c>
      <c r="I8" s="5">
        <v>5.4240008972743598E-5</v>
      </c>
      <c r="J8" s="5">
        <v>-1.167906955066</v>
      </c>
      <c r="K8" s="5">
        <v>0.34688209462655401</v>
      </c>
      <c r="L8" s="5">
        <v>-3.3668701070412599</v>
      </c>
      <c r="M8" s="5">
        <v>1.0540480760272699E-3</v>
      </c>
      <c r="N8" s="3">
        <f>IF(B8&gt;=50, 1, 0)</f>
        <v>0</v>
      </c>
      <c r="O8" s="3">
        <f t="shared" si="0"/>
        <v>1</v>
      </c>
      <c r="P8" s="3">
        <f>IF(((J8&gt;=-4)*(J8&lt;=-1)), 1, 0)</f>
        <v>1</v>
      </c>
      <c r="R8" s="3">
        <f t="shared" si="1"/>
        <v>0</v>
      </c>
    </row>
    <row r="9" spans="1:18" x14ac:dyDescent="0.35">
      <c r="A9" s="6">
        <v>5310645</v>
      </c>
      <c r="B9" s="4">
        <v>242.34575414145999</v>
      </c>
      <c r="C9" s="4">
        <v>675.341734553641</v>
      </c>
      <c r="D9" s="4">
        <v>0.35884907113231401</v>
      </c>
      <c r="E9" s="4">
        <v>0.72040856701595102</v>
      </c>
      <c r="F9" s="5">
        <v>341.14099077099797</v>
      </c>
      <c r="G9" s="5">
        <v>1835.66736561327</v>
      </c>
      <c r="H9" s="5">
        <v>0.18584030917661801</v>
      </c>
      <c r="I9" s="5">
        <v>0.85291858819007804</v>
      </c>
      <c r="J9" s="5">
        <v>-0.80905469738293401</v>
      </c>
      <c r="K9" s="5">
        <v>0.450270993494435</v>
      </c>
      <c r="L9" s="5">
        <v>-1.79681727020449</v>
      </c>
      <c r="M9" s="5">
        <v>7.5159757653746204E-2</v>
      </c>
      <c r="N9" s="3">
        <f>IF(B9&gt;=50, 1, 0)</f>
        <v>1</v>
      </c>
      <c r="O9" s="3">
        <f t="shared" si="0"/>
        <v>0</v>
      </c>
      <c r="P9" s="3">
        <f>IF(((J9&gt;=-4)*(J9&lt;=-1)), 1, 0)</f>
        <v>0</v>
      </c>
      <c r="R9" s="3">
        <f t="shared" si="1"/>
        <v>0</v>
      </c>
    </row>
    <row r="10" spans="1:18" x14ac:dyDescent="0.35">
      <c r="A10" s="6">
        <v>135491645</v>
      </c>
      <c r="B10" s="4">
        <v>23.6392362050921</v>
      </c>
      <c r="C10" s="4">
        <v>1.95685942113456</v>
      </c>
      <c r="D10" s="4">
        <v>12.080191325847199</v>
      </c>
      <c r="E10" s="4">
        <v>4.4754153710337399E-22</v>
      </c>
      <c r="F10" s="5">
        <v>3.9868474262547799</v>
      </c>
      <c r="G10" s="5">
        <v>1.0127562635009</v>
      </c>
      <c r="H10" s="5">
        <v>3.9366307273904599</v>
      </c>
      <c r="I10" s="5">
        <v>1.46616888565178E-4</v>
      </c>
      <c r="J10" s="5">
        <v>-2.4489067241709899</v>
      </c>
      <c r="K10" s="5">
        <v>1.1530233763403499</v>
      </c>
      <c r="L10" s="5">
        <v>-2.12390032537217</v>
      </c>
      <c r="M10" s="5">
        <v>3.5961127018086902E-2</v>
      </c>
      <c r="N10" s="3">
        <f>IF(B10&gt;=50, 1, 0)</f>
        <v>0</v>
      </c>
      <c r="O10" s="3">
        <f t="shared" si="0"/>
        <v>1</v>
      </c>
      <c r="P10" s="3">
        <f>IF(((J10&gt;=-4)*(J10&lt;=-1)), 1, 0)</f>
        <v>1</v>
      </c>
      <c r="R10" s="3">
        <f t="shared" si="1"/>
        <v>0</v>
      </c>
    </row>
    <row r="11" spans="1:18" x14ac:dyDescent="0.35">
      <c r="A11" s="6">
        <v>1350609</v>
      </c>
      <c r="B11" s="4">
        <v>38.013410905668003</v>
      </c>
      <c r="C11" s="4">
        <v>2.3150094065862801</v>
      </c>
      <c r="D11" s="4">
        <v>16.420413151462199</v>
      </c>
      <c r="E11" s="4">
        <v>1.98640986469962E-31</v>
      </c>
      <c r="F11" s="5">
        <v>9.9999113616987891</v>
      </c>
      <c r="G11" s="5">
        <v>1.2940645642291899</v>
      </c>
      <c r="H11" s="5">
        <v>7.7275212057562603</v>
      </c>
      <c r="I11" s="5">
        <v>6.0207580979576204E-12</v>
      </c>
      <c r="J11" s="5">
        <v>-4.20048105965689</v>
      </c>
      <c r="K11" s="5">
        <v>1.5000564933945799</v>
      </c>
      <c r="L11" s="5">
        <v>-2.8002152439948</v>
      </c>
      <c r="M11" s="5">
        <v>6.0516265225146202E-3</v>
      </c>
      <c r="N11" s="3">
        <f>IF(B11&gt;=50, 1, 0)</f>
        <v>0</v>
      </c>
      <c r="O11" s="3">
        <f t="shared" si="0"/>
        <v>1</v>
      </c>
      <c r="P11" s="3">
        <f>IF(((J11&gt;=-4)*(J11&lt;=-1)), 1, 0)</f>
        <v>0</v>
      </c>
      <c r="R11" s="3">
        <f t="shared" si="1"/>
        <v>0</v>
      </c>
    </row>
    <row r="12" spans="1:18" x14ac:dyDescent="0.35">
      <c r="A12" s="6">
        <v>2790671</v>
      </c>
      <c r="B12" s="4">
        <v>43.955616394081098</v>
      </c>
      <c r="C12" s="4">
        <v>1.6890895197162401</v>
      </c>
      <c r="D12" s="4">
        <v>26.023260390287302</v>
      </c>
      <c r="E12" s="4">
        <v>1.23123989788724E-48</v>
      </c>
      <c r="F12" s="5">
        <v>1.8643388043421401</v>
      </c>
      <c r="G12" s="5">
        <v>0.27950705860155001</v>
      </c>
      <c r="H12" s="5">
        <v>6.6700956092841901</v>
      </c>
      <c r="I12" s="5">
        <v>1.12828775581962E-9</v>
      </c>
      <c r="J12" s="5">
        <v>-2.2278637090618698</v>
      </c>
      <c r="K12" s="5">
        <v>0.57052116253863405</v>
      </c>
      <c r="L12" s="5">
        <v>-3.9049624367106701</v>
      </c>
      <c r="M12" s="5">
        <v>1.64478920965629E-4</v>
      </c>
      <c r="N12" s="3">
        <f>IF(B12&gt;=50, 1, 0)</f>
        <v>0</v>
      </c>
      <c r="O12" s="3">
        <f t="shared" si="0"/>
        <v>1</v>
      </c>
      <c r="P12" s="3">
        <f>IF(((J12&gt;=-4)*(J12&lt;=-1)), 1, 0)</f>
        <v>1</v>
      </c>
      <c r="R12" s="3">
        <f t="shared" si="1"/>
        <v>0</v>
      </c>
    </row>
    <row r="13" spans="1:18" x14ac:dyDescent="0.35">
      <c r="A13" s="9">
        <v>4094710</v>
      </c>
      <c r="B13" s="4">
        <v>104.31892674299699</v>
      </c>
      <c r="C13" s="4">
        <v>3.5854688823411198</v>
      </c>
      <c r="D13" s="4">
        <v>29.094919009555699</v>
      </c>
      <c r="E13" s="4">
        <v>3.20180925501076E-53</v>
      </c>
      <c r="F13" s="5">
        <v>2.8322784904087501</v>
      </c>
      <c r="G13" s="5">
        <v>0.31890880032785601</v>
      </c>
      <c r="H13" s="5">
        <v>8.8811550120191196</v>
      </c>
      <c r="I13" s="5">
        <v>1.60543850120808E-14</v>
      </c>
      <c r="J13" s="5">
        <v>-1.1367020024323</v>
      </c>
      <c r="K13" s="5">
        <v>0.159082967786431</v>
      </c>
      <c r="L13" s="5">
        <v>-7.1453406876236203</v>
      </c>
      <c r="M13" s="5">
        <v>1.1070826254815201E-10</v>
      </c>
      <c r="N13" s="3">
        <f>IF(B13&gt;=50, 1, 0)</f>
        <v>1</v>
      </c>
      <c r="O13" s="3">
        <f t="shared" si="0"/>
        <v>1</v>
      </c>
      <c r="P13" s="3">
        <f>IF(((J13&gt;=-4)*(J13&lt;=-1)), 1, 0)</f>
        <v>1</v>
      </c>
      <c r="R13" s="3">
        <f t="shared" si="1"/>
        <v>1</v>
      </c>
    </row>
    <row r="14" spans="1:18" x14ac:dyDescent="0.35">
      <c r="A14" s="9">
        <v>9795907</v>
      </c>
      <c r="B14" s="4">
        <v>60.409707366330103</v>
      </c>
      <c r="C14" s="4">
        <v>2.5377806411642099</v>
      </c>
      <c r="D14" s="4">
        <v>23.804148548716601</v>
      </c>
      <c r="E14" s="4">
        <v>4.5227598835223701E-45</v>
      </c>
      <c r="F14" s="5">
        <v>6.3398183667921497</v>
      </c>
      <c r="G14" s="5">
        <v>0.61024255211485501</v>
      </c>
      <c r="H14" s="5">
        <v>10.3890139172054</v>
      </c>
      <c r="I14" s="5">
        <v>3.0319157223671E-18</v>
      </c>
      <c r="J14" s="5">
        <v>-2.3392226000598102</v>
      </c>
      <c r="K14" s="5">
        <v>0.45800403661182898</v>
      </c>
      <c r="L14" s="5">
        <v>-5.1074279112573899</v>
      </c>
      <c r="M14" s="5">
        <v>1.4153492226877701E-6</v>
      </c>
      <c r="N14" s="3">
        <f>IF(B14&gt;=50, 1, 0)</f>
        <v>1</v>
      </c>
      <c r="O14" s="3">
        <f t="shared" si="0"/>
        <v>1</v>
      </c>
      <c r="P14" s="3">
        <f>IF(((J14&gt;=-4)*(J14&lt;=-1)), 1, 0)</f>
        <v>1</v>
      </c>
      <c r="R14" s="3">
        <f t="shared" si="1"/>
        <v>1</v>
      </c>
    </row>
    <row r="15" spans="1:18" x14ac:dyDescent="0.35">
      <c r="A15" s="6">
        <v>25181366</v>
      </c>
      <c r="B15" s="4">
        <v>138.862926641895</v>
      </c>
      <c r="C15" s="4">
        <v>122.45503325708</v>
      </c>
      <c r="D15" s="4">
        <v>1.1339911716847899</v>
      </c>
      <c r="E15" s="4">
        <v>0.25930908685987702</v>
      </c>
      <c r="F15" s="5">
        <v>143.22959391599099</v>
      </c>
      <c r="G15" s="5">
        <v>432.25030213296401</v>
      </c>
      <c r="H15" s="5">
        <v>0.33135799607129601</v>
      </c>
      <c r="I15" s="5">
        <v>0.74101618733547903</v>
      </c>
      <c r="J15" s="5">
        <v>-0.50135115999197599</v>
      </c>
      <c r="K15" s="5">
        <v>0.201981610275211</v>
      </c>
      <c r="L15" s="5">
        <v>-2.4821624073045898</v>
      </c>
      <c r="M15" s="5">
        <v>1.4598769876555701E-2</v>
      </c>
      <c r="N15" s="3">
        <f>IF(B15&gt;=50, 1, 0)</f>
        <v>1</v>
      </c>
      <c r="O15" s="3">
        <f t="shared" si="0"/>
        <v>0</v>
      </c>
      <c r="P15" s="3">
        <f>IF(((J15&gt;=-4)*(J15&lt;=-1)), 1, 0)</f>
        <v>0</v>
      </c>
      <c r="R15" s="3">
        <f t="shared" si="1"/>
        <v>0</v>
      </c>
    </row>
    <row r="16" spans="1:18" x14ac:dyDescent="0.35">
      <c r="A16" s="9">
        <v>25181383</v>
      </c>
      <c r="B16" s="4">
        <v>50.769305971403703</v>
      </c>
      <c r="C16" s="4">
        <v>3.9472188636137502</v>
      </c>
      <c r="D16" s="4">
        <v>12.8620448284247</v>
      </c>
      <c r="E16" s="4">
        <v>8.0309736802257906E-24</v>
      </c>
      <c r="F16" s="5">
        <v>5.2712225030848403</v>
      </c>
      <c r="G16" s="5">
        <v>0.90631888811104599</v>
      </c>
      <c r="H16" s="5">
        <v>5.8160792765459703</v>
      </c>
      <c r="I16" s="5">
        <v>6.2172123475706004E-8</v>
      </c>
      <c r="J16" s="5">
        <v>-1.4801967366529201</v>
      </c>
      <c r="K16" s="5">
        <v>0.31184786120310898</v>
      </c>
      <c r="L16" s="5">
        <v>-4.7465348357443498</v>
      </c>
      <c r="M16" s="5">
        <v>6.3835709211384696E-6</v>
      </c>
      <c r="N16" s="3">
        <f>IF(B16&gt;=50, 1, 0)</f>
        <v>1</v>
      </c>
      <c r="O16" s="3">
        <f t="shared" si="0"/>
        <v>1</v>
      </c>
      <c r="P16" s="3">
        <f>IF(((J16&gt;=-4)*(J16&lt;=-1)), 1, 0)</f>
        <v>1</v>
      </c>
      <c r="R16" s="3">
        <f t="shared" si="1"/>
        <v>1</v>
      </c>
    </row>
  </sheetData>
  <conditionalFormatting sqref="J2:J16">
    <cfRule type="colorScale" priority="1">
      <colorScale>
        <cfvo type="num" val="-4"/>
        <cfvo type="num" val="-1"/>
        <cfvo type="num" val="-0.25"/>
        <color rgb="FFFF0000"/>
        <color rgb="FF92D050"/>
        <color rgb="FFFF0000"/>
      </colorScale>
    </cfRule>
  </conditionalFormatting>
  <conditionalFormatting sqref="F2:F16">
    <cfRule type="colorScale" priority="2">
      <colorScale>
        <cfvo type="num" val="1"/>
        <cfvo type="num" val="10"/>
        <cfvo type="num" val="20"/>
        <color rgb="FF00B050"/>
        <color rgb="FFFFEB84"/>
        <color rgb="FFF8696B"/>
      </colorScale>
    </cfRule>
  </conditionalFormatting>
  <conditionalFormatting sqref="B2:B16">
    <cfRule type="colorScale" priority="10">
      <colorScale>
        <cfvo type="num" val="20"/>
        <cfvo type="num" val="40"/>
        <cfvo type="num" val="60"/>
        <color rgb="FFFF0000"/>
        <color rgb="FFFFEB84"/>
        <color rgb="FF00B050"/>
      </colorScale>
    </cfRule>
  </conditionalFormatting>
  <conditionalFormatting sqref="N2:R1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drc15_4PL_fit_params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Spencer Ericksen</cp:lastModifiedBy>
  <dcterms:created xsi:type="dcterms:W3CDTF">2025-01-18T17:06:13Z</dcterms:created>
  <dcterms:modified xsi:type="dcterms:W3CDTF">2025-01-18T17:14:08Z</dcterms:modified>
</cp:coreProperties>
</file>