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9100" yWindow="0" windowWidth="32540" windowHeight="27420"/>
  </bookViews>
  <sheets>
    <sheet name="Sheet2"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E91" i="1" l="1"/>
  <c r="B91" i="1"/>
  <c r="BF91" i="1"/>
  <c r="AB91" i="1"/>
  <c r="Z91" i="1"/>
  <c r="X91" i="1"/>
  <c r="V91" i="1"/>
  <c r="T91" i="1"/>
  <c r="R91" i="1"/>
  <c r="P91" i="1"/>
  <c r="N91" i="1"/>
  <c r="L91" i="1"/>
  <c r="J91" i="1"/>
  <c r="BE89" i="1"/>
  <c r="B89" i="1"/>
  <c r="BF89" i="1"/>
  <c r="AB89" i="1"/>
  <c r="Z89" i="1"/>
  <c r="X89" i="1"/>
  <c r="V89" i="1"/>
  <c r="T89" i="1"/>
  <c r="R89" i="1"/>
  <c r="P89" i="1"/>
  <c r="N89" i="1"/>
  <c r="L89" i="1"/>
  <c r="J89" i="1"/>
  <c r="BE88" i="1"/>
  <c r="B88" i="1"/>
  <c r="BF88" i="1"/>
  <c r="AB88" i="1"/>
  <c r="Z88" i="1"/>
  <c r="X88" i="1"/>
  <c r="V88" i="1"/>
  <c r="T88" i="1"/>
  <c r="R88" i="1"/>
  <c r="P88" i="1"/>
  <c r="N88" i="1"/>
  <c r="L88" i="1"/>
  <c r="J88" i="1"/>
  <c r="BE86" i="1"/>
  <c r="B86" i="1"/>
  <c r="BF86" i="1"/>
  <c r="AB86" i="1"/>
  <c r="Z86" i="1"/>
  <c r="X86" i="1"/>
  <c r="V86" i="1"/>
  <c r="T86" i="1"/>
  <c r="R86" i="1"/>
  <c r="P86" i="1"/>
  <c r="N86" i="1"/>
  <c r="L86" i="1"/>
  <c r="J86" i="1"/>
  <c r="BE84" i="1"/>
  <c r="B84" i="1"/>
  <c r="BF84" i="1"/>
  <c r="AB84" i="1"/>
  <c r="Z84" i="1"/>
  <c r="X84" i="1"/>
  <c r="V84" i="1"/>
  <c r="T84" i="1"/>
  <c r="R84" i="1"/>
  <c r="P84" i="1"/>
  <c r="N84" i="1"/>
  <c r="L84" i="1"/>
  <c r="J84" i="1"/>
  <c r="BH82" i="1"/>
  <c r="BE82" i="1"/>
  <c r="BG82" i="1"/>
  <c r="BF82" i="1"/>
  <c r="AB82" i="1"/>
  <c r="Z82" i="1"/>
  <c r="X82" i="1"/>
  <c r="V82" i="1"/>
  <c r="T82" i="1"/>
  <c r="R82" i="1"/>
  <c r="P82" i="1"/>
  <c r="N82" i="1"/>
  <c r="L82" i="1"/>
  <c r="J82" i="1"/>
  <c r="F82" i="1"/>
  <c r="BH81" i="1"/>
  <c r="BE81" i="1"/>
  <c r="BG81" i="1"/>
  <c r="BF81" i="1"/>
  <c r="AB81" i="1"/>
  <c r="Z81" i="1"/>
  <c r="X81" i="1"/>
  <c r="V81" i="1"/>
  <c r="T81" i="1"/>
  <c r="R81" i="1"/>
  <c r="P81" i="1"/>
  <c r="N81" i="1"/>
  <c r="L81" i="1"/>
  <c r="J81" i="1"/>
  <c r="F81" i="1"/>
  <c r="BH79" i="1"/>
  <c r="BE79" i="1"/>
  <c r="BG79" i="1"/>
  <c r="BF79" i="1"/>
  <c r="AT79" i="1"/>
  <c r="AB79" i="1"/>
  <c r="Z79" i="1"/>
  <c r="X79" i="1"/>
  <c r="V79" i="1"/>
  <c r="T79" i="1"/>
  <c r="R79" i="1"/>
  <c r="P79" i="1"/>
  <c r="N79" i="1"/>
  <c r="L79" i="1"/>
  <c r="J79" i="1"/>
  <c r="F79" i="1"/>
  <c r="BE78" i="1"/>
  <c r="B78" i="1"/>
  <c r="BF78" i="1"/>
  <c r="BH76" i="1"/>
  <c r="BE76" i="1"/>
  <c r="BG76" i="1"/>
  <c r="BF76" i="1"/>
  <c r="AT76" i="1"/>
  <c r="AB76" i="1"/>
  <c r="Z76" i="1"/>
  <c r="X76" i="1"/>
  <c r="V76" i="1"/>
  <c r="T76" i="1"/>
  <c r="R76" i="1"/>
  <c r="P76" i="1"/>
  <c r="N76" i="1"/>
  <c r="L76" i="1"/>
  <c r="J76" i="1"/>
  <c r="F76" i="1"/>
  <c r="BE75" i="1"/>
  <c r="B75" i="1"/>
  <c r="BF75" i="1"/>
  <c r="AB75" i="1"/>
  <c r="Z75" i="1"/>
  <c r="X75" i="1"/>
  <c r="V75" i="1"/>
  <c r="T75" i="1"/>
  <c r="R75" i="1"/>
  <c r="P75" i="1"/>
  <c r="N75" i="1"/>
  <c r="L75" i="1"/>
  <c r="J75" i="1"/>
  <c r="BE73" i="1"/>
  <c r="BF73" i="1"/>
  <c r="N73" i="1"/>
  <c r="L73" i="1"/>
  <c r="J73" i="1"/>
  <c r="BE71" i="1"/>
  <c r="B71" i="1"/>
  <c r="BF71" i="1"/>
  <c r="AT71" i="1"/>
  <c r="AB71" i="1"/>
  <c r="Z71" i="1"/>
  <c r="X71" i="1"/>
  <c r="V71" i="1"/>
  <c r="T71" i="1"/>
  <c r="R71" i="1"/>
  <c r="P71" i="1"/>
  <c r="N71" i="1"/>
  <c r="L71" i="1"/>
  <c r="J71" i="1"/>
  <c r="BH69" i="1"/>
  <c r="BE69" i="1"/>
  <c r="BG69" i="1"/>
  <c r="BF69" i="1"/>
  <c r="AT69" i="1"/>
  <c r="AD69" i="1"/>
  <c r="AB69" i="1"/>
  <c r="Z69" i="1"/>
  <c r="X69" i="1"/>
  <c r="V69" i="1"/>
  <c r="T69" i="1"/>
  <c r="R69" i="1"/>
  <c r="P69" i="1"/>
  <c r="N69" i="1"/>
  <c r="L69" i="1"/>
  <c r="J69" i="1"/>
  <c r="F69" i="1"/>
  <c r="BH67" i="1"/>
  <c r="BE67" i="1"/>
  <c r="BG67" i="1"/>
  <c r="BF67" i="1"/>
  <c r="AB67" i="1"/>
  <c r="Z67" i="1"/>
  <c r="X67" i="1"/>
  <c r="V67" i="1"/>
  <c r="T67" i="1"/>
  <c r="R67" i="1"/>
  <c r="P67" i="1"/>
  <c r="N67" i="1"/>
  <c r="L67" i="1"/>
  <c r="J67" i="1"/>
  <c r="F67" i="1"/>
  <c r="BE65" i="1"/>
  <c r="BF65" i="1"/>
  <c r="AB65" i="1"/>
  <c r="Z65" i="1"/>
  <c r="X65" i="1"/>
  <c r="V65" i="1"/>
  <c r="T65" i="1"/>
  <c r="R65" i="1"/>
  <c r="P65" i="1"/>
  <c r="N65" i="1"/>
  <c r="L65" i="1"/>
  <c r="J65" i="1"/>
  <c r="BH63" i="1"/>
  <c r="BE63" i="1"/>
  <c r="BG63" i="1"/>
  <c r="BF63" i="1"/>
  <c r="AT63" i="1"/>
  <c r="AB63" i="1"/>
  <c r="Z63" i="1"/>
  <c r="X63" i="1"/>
  <c r="V63" i="1"/>
  <c r="T63" i="1"/>
  <c r="R63" i="1"/>
  <c r="P63" i="1"/>
  <c r="N63" i="1"/>
  <c r="L63" i="1"/>
  <c r="J63" i="1"/>
  <c r="H63" i="1"/>
  <c r="F63" i="1"/>
  <c r="BH61" i="1"/>
  <c r="BE61" i="1"/>
  <c r="BG61" i="1"/>
  <c r="BF61" i="1"/>
  <c r="AT61" i="1"/>
  <c r="F61" i="1"/>
  <c r="BE60" i="1"/>
  <c r="B60" i="1"/>
  <c r="BF60" i="1"/>
  <c r="AB60" i="1"/>
  <c r="Z60" i="1"/>
  <c r="X60" i="1"/>
  <c r="V60" i="1"/>
  <c r="T60" i="1"/>
  <c r="R60" i="1"/>
  <c r="P60" i="1"/>
  <c r="N60" i="1"/>
  <c r="L60" i="1"/>
  <c r="J60" i="1"/>
  <c r="BE59" i="1"/>
  <c r="B59" i="1"/>
  <c r="BF59" i="1"/>
  <c r="AB59" i="1"/>
  <c r="Z59" i="1"/>
  <c r="X59" i="1"/>
  <c r="V59" i="1"/>
  <c r="T59" i="1"/>
  <c r="R59" i="1"/>
  <c r="P59" i="1"/>
  <c r="N59" i="1"/>
  <c r="L59" i="1"/>
  <c r="J59" i="1"/>
  <c r="BE58" i="1"/>
  <c r="B58" i="1"/>
  <c r="BF58" i="1"/>
  <c r="AB58" i="1"/>
  <c r="Z58" i="1"/>
  <c r="X58" i="1"/>
  <c r="V58" i="1"/>
  <c r="T58" i="1"/>
  <c r="R58" i="1"/>
  <c r="P58" i="1"/>
  <c r="N58" i="1"/>
  <c r="L58" i="1"/>
  <c r="J58" i="1"/>
  <c r="BE57" i="1"/>
  <c r="B57" i="1"/>
  <c r="BF57" i="1"/>
  <c r="AB57" i="1"/>
  <c r="Z57" i="1"/>
  <c r="X57" i="1"/>
  <c r="V57" i="1"/>
  <c r="T57" i="1"/>
  <c r="R57" i="1"/>
  <c r="P57" i="1"/>
  <c r="N57" i="1"/>
  <c r="L57" i="1"/>
  <c r="J57" i="1"/>
  <c r="BE56" i="1"/>
  <c r="B56" i="1"/>
  <c r="BF56" i="1"/>
  <c r="AB56" i="1"/>
  <c r="Z56" i="1"/>
  <c r="X56" i="1"/>
  <c r="V56" i="1"/>
  <c r="T56" i="1"/>
  <c r="R56" i="1"/>
  <c r="P56" i="1"/>
  <c r="N56" i="1"/>
  <c r="L56" i="1"/>
  <c r="J56" i="1"/>
  <c r="BE55" i="1"/>
  <c r="B55" i="1"/>
  <c r="BF55" i="1"/>
  <c r="AB55" i="1"/>
  <c r="Z55" i="1"/>
  <c r="X55" i="1"/>
  <c r="V55" i="1"/>
  <c r="T55" i="1"/>
  <c r="R55" i="1"/>
  <c r="P55" i="1"/>
  <c r="N55" i="1"/>
  <c r="L55" i="1"/>
  <c r="J55" i="1"/>
  <c r="BE54" i="1"/>
  <c r="B54" i="1"/>
  <c r="BF54" i="1"/>
  <c r="AB54" i="1"/>
  <c r="Z54" i="1"/>
  <c r="X54" i="1"/>
  <c r="V54" i="1"/>
  <c r="T54" i="1"/>
  <c r="R54" i="1"/>
  <c r="P54" i="1"/>
  <c r="N54" i="1"/>
  <c r="L54" i="1"/>
  <c r="J54" i="1"/>
  <c r="BE53" i="1"/>
  <c r="B53" i="1"/>
  <c r="BF53" i="1"/>
  <c r="AD53" i="1"/>
  <c r="B52" i="1"/>
  <c r="X52" i="1"/>
  <c r="V52" i="1"/>
  <c r="T52" i="1"/>
  <c r="R52" i="1"/>
  <c r="P52" i="1"/>
  <c r="N52" i="1"/>
  <c r="L52" i="1"/>
  <c r="J52" i="1"/>
  <c r="BE50" i="1"/>
  <c r="B50" i="1"/>
  <c r="BF50" i="1"/>
  <c r="AB50" i="1"/>
  <c r="Z50" i="1"/>
  <c r="X50" i="1"/>
  <c r="V50" i="1"/>
  <c r="T50" i="1"/>
  <c r="R50" i="1"/>
  <c r="P50" i="1"/>
  <c r="N50" i="1"/>
  <c r="L50" i="1"/>
  <c r="J50" i="1"/>
  <c r="BH48" i="1"/>
  <c r="BE48" i="1"/>
  <c r="BF48" i="1"/>
  <c r="AD48" i="1"/>
  <c r="AB48" i="1"/>
  <c r="Z48" i="1"/>
  <c r="X48" i="1"/>
  <c r="V48" i="1"/>
  <c r="T48" i="1"/>
  <c r="R48" i="1"/>
  <c r="P48" i="1"/>
  <c r="N48" i="1"/>
  <c r="L48" i="1"/>
  <c r="J48" i="1"/>
  <c r="F48" i="1"/>
  <c r="BE47" i="1"/>
  <c r="BG47" i="1"/>
  <c r="BF47" i="1"/>
  <c r="AB47" i="1"/>
  <c r="Z47" i="1"/>
  <c r="X47" i="1"/>
  <c r="V47" i="1"/>
  <c r="T47" i="1"/>
  <c r="R47" i="1"/>
  <c r="P47" i="1"/>
  <c r="N47" i="1"/>
  <c r="L47" i="1"/>
  <c r="J47" i="1"/>
  <c r="BH46" i="1"/>
  <c r="BE46" i="1"/>
  <c r="BG46" i="1"/>
  <c r="BF46" i="1"/>
  <c r="AD46" i="1"/>
  <c r="AB46" i="1"/>
  <c r="Z46" i="1"/>
  <c r="X46" i="1"/>
  <c r="V46" i="1"/>
  <c r="T46" i="1"/>
  <c r="P46" i="1"/>
  <c r="N46" i="1"/>
  <c r="L46" i="1"/>
  <c r="J46" i="1"/>
  <c r="F46" i="1"/>
  <c r="B45" i="1"/>
  <c r="T45" i="1"/>
  <c r="R45" i="1"/>
  <c r="P45" i="1"/>
  <c r="N45" i="1"/>
  <c r="L45" i="1"/>
  <c r="J45" i="1"/>
  <c r="BH42" i="1"/>
  <c r="BE42" i="1"/>
  <c r="BG42" i="1"/>
  <c r="BF42" i="1"/>
  <c r="AD42" i="1"/>
  <c r="AB42" i="1"/>
  <c r="Z42" i="1"/>
  <c r="X42" i="1"/>
  <c r="V42" i="1"/>
  <c r="T42" i="1"/>
  <c r="R42" i="1"/>
  <c r="P42" i="1"/>
  <c r="N42" i="1"/>
  <c r="L42" i="1"/>
  <c r="J42" i="1"/>
  <c r="F42" i="1"/>
  <c r="BH41" i="1"/>
  <c r="BE41" i="1"/>
  <c r="BG41" i="1"/>
  <c r="BF41" i="1"/>
  <c r="AD41" i="1"/>
  <c r="AB41" i="1"/>
  <c r="Z41" i="1"/>
  <c r="X41" i="1"/>
  <c r="V41" i="1"/>
  <c r="T41" i="1"/>
  <c r="R41" i="1"/>
  <c r="P41" i="1"/>
  <c r="N41" i="1"/>
  <c r="L41" i="1"/>
  <c r="J41" i="1"/>
  <c r="F41" i="1"/>
  <c r="BE39" i="1"/>
  <c r="B39" i="1"/>
  <c r="BF39" i="1"/>
  <c r="AB39" i="1"/>
  <c r="Z39" i="1"/>
  <c r="X39" i="1"/>
  <c r="V39" i="1"/>
  <c r="T39" i="1"/>
  <c r="R39" i="1"/>
  <c r="P39" i="1"/>
  <c r="N39" i="1"/>
  <c r="L39" i="1"/>
  <c r="J39" i="1"/>
  <c r="BE38" i="1"/>
  <c r="B38" i="1"/>
  <c r="BF38" i="1"/>
  <c r="AB38" i="1"/>
  <c r="Z38" i="1"/>
  <c r="X38" i="1"/>
  <c r="V38" i="1"/>
  <c r="T38" i="1"/>
  <c r="R38" i="1"/>
  <c r="P38" i="1"/>
  <c r="N38" i="1"/>
  <c r="L38" i="1"/>
  <c r="J38" i="1"/>
  <c r="BH37" i="1"/>
  <c r="BE37" i="1"/>
  <c r="BG37" i="1"/>
  <c r="BF37" i="1"/>
  <c r="AD37" i="1"/>
  <c r="AB37" i="1"/>
  <c r="Z37" i="1"/>
  <c r="X37" i="1"/>
  <c r="V37" i="1"/>
  <c r="T37" i="1"/>
  <c r="R37" i="1"/>
  <c r="P37" i="1"/>
  <c r="N37" i="1"/>
  <c r="L37" i="1"/>
  <c r="J37" i="1"/>
  <c r="H37" i="1"/>
  <c r="F37" i="1"/>
  <c r="BE36" i="1"/>
  <c r="BF36" i="1"/>
  <c r="AB36" i="1"/>
  <c r="Z36" i="1"/>
  <c r="X36" i="1"/>
  <c r="V36" i="1"/>
  <c r="T36" i="1"/>
  <c r="R36" i="1"/>
  <c r="P36" i="1"/>
  <c r="N36" i="1"/>
  <c r="L36" i="1"/>
  <c r="J36" i="1"/>
  <c r="BH35" i="1"/>
  <c r="BE35" i="1"/>
  <c r="BG35" i="1"/>
  <c r="BF35" i="1"/>
  <c r="AB35" i="1"/>
  <c r="Z35" i="1"/>
  <c r="X35" i="1"/>
  <c r="V35" i="1"/>
  <c r="T35" i="1"/>
  <c r="R35" i="1"/>
  <c r="P35" i="1"/>
  <c r="N35" i="1"/>
  <c r="L35" i="1"/>
  <c r="J35" i="1"/>
  <c r="F35" i="1"/>
  <c r="BE34" i="1"/>
  <c r="BF34" i="1"/>
  <c r="AB34" i="1"/>
  <c r="Z34" i="1"/>
  <c r="X34" i="1"/>
  <c r="V34" i="1"/>
  <c r="T34" i="1"/>
  <c r="R34" i="1"/>
  <c r="P34" i="1"/>
  <c r="N34" i="1"/>
  <c r="L34" i="1"/>
  <c r="J34" i="1"/>
  <c r="BH33" i="1"/>
  <c r="BE33" i="1"/>
  <c r="BG33" i="1"/>
  <c r="BF33" i="1"/>
  <c r="AD33" i="1"/>
  <c r="AB33" i="1"/>
  <c r="Z33" i="1"/>
  <c r="X33" i="1"/>
  <c r="V33" i="1"/>
  <c r="T33" i="1"/>
  <c r="R33" i="1"/>
  <c r="P33" i="1"/>
  <c r="N33" i="1"/>
  <c r="L33" i="1"/>
  <c r="J33" i="1"/>
  <c r="F33" i="1"/>
  <c r="BE32" i="1"/>
  <c r="BF32" i="1"/>
  <c r="AD32" i="1"/>
  <c r="AB32" i="1"/>
  <c r="Z32" i="1"/>
  <c r="X32" i="1"/>
  <c r="V32" i="1"/>
  <c r="T32" i="1"/>
  <c r="R32" i="1"/>
  <c r="P32" i="1"/>
  <c r="N32" i="1"/>
  <c r="L32" i="1"/>
  <c r="J32" i="1"/>
</calcChain>
</file>

<file path=xl/comments1.xml><?xml version="1.0" encoding="utf-8"?>
<comments xmlns="http://schemas.openxmlformats.org/spreadsheetml/2006/main">
  <authors>
    <author>Shawn Sharp</author>
    <author>Imported Author</author>
  </authors>
  <commentList>
    <comment ref="G9" authorId="0">
      <text>
        <r>
          <rPr>
            <sz val="11"/>
            <color indexed="8"/>
            <rFont val="Helvetica"/>
          </rPr>
          <t xml:space="preserve">Shawn Sharp:
</t>
        </r>
      </text>
    </comment>
    <comment ref="AC41" authorId="1">
      <text>
        <r>
          <rPr>
            <sz val="11"/>
            <color indexed="8"/>
            <rFont val="Helvetica"/>
          </rPr>
          <t>Imported Author:
CALL</t>
        </r>
      </text>
    </comment>
    <comment ref="AC42" authorId="1">
      <text>
        <r>
          <rPr>
            <sz val="11"/>
            <color indexed="8"/>
            <rFont val="Helvetica"/>
          </rPr>
          <t>Imported Author:
CALL</t>
        </r>
      </text>
    </comment>
  </commentList>
</comments>
</file>

<file path=xl/sharedStrings.xml><?xml version="1.0" encoding="utf-8"?>
<sst xmlns="http://schemas.openxmlformats.org/spreadsheetml/2006/main" count="521" uniqueCount="188">
  <si>
    <t>Feature</t>
  </si>
  <si>
    <t>Floor</t>
  </si>
  <si>
    <t>Green Storage Plus</t>
  </si>
  <si>
    <t>Southlake Warehouses</t>
  </si>
  <si>
    <t>ExtraSpace Storage 
(was Lockaway)
Std. Rates</t>
  </si>
  <si>
    <t>ExtraSpace Storage 
(was Lockaway)
Web Rates</t>
  </si>
  <si>
    <t>A-Max Self Storage</t>
  </si>
  <si>
    <t>Stowaway Storage/Lakeway Self Storage</t>
  </si>
  <si>
    <t>Public Storage - Bee Cave</t>
  </si>
  <si>
    <t>Lakeway Car Wash &amp; Storage</t>
  </si>
  <si>
    <t>McArdle Mini Storage</t>
  </si>
  <si>
    <t>E-Z Lakeway Storage</t>
  </si>
  <si>
    <t>Spicewood SuperStorage</t>
  </si>
  <si>
    <t>STORE MORE! Self Storage now RightSpace Storage</t>
  </si>
  <si>
    <t>Morningstar Storage</t>
  </si>
  <si>
    <t>Stor Self Storage</t>
  </si>
  <si>
    <t>Extra Space Self Storage</t>
  </si>
  <si>
    <t>Average</t>
  </si>
  <si>
    <t>GSP vs Average</t>
  </si>
  <si>
    <t>ExtraSpace vs GSP</t>
  </si>
  <si>
    <t>Address</t>
  </si>
  <si>
    <t>5108 Creek Meadow, Spicewood, TX 78669</t>
  </si>
  <si>
    <t>18412 Texas 71, Spicewood, TX 78669</t>
  </si>
  <si>
    <t>21012 Texas 71, Spicewood, TX 78669</t>
  </si>
  <si>
    <t>2051 Lohmans Spur, Lakeway, TX 78734</t>
  </si>
  <si>
    <t>3911 Ranch Rd 620 S, Bee Cave, TX 78738</t>
  </si>
  <si>
    <t>1501 Ranch Road 620 South, Lakeway, TX 78734</t>
  </si>
  <si>
    <t>302 Meadowlark Street, Lakeway, TX 78734</t>
  </si>
  <si>
    <t>15402 Kollmeyer Dr, Lakeway, TX 78734</t>
  </si>
  <si>
    <t>15616 Stewart Rd, Lakeway, TX 78734</t>
  </si>
  <si>
    <t>1312 Ranch Road 620 North, Lakeway, TX 78734</t>
  </si>
  <si>
    <t>9514 TX-71, Spicewood, TX 78669</t>
  </si>
  <si>
    <t>9023 Texas 71, Austin, TX 78735</t>
  </si>
  <si>
    <t>4221 Ranch Rd 620 N, Austin, TX 78734</t>
  </si>
  <si>
    <t>7728 Bee Cave Rd, Austin, TX 78746</t>
  </si>
  <si>
    <t>4900 Ranch Rd 620, Austin, TX 78732</t>
  </si>
  <si>
    <t>2631 South Capital of Texas Highway
Austin, TX 78746</t>
  </si>
  <si>
    <t>Distance from GSP</t>
  </si>
  <si>
    <t>0.3 mi.</t>
  </si>
  <si>
    <t>1.2 mi.</t>
  </si>
  <si>
    <t>1.3 mi.</t>
  </si>
  <si>
    <t>6.2 mi.</t>
  </si>
  <si>
    <t>6.7 mi.</t>
  </si>
  <si>
    <t>8.1 mi.</t>
  </si>
  <si>
    <t>8.8 mi.</t>
  </si>
  <si>
    <t>9.0 mi.</t>
  </si>
  <si>
    <t>9.1 mi.</t>
  </si>
  <si>
    <t>11.2 mi.</t>
  </si>
  <si>
    <t>11.3 mi.</t>
  </si>
  <si>
    <t>11.7 mi.</t>
  </si>
  <si>
    <t>13.4 mi.</t>
  </si>
  <si>
    <t>13.9 mi.</t>
  </si>
  <si>
    <t>Website</t>
  </si>
  <si>
    <r>
      <rPr>
        <u/>
        <sz val="8"/>
        <color indexed="17"/>
        <rFont val="Calibri"/>
      </rPr>
      <t>http://www.greenstorageplus.com/</t>
    </r>
  </si>
  <si>
    <t>http://southlakewarehouses.com</t>
  </si>
  <si>
    <t>https://www.extraspace.com/Storage/Facilities/US/Texas/Spicewood/1000000691/Facility.aspx#cid=glbc</t>
  </si>
  <si>
    <r>
      <rPr>
        <u/>
        <sz val="8"/>
        <color indexed="17"/>
        <rFont val="Calibri"/>
      </rPr>
      <t>www.amaxselfstorage.com</t>
    </r>
  </si>
  <si>
    <t>NONE</t>
  </si>
  <si>
    <r>
      <rPr>
        <u/>
        <sz val="8"/>
        <color indexed="16"/>
        <rFont val="Calibri"/>
      </rPr>
      <t>www.publicstorage.com</t>
    </r>
  </si>
  <si>
    <r>
      <rPr>
        <u/>
        <sz val="8"/>
        <color indexed="16"/>
        <rFont val="Arial"/>
      </rPr>
      <t>www.selfstoragelakeway.com</t>
    </r>
  </si>
  <si>
    <r>
      <rPr>
        <u/>
        <sz val="8"/>
        <color indexed="16"/>
        <rFont val="Arial"/>
      </rPr>
      <t>www.cubesmart.com</t>
    </r>
  </si>
  <si>
    <r>
      <rPr>
        <u/>
        <sz val="8"/>
        <color indexed="17"/>
        <rFont val="Calibri"/>
      </rPr>
      <t>http://e-zlakewaystorage.com/</t>
    </r>
  </si>
  <si>
    <r>
      <rPr>
        <u/>
        <sz val="8"/>
        <color indexed="16"/>
        <rFont val="Arial"/>
      </rPr>
      <t>www.spicewoodsuperstorage.com</t>
    </r>
  </si>
  <si>
    <t>www.rightplacestorage.com</t>
  </si>
  <si>
    <r>
      <rPr>
        <u/>
        <sz val="8"/>
        <color indexed="16"/>
        <rFont val="Arial"/>
      </rPr>
      <t>www.morningstarstorage.com</t>
    </r>
  </si>
  <si>
    <r>
      <rPr>
        <u/>
        <sz val="8"/>
        <color indexed="16"/>
        <rFont val="Arial"/>
      </rPr>
      <t>www.storselfstorage.com</t>
    </r>
  </si>
  <si>
    <t>www.cubesmart.com</t>
  </si>
  <si>
    <t>www.extraspace.com</t>
  </si>
  <si>
    <t>Admin / Setup Fee</t>
  </si>
  <si>
    <t>No</t>
  </si>
  <si>
    <t>?</t>
  </si>
  <si>
    <t>% Full</t>
  </si>
  <si>
    <t>95%+</t>
  </si>
  <si>
    <t>90%+</t>
  </si>
  <si>
    <t>On-site Management</t>
  </si>
  <si>
    <t>Yes</t>
  </si>
  <si>
    <t>24 Hr. Access</t>
  </si>
  <si>
    <t>Yes/ DM appoval needed</t>
  </si>
  <si>
    <t>Yes- $10.00 mth</t>
  </si>
  <si>
    <t>Weekday Office Hours</t>
  </si>
  <si>
    <t>N/A</t>
  </si>
  <si>
    <t>9:30 AM - 6:00 PM</t>
  </si>
  <si>
    <t>9:00 AM - 5:00 PM</t>
  </si>
  <si>
    <t>12:00 AM - 11:59 PM</t>
  </si>
  <si>
    <t>9:00 AM - 4:00 PM</t>
  </si>
  <si>
    <t>8:00 AM - 4:00 PM</t>
  </si>
  <si>
    <t>By Appointment</t>
  </si>
  <si>
    <t>9:00 AM - 5:30 PM</t>
  </si>
  <si>
    <t>9:00 AM- 6:00 PM</t>
  </si>
  <si>
    <t>9:30 AM- 6:00 PM</t>
  </si>
  <si>
    <t>Saturday Office Hours</t>
  </si>
  <si>
    <t>9:00 AM- 5:30 PM</t>
  </si>
  <si>
    <t>Closed</t>
  </si>
  <si>
    <t>9:30 AM - 5:00 PM</t>
  </si>
  <si>
    <t>8:00 AM - 12:00 PM</t>
  </si>
  <si>
    <t>8:30 AM - 5:00 PM</t>
  </si>
  <si>
    <t>9:00 AM - 3:00 PM</t>
  </si>
  <si>
    <t>9:00 AM- 3:00 PM</t>
  </si>
  <si>
    <t>8:30 AM- 5:00 PM</t>
  </si>
  <si>
    <t>9:00 PM- 5:30 PM</t>
  </si>
  <si>
    <t>Sunday Office Hours</t>
  </si>
  <si>
    <t>11:00 AM - 3:00 PM</t>
  </si>
  <si>
    <t>11:00 AM- 3:00 PM</t>
  </si>
  <si>
    <t>CLOSED</t>
  </si>
  <si>
    <t>Approx. Sq. Ft. of Storage</t>
  </si>
  <si>
    <t>Retail Store</t>
  </si>
  <si>
    <t>Wine Storage (humidity cont + generator)</t>
  </si>
  <si>
    <t>Promotions/ Discounts</t>
  </si>
  <si>
    <t>10% off 2nd month- 3 mth. min.- 2 5x10s for 150</t>
  </si>
  <si>
    <t>10% Military, Student, Senior, AAA Discounts</t>
  </si>
  <si>
    <t>$1.00 1st Mth/ 2nd Mth. Up Front</t>
  </si>
  <si>
    <t xml:space="preserve">Military, Senior </t>
  </si>
  <si>
    <t>$1.00 1st Mth/ 50% Off 1st Month</t>
  </si>
  <si>
    <t>$25 off 1st month select units</t>
  </si>
  <si>
    <t xml:space="preserve">10% or 15%  Off +1/2 off 1st month
</t>
  </si>
  <si>
    <t xml:space="preserve">Military, Student, Senior </t>
  </si>
  <si>
    <t>Web rates, Free lock</t>
  </si>
  <si>
    <t>2 months free</t>
  </si>
  <si>
    <t>select units</t>
  </si>
  <si>
    <t>50% off 1st 2 mths</t>
  </si>
  <si>
    <t>15% off &amp; 1 month free</t>
  </si>
  <si>
    <t>Discounted Web Rates</t>
  </si>
  <si>
    <t>Insurance</t>
  </si>
  <si>
    <t xml:space="preserve">Yes </t>
  </si>
  <si>
    <t>Offered/ not required</t>
  </si>
  <si>
    <t>Kiosk</t>
  </si>
  <si>
    <t>Cameras</t>
  </si>
  <si>
    <t>No- office only</t>
  </si>
  <si>
    <t>UPS/ FED X</t>
  </si>
  <si>
    <t>Vehicle Parking</t>
  </si>
  <si>
    <t>Cut Locks</t>
  </si>
  <si>
    <t>Online Bill Pay</t>
  </si>
  <si>
    <t>Autopay</t>
  </si>
  <si>
    <t xml:space="preserve">Carts/ Dollys </t>
  </si>
  <si>
    <t>Carts/ No Dollys</t>
  </si>
  <si>
    <t>Parabolic Mirrors</t>
  </si>
  <si>
    <t>Lights- Timer/ Sensor</t>
  </si>
  <si>
    <t xml:space="preserve">Timer </t>
  </si>
  <si>
    <t>Sensors</t>
  </si>
  <si>
    <t>Electronic Lease</t>
  </si>
  <si>
    <t>Rating</t>
  </si>
  <si>
    <t>C</t>
  </si>
  <si>
    <t>B</t>
  </si>
  <si>
    <t>A</t>
  </si>
  <si>
    <t>Price Verification Date</t>
  </si>
  <si>
    <t>Lft. Mssg</t>
  </si>
  <si>
    <t>No ans</t>
  </si>
  <si>
    <t>Unit Size</t>
  </si>
  <si>
    <t>Unit Sq. Ft</t>
  </si>
  <si>
    <t>Type</t>
  </si>
  <si>
    <t>Rent</t>
  </si>
  <si>
    <t>Rent /sf</t>
  </si>
  <si>
    <t>%</t>
  </si>
  <si>
    <t>5'x5'</t>
  </si>
  <si>
    <t>Non-Climate</t>
  </si>
  <si>
    <t>5'x10'</t>
  </si>
  <si>
    <t>7.5'x10'</t>
  </si>
  <si>
    <t>5'x20'</t>
  </si>
  <si>
    <t>10'x10'</t>
  </si>
  <si>
    <t>7.5'x15'</t>
  </si>
  <si>
    <t>7.5'x20'</t>
  </si>
  <si>
    <t>10'x12'</t>
  </si>
  <si>
    <t>10'x15'</t>
  </si>
  <si>
    <t>10'x20'</t>
  </si>
  <si>
    <t>Parking</t>
  </si>
  <si>
    <t>10'x24'</t>
  </si>
  <si>
    <t>12'x20'</t>
  </si>
  <si>
    <t>10'x25'</t>
  </si>
  <si>
    <t>15'x20'</t>
  </si>
  <si>
    <t>10'x30'</t>
  </si>
  <si>
    <t>12.5'x25'</t>
  </si>
  <si>
    <t>12'x25'</t>
  </si>
  <si>
    <t>10'x35'</t>
  </si>
  <si>
    <t>12'x30'</t>
  </si>
  <si>
    <t>12.5'x30'</t>
  </si>
  <si>
    <t>15'x25'</t>
  </si>
  <si>
    <t>10'x45'</t>
  </si>
  <si>
    <t>12'x40'</t>
  </si>
  <si>
    <t>25'x20'</t>
  </si>
  <si>
    <t>17'x33'</t>
  </si>
  <si>
    <t>Climate</t>
  </si>
  <si>
    <t>8'x20'</t>
  </si>
  <si>
    <t>15'x30'</t>
  </si>
  <si>
    <t>15'x35'</t>
  </si>
  <si>
    <t>5'x15'</t>
  </si>
  <si>
    <t>CubeSmart (aka American Mini) - Lakeway</t>
  </si>
  <si>
    <t>Store It All Self Storage - Lakeway</t>
  </si>
  <si>
    <t>CubeSmart (was All-Stor)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</si>
</sst>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quot;$&quot;#,##0.00"/>
    <numFmt numFmtId="165" formatCode="&quot;$&quot;#,##0.00"/>
    <numFmt numFmtId="166" formatCode="&quot;$&quot;0.00"/>
  </numFmts>
  <fonts count="27" x14ac:knownFonts="1">
    <font>
      <sz val="12"/>
      <color indexed="8"/>
      <name val="Calibri"/>
    </font>
    <font>
      <b/>
      <sz val="12"/>
      <color indexed="8"/>
      <name val="Helvetica"/>
    </font>
    <font>
      <b/>
      <sz val="10"/>
      <color indexed="8"/>
      <name val="Arial"/>
    </font>
    <font>
      <b/>
      <sz val="10"/>
      <color indexed="12"/>
      <name val="Arial"/>
    </font>
    <font>
      <sz val="10"/>
      <color indexed="8"/>
      <name val="Arial"/>
    </font>
    <font>
      <sz val="10"/>
      <color indexed="12"/>
      <name val="Arial"/>
    </font>
    <font>
      <sz val="10"/>
      <color indexed="16"/>
      <name val="Arial"/>
    </font>
    <font>
      <sz val="8"/>
      <color indexed="8"/>
      <name val="Calibri"/>
    </font>
    <font>
      <u/>
      <sz val="8"/>
      <color indexed="17"/>
      <name val="Calibri"/>
    </font>
    <font>
      <sz val="8"/>
      <color indexed="16"/>
      <name val="Arial"/>
    </font>
    <font>
      <sz val="8"/>
      <color indexed="8"/>
      <name val="Arial"/>
    </font>
    <font>
      <sz val="8"/>
      <color indexed="12"/>
      <name val="Arial"/>
    </font>
    <font>
      <sz val="8"/>
      <color indexed="16"/>
      <name val="Calibri"/>
    </font>
    <font>
      <u/>
      <sz val="8"/>
      <color indexed="16"/>
      <name val="Calibri"/>
    </font>
    <font>
      <sz val="8"/>
      <color indexed="18"/>
      <name val="Arial"/>
    </font>
    <font>
      <u/>
      <sz val="8"/>
      <color indexed="16"/>
      <name val="Arial"/>
    </font>
    <font>
      <sz val="10"/>
      <color indexed="18"/>
      <name val="Arial"/>
    </font>
    <font>
      <sz val="11"/>
      <color indexed="8"/>
      <name val="Helvetica"/>
    </font>
    <font>
      <sz val="12"/>
      <color indexed="16"/>
      <name val="Calibri"/>
    </font>
    <font>
      <b/>
      <sz val="8"/>
      <color indexed="16"/>
      <name val="Arial"/>
    </font>
    <font>
      <sz val="12"/>
      <color indexed="18"/>
      <name val="Calibri"/>
    </font>
    <font>
      <b/>
      <sz val="10"/>
      <color indexed="16"/>
      <name val="Arial"/>
    </font>
    <font>
      <i/>
      <sz val="10"/>
      <color indexed="8"/>
      <name val="Arial"/>
    </font>
    <font>
      <sz val="12"/>
      <color indexed="12"/>
      <name val="Calibri"/>
    </font>
    <font>
      <sz val="10"/>
      <color indexed="18"/>
      <name val="Calibri"/>
    </font>
    <font>
      <b/>
      <sz val="10"/>
      <color indexed="18"/>
      <name val="Arial"/>
    </font>
    <font>
      <u/>
      <sz val="12"/>
      <color theme="11"/>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32">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5"/>
      </right>
      <top style="thin">
        <color indexed="15"/>
      </top>
      <bottom style="thin">
        <color indexed="15"/>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5"/>
      </left>
      <right style="thin">
        <color indexed="15"/>
      </right>
      <top/>
      <bottom style="thin">
        <color indexed="15"/>
      </bottom>
      <diagonal/>
    </border>
    <border>
      <left style="thin">
        <color indexed="15"/>
      </left>
      <right style="medium">
        <color indexed="8"/>
      </right>
      <top/>
      <bottom style="thin">
        <color indexed="15"/>
      </bottom>
      <diagonal/>
    </border>
    <border>
      <left style="medium">
        <color indexed="8"/>
      </left>
      <right style="medium">
        <color indexed="8"/>
      </right>
      <top/>
      <bottom style="medium">
        <color indexed="8"/>
      </bottom>
      <diagonal/>
    </border>
  </borders>
  <cellStyleXfs count="4">
    <xf numFmtId="0" fontId="0" fillId="0" borderId="0" applyNumberFormat="0" applyFill="0" applyBorder="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366">
    <xf numFmtId="0" fontId="0" fillId="0" borderId="0" xfId="0" applyFont="1" applyAlignment="1"/>
    <xf numFmtId="0" fontId="0" fillId="0" borderId="0" xfId="0" applyNumberFormat="1" applyFont="1" applyAlignment="1"/>
    <xf numFmtId="49" fontId="1" fillId="2" borderId="4" xfId="0" applyNumberFormat="1" applyFont="1" applyFill="1" applyBorder="1" applyAlignment="1">
      <alignment horizontal="left" wrapText="1"/>
    </xf>
    <xf numFmtId="49" fontId="2" fillId="4" borderId="1" xfId="0" applyNumberFormat="1" applyFont="1" applyFill="1" applyBorder="1" applyAlignment="1">
      <alignment horizontal="center"/>
    </xf>
    <xf numFmtId="49" fontId="3" fillId="4" borderId="1" xfId="0" applyNumberFormat="1" applyFont="1" applyFill="1" applyBorder="1" applyAlignment="1">
      <alignment horizontal="center"/>
    </xf>
    <xf numFmtId="49" fontId="1" fillId="6" borderId="4" xfId="0" applyNumberFormat="1" applyFont="1" applyFill="1" applyBorder="1" applyAlignment="1">
      <alignment horizontal="center" wrapText="1"/>
    </xf>
    <xf numFmtId="49" fontId="1" fillId="0" borderId="5" xfId="0" applyNumberFormat="1" applyFont="1" applyBorder="1" applyAlignment="1">
      <alignment horizontal="center"/>
    </xf>
    <xf numFmtId="0" fontId="2" fillId="2" borderId="9" xfId="0" applyFont="1" applyFill="1" applyBorder="1" applyAlignment="1">
      <alignment wrapText="1"/>
    </xf>
    <xf numFmtId="49" fontId="6" fillId="4" borderId="6" xfId="0" applyNumberFormat="1" applyFont="1" applyFill="1" applyBorder="1" applyAlignment="1">
      <alignment horizontal="center"/>
    </xf>
    <xf numFmtId="0" fontId="6" fillId="4" borderId="8" xfId="0" applyFont="1" applyFill="1" applyBorder="1" applyAlignment="1">
      <alignment horizontal="center"/>
    </xf>
    <xf numFmtId="0" fontId="1" fillId="6" borderId="9" xfId="0" applyFont="1" applyFill="1" applyBorder="1" applyAlignment="1">
      <alignment horizontal="center" wrapText="1"/>
    </xf>
    <xf numFmtId="0" fontId="0" fillId="0" borderId="5" xfId="0" applyFont="1" applyBorder="1" applyAlignment="1"/>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0" fillId="3" borderId="12" xfId="0" applyFont="1" applyFill="1" applyBorder="1" applyAlignment="1">
      <alignment horizontal="center"/>
    </xf>
    <xf numFmtId="0" fontId="4" fillId="2" borderId="12" xfId="0" applyFont="1" applyFill="1" applyBorder="1" applyAlignment="1">
      <alignment horizontal="center" wrapText="1"/>
    </xf>
    <xf numFmtId="0" fontId="4" fillId="4" borderId="12" xfId="0" applyFont="1" applyFill="1" applyBorder="1" applyAlignment="1">
      <alignment horizontal="center"/>
    </xf>
    <xf numFmtId="0" fontId="4" fillId="4" borderId="10" xfId="0" applyFont="1" applyFill="1" applyBorder="1" applyAlignment="1">
      <alignment horizontal="center"/>
    </xf>
    <xf numFmtId="0" fontId="5" fillId="4" borderId="10" xfId="0" applyFont="1" applyFill="1" applyBorder="1" applyAlignment="1">
      <alignment horizontal="center"/>
    </xf>
    <xf numFmtId="49" fontId="6" fillId="4" borderId="10" xfId="0" applyNumberFormat="1" applyFont="1" applyFill="1" applyBorder="1" applyAlignment="1">
      <alignment horizontal="center"/>
    </xf>
    <xf numFmtId="0" fontId="6" fillId="4" borderId="12" xfId="0" applyFont="1" applyFill="1" applyBorder="1" applyAlignment="1">
      <alignment horizontal="center"/>
    </xf>
    <xf numFmtId="0" fontId="4" fillId="5" borderId="12" xfId="0" applyFont="1" applyFill="1" applyBorder="1" applyAlignment="1">
      <alignment horizontal="center" wrapText="1"/>
    </xf>
    <xf numFmtId="0" fontId="1" fillId="6" borderId="13" xfId="0" applyFont="1" applyFill="1" applyBorder="1" applyAlignment="1">
      <alignment horizontal="center" wrapText="1"/>
    </xf>
    <xf numFmtId="0" fontId="10" fillId="4" borderId="10" xfId="0"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49" fontId="14" fillId="4" borderId="10" xfId="0" applyNumberFormat="1" applyFont="1" applyFill="1" applyBorder="1" applyAlignment="1">
      <alignment horizontal="center"/>
    </xf>
    <xf numFmtId="0" fontId="10" fillId="4" borderId="12" xfId="0" applyFont="1" applyFill="1" applyBorder="1" applyAlignment="1">
      <alignment horizontal="center"/>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49" fontId="9" fillId="2" borderId="10" xfId="0" applyNumberFormat="1" applyFont="1" applyFill="1" applyBorder="1" applyAlignment="1">
      <alignment horizontal="center" wrapText="1"/>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49" fontId="6" fillId="2" borderId="10" xfId="0" applyNumberFormat="1" applyFont="1" applyFill="1" applyBorder="1" applyAlignment="1">
      <alignment horizontal="center" wrapText="1"/>
    </xf>
    <xf numFmtId="0" fontId="0" fillId="3" borderId="10" xfId="0" applyFont="1" applyFill="1" applyBorder="1" applyAlignment="1">
      <alignment horizontal="center"/>
    </xf>
    <xf numFmtId="49" fontId="16" fillId="2" borderId="10" xfId="0" applyNumberFormat="1" applyFont="1" applyFill="1" applyBorder="1" applyAlignment="1">
      <alignment horizontal="center" wrapText="1"/>
    </xf>
    <xf numFmtId="0" fontId="6" fillId="4" borderId="10" xfId="0" applyFont="1" applyFill="1" applyBorder="1" applyAlignment="1">
      <alignment horizontal="center"/>
    </xf>
    <xf numFmtId="0" fontId="6" fillId="2" borderId="12" xfId="0" applyFont="1" applyFill="1" applyBorder="1" applyAlignment="1">
      <alignment horizontal="center" wrapText="1"/>
    </xf>
    <xf numFmtId="0" fontId="6" fillId="2" borderId="10" xfId="0" applyFont="1" applyFill="1" applyBorder="1" applyAlignment="1">
      <alignment horizontal="center" wrapText="1"/>
    </xf>
    <xf numFmtId="0" fontId="4" fillId="2" borderId="10" xfId="0" applyFont="1" applyFill="1" applyBorder="1" applyAlignment="1">
      <alignment horizontal="center" wrapText="1"/>
    </xf>
    <xf numFmtId="0" fontId="4" fillId="5" borderId="10" xfId="0" applyFont="1" applyFill="1" applyBorder="1" applyAlignment="1">
      <alignment horizontal="center" wrapText="1"/>
    </xf>
    <xf numFmtId="0" fontId="16" fillId="4" borderId="10" xfId="0" applyFont="1" applyFill="1" applyBorder="1" applyAlignment="1">
      <alignment horizontal="center"/>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16" fillId="4" borderId="10" xfId="0" applyNumberFormat="1" applyFont="1" applyFill="1" applyBorder="1" applyAlignment="1">
      <alignment horizontal="center"/>
    </xf>
    <xf numFmtId="0" fontId="6" fillId="5" borderId="10" xfId="0" applyFont="1" applyFill="1" applyBorder="1" applyAlignment="1">
      <alignment horizontal="center"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19" fillId="4" borderId="10" xfId="0" applyNumberFormat="1" applyFont="1" applyFill="1" applyBorder="1" applyAlignment="1"/>
    <xf numFmtId="49" fontId="16" fillId="2" borderId="12" xfId="0" applyNumberFormat="1" applyFont="1" applyFill="1" applyBorder="1" applyAlignment="1">
      <alignment horizontal="center" wrapText="1"/>
    </xf>
    <xf numFmtId="0" fontId="14" fillId="4" borderId="12" xfId="0" applyFont="1" applyFill="1" applyBorder="1" applyAlignment="1">
      <alignment horizontal="center"/>
    </xf>
    <xf numFmtId="0" fontId="16" fillId="4" borderId="12" xfId="0" applyFont="1" applyFill="1" applyBorder="1" applyAlignment="1">
      <alignment horizontal="center"/>
    </xf>
    <xf numFmtId="49" fontId="2" fillId="2" borderId="10" xfId="0" applyNumberFormat="1" applyFont="1" applyFill="1" applyBorder="1" applyAlignment="1"/>
    <xf numFmtId="0" fontId="5" fillId="4" borderId="12" xfId="0" applyFont="1" applyFill="1" applyBorder="1" applyAlignment="1">
      <alignment horizontal="center"/>
    </xf>
    <xf numFmtId="0" fontId="2" fillId="2" borderId="10" xfId="0" applyFont="1" applyFill="1" applyBorder="1" applyAlignment="1">
      <alignment horizontal="left" wrapText="1"/>
    </xf>
    <xf numFmtId="0" fontId="2" fillId="2" borderId="17" xfId="0" applyFont="1" applyFill="1" applyBorder="1" applyAlignment="1">
      <alignment wrapText="1"/>
    </xf>
    <xf numFmtId="0" fontId="0" fillId="3" borderId="14" xfId="0" applyFont="1" applyFill="1" applyBorder="1" applyAlignment="1">
      <alignment horizontal="center"/>
    </xf>
    <xf numFmtId="0" fontId="18" fillId="3"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0" fontId="0" fillId="6" borderId="17" xfId="0" applyFont="1" applyFill="1" applyBorder="1" applyAlignment="1">
      <alignment horizontal="center"/>
    </xf>
    <xf numFmtId="0" fontId="2" fillId="2" borderId="4" xfId="0" applyFont="1" applyFill="1" applyBorder="1" applyAlignment="1">
      <alignment wrapText="1"/>
    </xf>
    <xf numFmtId="0" fontId="0" fillId="3" borderId="1" xfId="0" applyFont="1" applyFill="1" applyBorder="1" applyAlignment="1">
      <alignment horizontal="center"/>
    </xf>
    <xf numFmtId="0" fontId="18" fillId="3" borderId="3" xfId="0" applyFont="1" applyFill="1" applyBorder="1" applyAlignment="1">
      <alignment horizontal="center"/>
    </xf>
    <xf numFmtId="49" fontId="6" fillId="2" borderId="1" xfId="0" applyNumberFormat="1" applyFont="1" applyFill="1" applyBorder="1" applyAlignment="1">
      <alignment horizontal="center"/>
    </xf>
    <xf numFmtId="0" fontId="6" fillId="2" borderId="3" xfId="0" applyFont="1" applyFill="1" applyBorder="1" applyAlignment="1">
      <alignment horizontal="center"/>
    </xf>
    <xf numFmtId="14" fontId="4" fillId="4" borderId="1" xfId="0" applyNumberFormat="1" applyFont="1" applyFill="1" applyBorder="1" applyAlignment="1">
      <alignment horizontal="center"/>
    </xf>
    <xf numFmtId="14" fontId="18" fillId="2" borderId="1" xfId="0" applyNumberFormat="1" applyFont="1" applyFill="1" applyBorder="1" applyAlignment="1">
      <alignment horizontal="center"/>
    </xf>
    <xf numFmtId="0" fontId="4" fillId="2" borderId="3" xfId="0" applyFont="1" applyFill="1" applyBorder="1" applyAlignment="1">
      <alignment horizontal="center"/>
    </xf>
    <xf numFmtId="0" fontId="6" fillId="4" borderId="3" xfId="0" applyFont="1" applyFill="1" applyBorder="1" applyAlignment="1">
      <alignment horizontal="center"/>
    </xf>
    <xf numFmtId="0" fontId="18" fillId="2" borderId="3" xfId="0" applyFont="1" applyFill="1" applyBorder="1" applyAlignment="1">
      <alignment horizontal="center"/>
    </xf>
    <xf numFmtId="49" fontId="0" fillId="4" borderId="1" xfId="0" applyNumberFormat="1" applyFont="1" applyFill="1" applyBorder="1" applyAlignment="1">
      <alignment horizontal="center"/>
    </xf>
    <xf numFmtId="0" fontId="0" fillId="4" borderId="3" xfId="0" applyFont="1" applyFill="1" applyBorder="1" applyAlignment="1">
      <alignment horizontal="center"/>
    </xf>
    <xf numFmtId="49" fontId="0" fillId="2" borderId="1" xfId="0" applyNumberFormat="1" applyFont="1" applyFill="1" applyBorder="1" applyAlignment="1">
      <alignment horizontal="center"/>
    </xf>
    <xf numFmtId="0" fontId="0" fillId="2" borderId="3" xfId="0" applyFont="1" applyFill="1" applyBorder="1" applyAlignment="1">
      <alignment horizontal="center"/>
    </xf>
    <xf numFmtId="14" fontId="18" fillId="4" borderId="1" xfId="0" applyNumberFormat="1" applyFont="1" applyFill="1" applyBorder="1" applyAlignment="1">
      <alignment horizontal="center"/>
    </xf>
    <xf numFmtId="0" fontId="18" fillId="4" borderId="3" xfId="0" applyFont="1" applyFill="1" applyBorder="1" applyAlignment="1">
      <alignment horizontal="center"/>
    </xf>
    <xf numFmtId="14" fontId="0" fillId="4" borderId="1" xfId="0" applyNumberFormat="1" applyFont="1" applyFill="1" applyBorder="1" applyAlignment="1">
      <alignment horizontal="center"/>
    </xf>
    <xf numFmtId="14" fontId="0" fillId="2" borderId="1" xfId="0" applyNumberFormat="1" applyFont="1" applyFill="1" applyBorder="1" applyAlignment="1">
      <alignment horizontal="center"/>
    </xf>
    <xf numFmtId="14" fontId="6" fillId="4" borderId="1" xfId="0" applyNumberFormat="1" applyFont="1" applyFill="1" applyBorder="1" applyAlignment="1">
      <alignment horizontal="center"/>
    </xf>
    <xf numFmtId="0" fontId="0" fillId="5" borderId="3" xfId="0" applyFont="1" applyFill="1" applyBorder="1" applyAlignment="1">
      <alignment horizontal="center"/>
    </xf>
    <xf numFmtId="0" fontId="0" fillId="4" borderId="1" xfId="0" applyFont="1" applyFill="1" applyBorder="1" applyAlignment="1">
      <alignment horizontal="center"/>
    </xf>
    <xf numFmtId="0" fontId="0" fillId="6" borderId="4" xfId="0" applyFont="1" applyFill="1" applyBorder="1" applyAlignment="1">
      <alignment horizontal="center"/>
    </xf>
    <xf numFmtId="49" fontId="2" fillId="2" borderId="18"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xf>
    <xf numFmtId="49" fontId="2" fillId="2" borderId="2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4" borderId="3" xfId="0" applyNumberFormat="1" applyFont="1" applyFill="1" applyBorder="1" applyAlignment="1">
      <alignment horizontal="center"/>
    </xf>
    <xf numFmtId="49" fontId="3" fillId="4" borderId="3" xfId="0" applyNumberFormat="1" applyFont="1" applyFill="1" applyBorder="1" applyAlignment="1">
      <alignment horizontal="center"/>
    </xf>
    <xf numFmtId="49" fontId="21" fillId="4" borderId="1" xfId="0" applyNumberFormat="1" applyFont="1" applyFill="1" applyBorder="1" applyAlignment="1">
      <alignment horizontal="center"/>
    </xf>
    <xf numFmtId="49" fontId="21" fillId="4" borderId="3" xfId="0" applyNumberFormat="1" applyFont="1" applyFill="1" applyBorder="1" applyAlignment="1">
      <alignment horizontal="center"/>
    </xf>
    <xf numFmtId="0" fontId="21" fillId="4" borderId="1" xfId="0" applyFont="1" applyFill="1" applyBorder="1" applyAlignment="1">
      <alignment horizontal="center"/>
    </xf>
    <xf numFmtId="0" fontId="21" fillId="4" borderId="3" xfId="0" applyFont="1" applyFill="1" applyBorder="1" applyAlignment="1">
      <alignment horizontal="center"/>
    </xf>
    <xf numFmtId="49" fontId="2" fillId="5" borderId="1"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49" fontId="2" fillId="6" borderId="4" xfId="0" applyNumberFormat="1" applyFont="1" applyFill="1" applyBorder="1" applyAlignment="1">
      <alignment horizontal="center" vertical="center"/>
    </xf>
    <xf numFmtId="49" fontId="2" fillId="7" borderId="22" xfId="0" applyNumberFormat="1" applyFont="1" applyFill="1" applyBorder="1" applyAlignment="1">
      <alignment horizontal="center"/>
    </xf>
    <xf numFmtId="0" fontId="2" fillId="7" borderId="23" xfId="0" applyNumberFormat="1" applyFont="1" applyFill="1" applyBorder="1" applyAlignment="1">
      <alignment horizontal="center"/>
    </xf>
    <xf numFmtId="49" fontId="0" fillId="7" borderId="24" xfId="0" applyNumberFormat="1" applyFont="1" applyFill="1" applyBorder="1" applyAlignment="1">
      <alignment horizontal="center"/>
    </xf>
    <xf numFmtId="0" fontId="0" fillId="7" borderId="25" xfId="0" applyFont="1" applyFill="1" applyBorder="1" applyAlignment="1">
      <alignment horizontal="center"/>
    </xf>
    <xf numFmtId="165" fontId="4" fillId="3" borderId="18" xfId="0" applyNumberFormat="1" applyFont="1" applyFill="1" applyBorder="1" applyAlignment="1"/>
    <xf numFmtId="165" fontId="4" fillId="3" borderId="20" xfId="0" applyNumberFormat="1" applyFont="1" applyFill="1" applyBorder="1" applyAlignment="1"/>
    <xf numFmtId="0" fontId="0" fillId="2" borderId="18" xfId="0" applyFont="1" applyFill="1" applyBorder="1" applyAlignment="1"/>
    <xf numFmtId="0" fontId="4" fillId="2" borderId="20" xfId="0" applyFont="1" applyFill="1" applyBorder="1" applyAlignment="1">
      <alignment horizontal="center"/>
    </xf>
    <xf numFmtId="165" fontId="4" fillId="8" borderId="18" xfId="0" applyNumberFormat="1" applyFont="1" applyFill="1" applyBorder="1" applyAlignment="1"/>
    <xf numFmtId="165" fontId="4" fillId="8" borderId="20" xfId="0" applyNumberFormat="1" applyFont="1" applyFill="1" applyBorder="1" applyAlignment="1"/>
    <xf numFmtId="165" fontId="5" fillId="8" borderId="18" xfId="0" applyNumberFormat="1" applyFont="1" applyFill="1" applyBorder="1" applyAlignment="1"/>
    <xf numFmtId="165" fontId="5" fillId="4" borderId="20" xfId="0" applyNumberFormat="1" applyFont="1" applyFill="1" applyBorder="1" applyAlignment="1"/>
    <xf numFmtId="165" fontId="4" fillId="2" borderId="18" xfId="0" applyNumberFormat="1" applyFont="1" applyFill="1" applyBorder="1" applyAlignment="1"/>
    <xf numFmtId="165" fontId="4" fillId="2" borderId="20" xfId="0" applyNumberFormat="1" applyFont="1" applyFill="1" applyBorder="1" applyAlignment="1"/>
    <xf numFmtId="165" fontId="6" fillId="4" borderId="18" xfId="0" applyNumberFormat="1" applyFont="1" applyFill="1" applyBorder="1" applyAlignment="1"/>
    <xf numFmtId="165" fontId="6" fillId="4" borderId="20" xfId="0" applyNumberFormat="1" applyFont="1" applyFill="1" applyBorder="1" applyAlignment="1"/>
    <xf numFmtId="0" fontId="18" fillId="2" borderId="18" xfId="0" applyFont="1" applyFill="1" applyBorder="1" applyAlignment="1"/>
    <xf numFmtId="0" fontId="6" fillId="2" borderId="20" xfId="0" applyFont="1" applyFill="1" applyBorder="1" applyAlignment="1">
      <alignment horizontal="center"/>
    </xf>
    <xf numFmtId="0" fontId="0" fillId="4" borderId="18" xfId="0" applyFont="1" applyFill="1" applyBorder="1" applyAlignment="1"/>
    <xf numFmtId="0" fontId="4" fillId="4" borderId="20" xfId="0" applyFont="1" applyFill="1" applyBorder="1" applyAlignment="1">
      <alignment horizontal="center"/>
    </xf>
    <xf numFmtId="164" fontId="18" fillId="4" borderId="18" xfId="0" applyNumberFormat="1" applyFont="1" applyFill="1" applyBorder="1" applyAlignment="1"/>
    <xf numFmtId="0" fontId="6" fillId="4" borderId="20" xfId="0" applyFont="1" applyFill="1" applyBorder="1" applyAlignment="1">
      <alignment horizontal="center"/>
    </xf>
    <xf numFmtId="164" fontId="18" fillId="2" borderId="18" xfId="0" applyNumberFormat="1" applyFont="1" applyFill="1" applyBorder="1" applyAlignment="1"/>
    <xf numFmtId="0" fontId="18" fillId="5" borderId="18" xfId="0" applyFont="1" applyFill="1" applyBorder="1" applyAlignment="1"/>
    <xf numFmtId="0" fontId="4" fillId="5" borderId="20" xfId="0" applyFont="1" applyFill="1" applyBorder="1" applyAlignment="1">
      <alignment horizontal="center"/>
    </xf>
    <xf numFmtId="165" fontId="0" fillId="4" borderId="18" xfId="0" applyNumberFormat="1" applyFont="1" applyFill="1" applyBorder="1" applyAlignment="1"/>
    <xf numFmtId="165" fontId="4" fillId="4" borderId="20" xfId="0" applyNumberFormat="1" applyFont="1" applyFill="1" applyBorder="1" applyAlignment="1"/>
    <xf numFmtId="165" fontId="4" fillId="6" borderId="21" xfId="0" applyNumberFormat="1" applyFont="1" applyFill="1" applyBorder="1" applyAlignment="1"/>
    <xf numFmtId="165" fontId="4" fillId="3" borderId="22" xfId="0" applyNumberFormat="1" applyFont="1" applyFill="1" applyBorder="1" applyAlignment="1"/>
    <xf numFmtId="165" fontId="4" fillId="3" borderId="24" xfId="0" applyNumberFormat="1" applyFont="1" applyFill="1" applyBorder="1" applyAlignment="1"/>
    <xf numFmtId="0" fontId="18" fillId="2" borderId="22" xfId="0" applyFont="1" applyFill="1" applyBorder="1" applyAlignment="1"/>
    <xf numFmtId="0" fontId="4" fillId="2" borderId="24" xfId="0" applyFont="1" applyFill="1" applyBorder="1" applyAlignment="1">
      <alignment horizontal="center"/>
    </xf>
    <xf numFmtId="165" fontId="4" fillId="8" borderId="22" xfId="0" applyNumberFormat="1" applyFont="1" applyFill="1" applyBorder="1" applyAlignment="1"/>
    <xf numFmtId="165" fontId="4" fillId="8" borderId="24" xfId="0" applyNumberFormat="1" applyFont="1" applyFill="1" applyBorder="1" applyAlignment="1"/>
    <xf numFmtId="165" fontId="5" fillId="8" borderId="22" xfId="0" applyNumberFormat="1" applyFont="1" applyFill="1" applyBorder="1" applyAlignment="1"/>
    <xf numFmtId="165" fontId="5" fillId="4" borderId="24" xfId="0" applyNumberFormat="1" applyFont="1" applyFill="1" applyBorder="1" applyAlignment="1"/>
    <xf numFmtId="165" fontId="4" fillId="2" borderId="22" xfId="0" applyNumberFormat="1" applyFont="1" applyFill="1" applyBorder="1" applyAlignment="1"/>
    <xf numFmtId="165" fontId="4" fillId="2" borderId="24" xfId="0" applyNumberFormat="1" applyFont="1" applyFill="1" applyBorder="1" applyAlignment="1"/>
    <xf numFmtId="165" fontId="16" fillId="4" borderId="22" xfId="0" applyNumberFormat="1" applyFont="1" applyFill="1" applyBorder="1" applyAlignment="1"/>
    <xf numFmtId="165" fontId="6" fillId="4" borderId="24" xfId="0" applyNumberFormat="1" applyFont="1" applyFill="1" applyBorder="1" applyAlignment="1"/>
    <xf numFmtId="166" fontId="18" fillId="2" borderId="22" xfId="0" applyNumberFormat="1" applyFont="1" applyFill="1" applyBorder="1" applyAlignment="1"/>
    <xf numFmtId="0" fontId="6" fillId="2" borderId="24" xfId="0" applyFont="1" applyFill="1" applyBorder="1" applyAlignment="1">
      <alignment horizontal="center"/>
    </xf>
    <xf numFmtId="0" fontId="0" fillId="4" borderId="22" xfId="0" applyFont="1" applyFill="1" applyBorder="1" applyAlignment="1"/>
    <xf numFmtId="0" fontId="4" fillId="4" borderId="24" xfId="0" applyFont="1" applyFill="1" applyBorder="1" applyAlignment="1">
      <alignment horizontal="center"/>
    </xf>
    <xf numFmtId="0" fontId="0" fillId="2" borderId="22" xfId="0" applyFont="1" applyFill="1" applyBorder="1" applyAlignment="1"/>
    <xf numFmtId="164" fontId="20" fillId="4" borderId="22" xfId="0" applyNumberFormat="1" applyFont="1" applyFill="1" applyBorder="1" applyAlignment="1"/>
    <xf numFmtId="0" fontId="6" fillId="4" borderId="24" xfId="0" applyFont="1" applyFill="1" applyBorder="1" applyAlignment="1">
      <alignment horizontal="center"/>
    </xf>
    <xf numFmtId="164" fontId="18" fillId="2" borderId="22" xfId="0" applyNumberFormat="1" applyFont="1" applyFill="1" applyBorder="1" applyAlignment="1"/>
    <xf numFmtId="164" fontId="18" fillId="4" borderId="22" xfId="0" applyNumberFormat="1" applyFont="1" applyFill="1" applyBorder="1" applyAlignment="1"/>
    <xf numFmtId="165" fontId="6" fillId="4" borderId="22" xfId="0" applyNumberFormat="1" applyFont="1" applyFill="1" applyBorder="1" applyAlignment="1"/>
    <xf numFmtId="0" fontId="18" fillId="5" borderId="22" xfId="0" applyFont="1" applyFill="1" applyBorder="1" applyAlignment="1"/>
    <xf numFmtId="0" fontId="4" fillId="5" borderId="24" xfId="0" applyFont="1" applyFill="1" applyBorder="1" applyAlignment="1">
      <alignment horizontal="center"/>
    </xf>
    <xf numFmtId="165" fontId="0" fillId="4" borderId="22" xfId="0" applyNumberFormat="1" applyFont="1" applyFill="1" applyBorder="1" applyAlignment="1"/>
    <xf numFmtId="165" fontId="4" fillId="4" borderId="24" xfId="0" applyNumberFormat="1" applyFont="1" applyFill="1" applyBorder="1" applyAlignment="1"/>
    <xf numFmtId="9" fontId="4" fillId="6" borderId="25" xfId="0" applyNumberFormat="1" applyFont="1" applyFill="1" applyBorder="1" applyAlignment="1"/>
    <xf numFmtId="166" fontId="4" fillId="2" borderId="22" xfId="0" applyNumberFormat="1" applyFont="1" applyFill="1" applyBorder="1" applyAlignment="1">
      <alignment horizontal="center"/>
    </xf>
    <xf numFmtId="165" fontId="4" fillId="6" borderId="25" xfId="0" applyNumberFormat="1" applyFont="1" applyFill="1" applyBorder="1" applyAlignment="1"/>
    <xf numFmtId="165" fontId="4" fillId="9" borderId="22" xfId="0" applyNumberFormat="1" applyFont="1" applyFill="1" applyBorder="1" applyAlignment="1"/>
    <xf numFmtId="165" fontId="4" fillId="9" borderId="24" xfId="0" applyNumberFormat="1" applyFont="1" applyFill="1" applyBorder="1" applyAlignment="1"/>
    <xf numFmtId="164" fontId="6" fillId="2" borderId="22" xfId="0" applyNumberFormat="1" applyFont="1" applyFill="1" applyBorder="1" applyAlignment="1"/>
    <xf numFmtId="165" fontId="22" fillId="2" borderId="22" xfId="0" applyNumberFormat="1" applyFont="1" applyFill="1" applyBorder="1" applyAlignment="1"/>
    <xf numFmtId="166" fontId="0" fillId="4" borderId="22" xfId="0" applyNumberFormat="1" applyFont="1" applyFill="1" applyBorder="1" applyAlignment="1"/>
    <xf numFmtId="0" fontId="2" fillId="7" borderId="23" xfId="0" applyFont="1" applyFill="1" applyBorder="1" applyAlignment="1">
      <alignment horizontal="center"/>
    </xf>
    <xf numFmtId="165" fontId="4" fillId="4" borderId="22" xfId="0" applyNumberFormat="1" applyFont="1" applyFill="1" applyBorder="1" applyAlignment="1"/>
    <xf numFmtId="165" fontId="5" fillId="4" borderId="22" xfId="0" applyNumberFormat="1" applyFont="1" applyFill="1" applyBorder="1" applyAlignment="1"/>
    <xf numFmtId="0" fontId="23" fillId="4" borderId="22" xfId="0" applyFont="1" applyFill="1" applyBorder="1" applyAlignment="1"/>
    <xf numFmtId="0" fontId="23" fillId="4" borderId="24" xfId="0" applyFont="1" applyFill="1" applyBorder="1" applyAlignment="1"/>
    <xf numFmtId="164" fontId="4" fillId="4" borderId="22" xfId="0" applyNumberFormat="1" applyFont="1" applyFill="1" applyBorder="1" applyAlignment="1"/>
    <xf numFmtId="0" fontId="0" fillId="4" borderId="24" xfId="0" applyFont="1" applyFill="1" applyBorder="1" applyAlignment="1"/>
    <xf numFmtId="0" fontId="0" fillId="2" borderId="24" xfId="0" applyFont="1" applyFill="1" applyBorder="1" applyAlignment="1"/>
    <xf numFmtId="164" fontId="20" fillId="2" borderId="22" xfId="0" applyNumberFormat="1" applyFont="1" applyFill="1" applyBorder="1" applyAlignment="1"/>
    <xf numFmtId="0" fontId="18" fillId="4" borderId="22" xfId="0" applyFont="1" applyFill="1" applyBorder="1" applyAlignment="1"/>
    <xf numFmtId="0" fontId="18" fillId="4" borderId="24" xfId="0" applyFont="1" applyFill="1" applyBorder="1" applyAlignment="1"/>
    <xf numFmtId="165" fontId="16" fillId="4" borderId="24" xfId="0" applyNumberFormat="1" applyFont="1" applyFill="1" applyBorder="1" applyAlignment="1"/>
    <xf numFmtId="49" fontId="2" fillId="10" borderId="22" xfId="0" applyNumberFormat="1" applyFont="1" applyFill="1" applyBorder="1" applyAlignment="1">
      <alignment horizontal="center"/>
    </xf>
    <xf numFmtId="0" fontId="2" fillId="10" borderId="23" xfId="0" applyNumberFormat="1" applyFont="1" applyFill="1" applyBorder="1" applyAlignment="1">
      <alignment horizontal="center"/>
    </xf>
    <xf numFmtId="49" fontId="0" fillId="10" borderId="24" xfId="0" applyNumberFormat="1" applyFont="1" applyFill="1" applyBorder="1" applyAlignment="1">
      <alignment horizontal="center"/>
    </xf>
    <xf numFmtId="0" fontId="0" fillId="10" borderId="25" xfId="0" applyNumberFormat="1" applyFont="1" applyFill="1" applyBorder="1" applyAlignment="1">
      <alignment horizontal="center"/>
    </xf>
    <xf numFmtId="165" fontId="6" fillId="2" borderId="24" xfId="0" applyNumberFormat="1" applyFont="1" applyFill="1" applyBorder="1" applyAlignment="1"/>
    <xf numFmtId="164" fontId="6" fillId="4" borderId="22" xfId="0" applyNumberFormat="1" applyFont="1" applyFill="1" applyBorder="1" applyAlignment="1"/>
    <xf numFmtId="165" fontId="16" fillId="2" borderId="22" xfId="0" applyNumberFormat="1" applyFont="1" applyFill="1" applyBorder="1" applyAlignment="1"/>
    <xf numFmtId="164" fontId="16" fillId="2" borderId="22" xfId="0" applyNumberFormat="1" applyFont="1" applyFill="1" applyBorder="1" applyAlignment="1"/>
    <xf numFmtId="165" fontId="6" fillId="5" borderId="22" xfId="0" applyNumberFormat="1" applyFont="1" applyFill="1" applyBorder="1" applyAlignment="1"/>
    <xf numFmtId="165" fontId="4" fillId="5" borderId="24" xfId="0" applyNumberFormat="1" applyFont="1" applyFill="1" applyBorder="1" applyAlignment="1"/>
    <xf numFmtId="0" fontId="2" fillId="10" borderId="23" xfId="0" applyFont="1" applyFill="1" applyBorder="1" applyAlignment="1">
      <alignment horizontal="center"/>
    </xf>
    <xf numFmtId="165" fontId="6" fillId="2" borderId="22" xfId="0" applyNumberFormat="1" applyFont="1" applyFill="1" applyBorder="1" applyAlignment="1"/>
    <xf numFmtId="0" fontId="4" fillId="2" borderId="22" xfId="0" applyFont="1" applyFill="1" applyBorder="1" applyAlignment="1">
      <alignment horizontal="center"/>
    </xf>
    <xf numFmtId="166" fontId="24" fillId="2" borderId="22" xfId="0" applyNumberFormat="1" applyFont="1" applyFill="1" applyBorder="1" applyAlignment="1"/>
    <xf numFmtId="165" fontId="2" fillId="2" borderId="22" xfId="0" applyNumberFormat="1" applyFont="1" applyFill="1" applyBorder="1" applyAlignment="1"/>
    <xf numFmtId="165" fontId="2" fillId="4" borderId="22" xfId="0" applyNumberFormat="1" applyFont="1" applyFill="1" applyBorder="1" applyAlignment="1"/>
    <xf numFmtId="165" fontId="2" fillId="4" borderId="24" xfId="0" applyNumberFormat="1" applyFont="1" applyFill="1" applyBorder="1" applyAlignment="1"/>
    <xf numFmtId="165" fontId="3" fillId="4" borderId="22" xfId="0" applyNumberFormat="1" applyFont="1" applyFill="1" applyBorder="1" applyAlignment="1"/>
    <xf numFmtId="165" fontId="3" fillId="4" borderId="24" xfId="0" applyNumberFormat="1" applyFont="1" applyFill="1" applyBorder="1" applyAlignment="1"/>
    <xf numFmtId="165" fontId="21" fillId="2" borderId="24" xfId="0" applyNumberFormat="1" applyFont="1" applyFill="1" applyBorder="1" applyAlignment="1"/>
    <xf numFmtId="165" fontId="2" fillId="2" borderId="24" xfId="0" applyNumberFormat="1" applyFont="1" applyFill="1" applyBorder="1" applyAlignment="1"/>
    <xf numFmtId="165" fontId="21" fillId="4" borderId="24" xfId="0" applyNumberFormat="1" applyFont="1" applyFill="1" applyBorder="1" applyAlignment="1"/>
    <xf numFmtId="165" fontId="25" fillId="2" borderId="22" xfId="0" applyNumberFormat="1" applyFont="1" applyFill="1" applyBorder="1" applyAlignment="1"/>
    <xf numFmtId="165" fontId="21" fillId="4" borderId="22" xfId="0" applyNumberFormat="1" applyFont="1" applyFill="1" applyBorder="1" applyAlignment="1"/>
    <xf numFmtId="165" fontId="2" fillId="5" borderId="24" xfId="0" applyNumberFormat="1" applyFont="1" applyFill="1" applyBorder="1" applyAlignment="1"/>
    <xf numFmtId="165" fontId="25" fillId="4" borderId="22" xfId="0" applyNumberFormat="1" applyFont="1" applyFill="1" applyBorder="1" applyAlignment="1"/>
    <xf numFmtId="165" fontId="25" fillId="4" borderId="24" xfId="0" applyNumberFormat="1" applyFont="1" applyFill="1" applyBorder="1" applyAlignment="1"/>
    <xf numFmtId="49" fontId="2" fillId="10" borderId="26" xfId="0" applyNumberFormat="1" applyFont="1" applyFill="1" applyBorder="1" applyAlignment="1">
      <alignment horizontal="center"/>
    </xf>
    <xf numFmtId="0" fontId="2" fillId="10" borderId="27" xfId="0" applyNumberFormat="1" applyFont="1" applyFill="1" applyBorder="1" applyAlignment="1">
      <alignment horizontal="center"/>
    </xf>
    <xf numFmtId="49" fontId="0" fillId="10" borderId="28" xfId="0" applyNumberFormat="1" applyFont="1" applyFill="1" applyBorder="1" applyAlignment="1">
      <alignment horizontal="center"/>
    </xf>
    <xf numFmtId="49" fontId="2" fillId="10" borderId="19" xfId="0" applyNumberFormat="1" applyFont="1" applyFill="1" applyBorder="1" applyAlignment="1">
      <alignment horizontal="center"/>
    </xf>
    <xf numFmtId="0" fontId="2" fillId="10" borderId="19" xfId="0" applyFont="1" applyFill="1" applyBorder="1" applyAlignment="1">
      <alignment horizontal="center"/>
    </xf>
    <xf numFmtId="49" fontId="0" fillId="10" borderId="19" xfId="0" applyNumberFormat="1" applyFont="1" applyFill="1" applyBorder="1" applyAlignment="1">
      <alignment horizontal="center"/>
    </xf>
    <xf numFmtId="0" fontId="0" fillId="10" borderId="24" xfId="0" applyNumberFormat="1" applyFont="1" applyFill="1" applyBorder="1" applyAlignment="1">
      <alignment horizontal="center"/>
    </xf>
    <xf numFmtId="0" fontId="2" fillId="4" borderId="29" xfId="0" applyFont="1" applyFill="1" applyBorder="1" applyAlignment="1"/>
    <xf numFmtId="0" fontId="0" fillId="4" borderId="29" xfId="0" applyFont="1" applyFill="1" applyBorder="1" applyAlignment="1">
      <alignment horizontal="center"/>
    </xf>
    <xf numFmtId="0" fontId="0" fillId="4" borderId="30" xfId="0" applyFont="1" applyFill="1" applyBorder="1" applyAlignment="1">
      <alignment horizontal="center"/>
    </xf>
    <xf numFmtId="165" fontId="4" fillId="3" borderId="26" xfId="0" applyNumberFormat="1" applyFont="1" applyFill="1" applyBorder="1" applyAlignment="1"/>
    <xf numFmtId="165" fontId="4" fillId="3" borderId="28" xfId="0" applyNumberFormat="1" applyFont="1" applyFill="1" applyBorder="1" applyAlignment="1"/>
    <xf numFmtId="0" fontId="0" fillId="2" borderId="26" xfId="0" applyFont="1" applyFill="1" applyBorder="1" applyAlignment="1"/>
    <xf numFmtId="0" fontId="0" fillId="2" borderId="28" xfId="0" applyFont="1" applyFill="1" applyBorder="1" applyAlignment="1"/>
    <xf numFmtId="0" fontId="0" fillId="4" borderId="26" xfId="0" applyFont="1" applyFill="1" applyBorder="1" applyAlignment="1"/>
    <xf numFmtId="0" fontId="0" fillId="4" borderId="28" xfId="0" applyFont="1" applyFill="1" applyBorder="1" applyAlignment="1"/>
    <xf numFmtId="0" fontId="23" fillId="4" borderId="26" xfId="0" applyFont="1" applyFill="1" applyBorder="1" applyAlignment="1"/>
    <xf numFmtId="0" fontId="23" fillId="4" borderId="28" xfId="0" applyFont="1" applyFill="1" applyBorder="1" applyAlignment="1"/>
    <xf numFmtId="0" fontId="18" fillId="2" borderId="26" xfId="0" applyFont="1" applyFill="1" applyBorder="1" applyAlignment="1"/>
    <xf numFmtId="0" fontId="18" fillId="2" borderId="28" xfId="0" applyFont="1" applyFill="1" applyBorder="1" applyAlignment="1"/>
    <xf numFmtId="164" fontId="18" fillId="4" borderId="26" xfId="0" applyNumberFormat="1" applyFont="1" applyFill="1" applyBorder="1" applyAlignment="1"/>
    <xf numFmtId="0" fontId="18" fillId="4" borderId="28" xfId="0" applyFont="1" applyFill="1" applyBorder="1" applyAlignment="1"/>
    <xf numFmtId="164" fontId="18" fillId="2" borderId="26" xfId="0" applyNumberFormat="1" applyFont="1" applyFill="1" applyBorder="1" applyAlignment="1"/>
    <xf numFmtId="0" fontId="18" fillId="4" borderId="26" xfId="0" applyFont="1" applyFill="1" applyBorder="1" applyAlignment="1"/>
    <xf numFmtId="0" fontId="0" fillId="5" borderId="26" xfId="0" applyFont="1" applyFill="1" applyBorder="1" applyAlignment="1"/>
    <xf numFmtId="0" fontId="0" fillId="5" borderId="28" xfId="0" applyFont="1" applyFill="1" applyBorder="1" applyAlignment="1"/>
    <xf numFmtId="165" fontId="4" fillId="6" borderId="31" xfId="0" applyNumberFormat="1" applyFont="1" applyFill="1" applyBorder="1" applyAlignment="1"/>
    <xf numFmtId="49" fontId="4" fillId="4" borderId="14" xfId="0" applyNumberFormat="1" applyFont="1" applyFill="1" applyBorder="1" applyAlignment="1">
      <alignment horizontal="center"/>
    </xf>
    <xf numFmtId="0" fontId="4" fillId="4" borderId="16" xfId="0" applyFont="1" applyFill="1" applyBorder="1" applyAlignment="1">
      <alignment horizontal="center"/>
    </xf>
    <xf numFmtId="0" fontId="6" fillId="4" borderId="10" xfId="0" applyFont="1" applyFill="1" applyBorder="1" applyAlignment="1">
      <alignment horizontal="center"/>
    </xf>
    <xf numFmtId="0" fontId="6" fillId="4" borderId="12"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xf numFmtId="0" fontId="10" fillId="4" borderId="10" xfId="0" applyFont="1" applyFill="1" applyBorder="1" applyAlignment="1">
      <alignment horizontal="center"/>
    </xf>
    <xf numFmtId="0" fontId="0" fillId="4" borderId="12" xfId="0" applyFont="1" applyFill="1" applyBorder="1" applyAlignment="1"/>
    <xf numFmtId="49" fontId="4" fillId="4" borderId="10" xfId="0" applyNumberFormat="1" applyFont="1" applyFill="1" applyBorder="1" applyAlignment="1">
      <alignment horizontal="center"/>
    </xf>
    <xf numFmtId="49" fontId="6" fillId="4" borderId="10" xfId="0" applyNumberFormat="1"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49" fontId="10" fillId="4" borderId="10" xfId="0" applyNumberFormat="1" applyFont="1" applyFill="1" applyBorder="1" applyAlignment="1">
      <alignment horizontal="center"/>
    </xf>
    <xf numFmtId="0" fontId="9" fillId="4" borderId="10" xfId="0" applyFont="1" applyFill="1" applyBorder="1" applyAlignment="1">
      <alignment horizontal="center"/>
    </xf>
    <xf numFmtId="49" fontId="4" fillId="4" borderId="6" xfId="0" applyNumberFormat="1" applyFont="1" applyFill="1" applyBorder="1" applyAlignment="1">
      <alignment horizontal="center"/>
    </xf>
    <xf numFmtId="0" fontId="4" fillId="4" borderId="8" xfId="0" applyFont="1" applyFill="1" applyBorder="1" applyAlignment="1">
      <alignment horizontal="center"/>
    </xf>
    <xf numFmtId="49" fontId="2" fillId="4" borderId="1" xfId="0" applyNumberFormat="1" applyFont="1" applyFill="1" applyBorder="1" applyAlignment="1">
      <alignment horizontal="center" wrapText="1"/>
    </xf>
    <xf numFmtId="0" fontId="2" fillId="4" borderId="3" xfId="0" applyFont="1" applyFill="1" applyBorder="1" applyAlignment="1">
      <alignment horizontal="center"/>
    </xf>
    <xf numFmtId="0" fontId="4" fillId="4" borderId="6" xfId="0" applyFont="1" applyFill="1" applyBorder="1" applyAlignment="1">
      <alignment horizontal="center"/>
    </xf>
    <xf numFmtId="0" fontId="4" fillId="4" borderId="14" xfId="0" applyFont="1" applyFill="1" applyBorder="1" applyAlignment="1">
      <alignment horizontal="center"/>
    </xf>
    <xf numFmtId="14" fontId="4" fillId="4" borderId="1" xfId="0" applyNumberFormat="1" applyFont="1" applyFill="1" applyBorder="1" applyAlignment="1">
      <alignment horizontal="center"/>
    </xf>
    <xf numFmtId="0" fontId="4" fillId="4" borderId="3" xfId="0" applyFont="1" applyFill="1" applyBorder="1" applyAlignment="1">
      <alignment horizontal="center"/>
    </xf>
    <xf numFmtId="0" fontId="0" fillId="4" borderId="3" xfId="0" applyFont="1" applyFill="1" applyBorder="1" applyAlignment="1"/>
    <xf numFmtId="14" fontId="5" fillId="4" borderId="1" xfId="0" applyNumberFormat="1" applyFont="1" applyFill="1" applyBorder="1" applyAlignment="1">
      <alignment horizontal="center"/>
    </xf>
    <xf numFmtId="49" fontId="5" fillId="4" borderId="10" xfId="0" applyNumberFormat="1" applyFont="1" applyFill="1" applyBorder="1" applyAlignment="1">
      <alignment horizontal="center"/>
    </xf>
    <xf numFmtId="0" fontId="5" fillId="4" borderId="6" xfId="0" applyFont="1" applyFill="1" applyBorder="1" applyAlignment="1">
      <alignment horizontal="center"/>
    </xf>
    <xf numFmtId="49" fontId="3" fillId="4" borderId="1" xfId="0" applyNumberFormat="1" applyFont="1" applyFill="1" applyBorder="1" applyAlignment="1">
      <alignment horizontal="center" wrapText="1"/>
    </xf>
    <xf numFmtId="0" fontId="5" fillId="4" borderId="10" xfId="0" applyFont="1" applyFill="1" applyBorder="1" applyAlignment="1">
      <alignment horizontal="center"/>
    </xf>
    <xf numFmtId="49" fontId="11" fillId="4" borderId="10" xfId="0" applyNumberFormat="1" applyFont="1" applyFill="1" applyBorder="1" applyAlignment="1">
      <alignment horizontal="center"/>
    </xf>
    <xf numFmtId="164" fontId="5" fillId="4" borderId="10" xfId="0" applyNumberFormat="1" applyFont="1" applyFill="1" applyBorder="1" applyAlignment="1">
      <alignment horizontal="center"/>
    </xf>
    <xf numFmtId="49" fontId="6" fillId="2" borderId="14" xfId="0" applyNumberFormat="1" applyFont="1" applyFill="1" applyBorder="1" applyAlignment="1">
      <alignment horizontal="center"/>
    </xf>
    <xf numFmtId="0" fontId="6" fillId="2" borderId="16" xfId="0" applyFont="1" applyFill="1" applyBorder="1" applyAlignment="1">
      <alignment horizontal="center"/>
    </xf>
    <xf numFmtId="49" fontId="6" fillId="2" borderId="10" xfId="0" applyNumberFormat="1" applyFont="1" applyFill="1" applyBorder="1" applyAlignment="1">
      <alignment horizontal="center" wrapText="1"/>
    </xf>
    <xf numFmtId="0" fontId="4" fillId="2" borderId="12" xfId="0" applyFont="1" applyFill="1" applyBorder="1" applyAlignment="1">
      <alignment horizontal="center" wrapText="1"/>
    </xf>
    <xf numFmtId="49" fontId="14" fillId="2" borderId="10" xfId="0" applyNumberFormat="1" applyFont="1" applyFill="1" applyBorder="1" applyAlignment="1">
      <alignment horizontal="center" wrapText="1"/>
    </xf>
    <xf numFmtId="0" fontId="6" fillId="2" borderId="10" xfId="0" applyFont="1" applyFill="1" applyBorder="1" applyAlignment="1">
      <alignment horizontal="center" wrapText="1"/>
    </xf>
    <xf numFmtId="0" fontId="6" fillId="2" borderId="12" xfId="0" applyFont="1" applyFill="1" applyBorder="1" applyAlignment="1">
      <alignment horizontal="center" wrapText="1"/>
    </xf>
    <xf numFmtId="0" fontId="11" fillId="4" borderId="10" xfId="0" applyFont="1" applyFill="1" applyBorder="1" applyAlignment="1">
      <alignment horizontal="center"/>
    </xf>
    <xf numFmtId="0" fontId="4" fillId="2" borderId="10" xfId="0" applyFont="1" applyFill="1" applyBorder="1" applyAlignment="1">
      <alignment horizontal="center" wrapText="1"/>
    </xf>
    <xf numFmtId="0" fontId="0" fillId="3" borderId="10" xfId="0" applyFont="1" applyFill="1" applyBorder="1" applyAlignment="1">
      <alignment horizontal="center"/>
    </xf>
    <xf numFmtId="0" fontId="0" fillId="3" borderId="12" xfId="0" applyFont="1" applyFill="1" applyBorder="1" applyAlignment="1">
      <alignment horizontal="center"/>
    </xf>
    <xf numFmtId="49" fontId="5" fillId="4" borderId="6" xfId="0" applyNumberFormat="1" applyFont="1" applyFill="1" applyBorder="1" applyAlignment="1">
      <alignment horizontal="center"/>
    </xf>
    <xf numFmtId="49" fontId="4" fillId="2" borderId="6" xfId="0" applyNumberFormat="1" applyFont="1" applyFill="1" applyBorder="1" applyAlignment="1">
      <alignment horizontal="center" wrapText="1"/>
    </xf>
    <xf numFmtId="0" fontId="4" fillId="2" borderId="8" xfId="0" applyFont="1" applyFill="1" applyBorder="1" applyAlignment="1">
      <alignment horizontal="center" wrapText="1"/>
    </xf>
    <xf numFmtId="49" fontId="16" fillId="2" borderId="10" xfId="0" applyNumberFormat="1" applyFont="1" applyFill="1" applyBorder="1" applyAlignment="1">
      <alignment horizontal="center" wrapText="1"/>
    </xf>
    <xf numFmtId="0" fontId="0" fillId="3" borderId="6" xfId="0" applyFont="1" applyFill="1" applyBorder="1" applyAlignment="1">
      <alignment horizontal="center"/>
    </xf>
    <xf numFmtId="0" fontId="0" fillId="3" borderId="8" xfId="0" applyFont="1" applyFill="1" applyBorder="1" applyAlignment="1">
      <alignment horizontal="center"/>
    </xf>
    <xf numFmtId="49" fontId="7" fillId="3" borderId="10" xfId="0" applyNumberFormat="1" applyFont="1" applyFill="1" applyBorder="1" applyAlignment="1">
      <alignment horizontal="center"/>
    </xf>
    <xf numFmtId="0" fontId="7" fillId="3" borderId="12" xfId="0" applyFont="1" applyFill="1" applyBorder="1" applyAlignment="1">
      <alignment horizontal="center"/>
    </xf>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49" fontId="2" fillId="2" borderId="10" xfId="0" applyNumberFormat="1" applyFont="1" applyFill="1" applyBorder="1" applyAlignment="1">
      <alignment horizontal="left"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0" fillId="5" borderId="10" xfId="0" applyNumberFormat="1" applyFont="1" applyFill="1" applyBorder="1" applyAlignment="1">
      <alignment horizontal="center" wrapText="1"/>
    </xf>
    <xf numFmtId="0" fontId="9" fillId="5" borderId="12" xfId="0" applyFont="1" applyFill="1" applyBorder="1" applyAlignment="1">
      <alignment horizontal="center" wrapText="1"/>
    </xf>
    <xf numFmtId="49" fontId="12" fillId="2" borderId="10" xfId="0" applyNumberFormat="1" applyFont="1" applyFill="1" applyBorder="1" applyAlignment="1">
      <alignment horizontal="center" wrapText="1"/>
    </xf>
    <xf numFmtId="0" fontId="9" fillId="2" borderId="12" xfId="0" applyFont="1" applyFill="1" applyBorder="1" applyAlignment="1">
      <alignment horizontal="center" wrapText="1"/>
    </xf>
    <xf numFmtId="49" fontId="7" fillId="2" borderId="10" xfId="0" applyNumberFormat="1" applyFont="1" applyFill="1" applyBorder="1" applyAlignment="1">
      <alignment horizontal="center" wrapText="1"/>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49" fontId="9" fillId="2" borderId="10" xfId="0" applyNumberFormat="1" applyFont="1" applyFill="1" applyBorder="1" applyAlignment="1">
      <alignment horizontal="center" wrapText="1"/>
    </xf>
    <xf numFmtId="49" fontId="1" fillId="4" borderId="1" xfId="0" applyNumberFormat="1" applyFont="1" applyFill="1" applyBorder="1" applyAlignment="1">
      <alignment horizontal="center"/>
    </xf>
    <xf numFmtId="0" fontId="1" fillId="4" borderId="3" xfId="0" applyFont="1" applyFill="1" applyBorder="1" applyAlignment="1">
      <alignment horizontal="center"/>
    </xf>
    <xf numFmtId="49" fontId="1" fillId="2" borderId="1" xfId="0" applyNumberFormat="1" applyFont="1" applyFill="1" applyBorder="1" applyAlignment="1">
      <alignment horizontal="center" wrapText="1"/>
    </xf>
    <xf numFmtId="0" fontId="1" fillId="2" borderId="3" xfId="0" applyFont="1" applyFill="1" applyBorder="1" applyAlignment="1">
      <alignment horizontal="center" wrapText="1"/>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2" fillId="2" borderId="1" xfId="0" applyNumberFormat="1" applyFont="1" applyFill="1" applyBorder="1" applyAlignment="1">
      <alignment horizontal="center" wrapText="1"/>
    </xf>
    <xf numFmtId="0" fontId="2" fillId="2" borderId="3" xfId="0" applyFont="1" applyFill="1" applyBorder="1" applyAlignment="1">
      <alignment horizontal="center" wrapText="1"/>
    </xf>
    <xf numFmtId="0" fontId="5" fillId="4" borderId="14" xfId="0" applyFont="1" applyFill="1" applyBorder="1" applyAlignment="1">
      <alignment horizontal="center"/>
    </xf>
    <xf numFmtId="164" fontId="6" fillId="2" borderId="10" xfId="0" applyNumberFormat="1" applyFont="1" applyFill="1" applyBorder="1" applyAlignment="1">
      <alignment horizontal="center" wrapText="1"/>
    </xf>
    <xf numFmtId="164" fontId="6" fillId="2" borderId="12" xfId="0" applyNumberFormat="1" applyFont="1" applyFill="1" applyBorder="1" applyAlignment="1">
      <alignment horizontal="center" wrapText="1"/>
    </xf>
    <xf numFmtId="0" fontId="0" fillId="4" borderId="14" xfId="0" applyFont="1" applyFill="1" applyBorder="1" applyAlignment="1">
      <alignment horizontal="center"/>
    </xf>
    <xf numFmtId="0" fontId="0" fillId="4" borderId="16" xfId="0" applyFont="1" applyFill="1" applyBorder="1" applyAlignment="1">
      <alignment horizontal="center"/>
    </xf>
    <xf numFmtId="164" fontId="4" fillId="2" borderId="10" xfId="0" applyNumberFormat="1" applyFont="1" applyFill="1" applyBorder="1" applyAlignment="1">
      <alignment horizontal="center" wrapText="1"/>
    </xf>
    <xf numFmtId="164" fontId="4" fillId="2" borderId="12" xfId="0" applyNumberFormat="1" applyFont="1" applyFill="1" applyBorder="1" applyAlignment="1">
      <alignment horizontal="center" wrapText="1"/>
    </xf>
    <xf numFmtId="49" fontId="18" fillId="2" borderId="14" xfId="0" applyNumberFormat="1" applyFont="1" applyFill="1" applyBorder="1" applyAlignment="1">
      <alignment horizontal="center"/>
    </xf>
    <xf numFmtId="0" fontId="18" fillId="2"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49" fontId="4" fillId="2" borderId="10" xfId="0" applyNumberFormat="1" applyFont="1" applyFill="1" applyBorder="1" applyAlignment="1">
      <alignment horizontal="center" wrapText="1"/>
    </xf>
    <xf numFmtId="0" fontId="18" fillId="4" borderId="14" xfId="0" applyFont="1" applyFill="1" applyBorder="1" applyAlignment="1">
      <alignment horizontal="center"/>
    </xf>
    <xf numFmtId="0" fontId="18" fillId="4" borderId="16" xfId="0" applyFont="1" applyFill="1" applyBorder="1" applyAlignment="1">
      <alignment horizontal="center"/>
    </xf>
    <xf numFmtId="164" fontId="4" fillId="5" borderId="10" xfId="0" applyNumberFormat="1" applyFont="1" applyFill="1" applyBorder="1" applyAlignment="1">
      <alignment horizontal="center" wrapText="1"/>
    </xf>
    <xf numFmtId="164" fontId="4" fillId="5" borderId="12" xfId="0" applyNumberFormat="1" applyFont="1" applyFill="1" applyBorder="1" applyAlignment="1">
      <alignment horizontal="center" wrapText="1"/>
    </xf>
    <xf numFmtId="49" fontId="14" fillId="4" borderId="10" xfId="0" applyNumberFormat="1" applyFont="1" applyFill="1" applyBorder="1" applyAlignment="1">
      <alignment horizontal="center"/>
    </xf>
    <xf numFmtId="0" fontId="10" fillId="4" borderId="12" xfId="0" applyFont="1" applyFill="1" applyBorder="1" applyAlignment="1">
      <alignment horizontal="center"/>
    </xf>
    <xf numFmtId="0" fontId="0" fillId="5" borderId="14" xfId="0" applyFont="1" applyFill="1" applyBorder="1" applyAlignment="1">
      <alignment horizontal="center"/>
    </xf>
    <xf numFmtId="0" fontId="0" fillId="5" borderId="16" xfId="0" applyFont="1" applyFill="1" applyBorder="1" applyAlignment="1">
      <alignment horizontal="center"/>
    </xf>
    <xf numFmtId="49" fontId="4" fillId="2" borderId="14" xfId="0" applyNumberFormat="1" applyFont="1" applyFill="1" applyBorder="1" applyAlignment="1">
      <alignment horizontal="center"/>
    </xf>
    <xf numFmtId="0" fontId="4" fillId="2" borderId="16" xfId="0" applyFont="1" applyFill="1" applyBorder="1" applyAlignment="1">
      <alignment horizontal="center"/>
    </xf>
    <xf numFmtId="0" fontId="16" fillId="4" borderId="10" xfId="0" applyFont="1" applyFill="1" applyBorder="1" applyAlignment="1">
      <alignment horizontal="center"/>
    </xf>
    <xf numFmtId="49" fontId="1" fillId="5" borderId="1" xfId="0" applyNumberFormat="1" applyFont="1" applyFill="1" applyBorder="1" applyAlignment="1">
      <alignment horizontal="center" wrapText="1"/>
    </xf>
    <xf numFmtId="0" fontId="1" fillId="5" borderId="3" xfId="0" applyFont="1" applyFill="1" applyBorder="1" applyAlignment="1">
      <alignment horizontal="center" wrapText="1"/>
    </xf>
    <xf numFmtId="49" fontId="1" fillId="3" borderId="1" xfId="0" applyNumberFormat="1" applyFont="1" applyFill="1" applyBorder="1" applyAlignment="1">
      <alignment horizontal="center" wrapText="1"/>
    </xf>
    <xf numFmtId="0" fontId="1" fillId="3" borderId="3" xfId="0" applyFont="1" applyFill="1" applyBorder="1" applyAlignment="1">
      <alignment horizontal="center" wrapText="1"/>
    </xf>
    <xf numFmtId="49" fontId="2" fillId="4" borderId="1" xfId="0" applyNumberFormat="1" applyFont="1" applyFill="1" applyBorder="1" applyAlignment="1">
      <alignment horizontal="center"/>
    </xf>
    <xf numFmtId="0" fontId="6" fillId="5" borderId="10" xfId="0" applyFont="1" applyFill="1" applyBorder="1" applyAlignment="1">
      <alignment horizontal="center" wrapText="1"/>
    </xf>
    <xf numFmtId="49" fontId="0" fillId="3" borderId="10" xfId="0" applyNumberFormat="1" applyFont="1" applyFill="1" applyBorder="1" applyAlignment="1">
      <alignment horizontal="center"/>
    </xf>
    <xf numFmtId="49" fontId="2" fillId="2" borderId="6" xfId="0" applyNumberFormat="1" applyFont="1" applyFill="1" applyBorder="1" applyAlignment="1">
      <alignment wrapText="1"/>
    </xf>
    <xf numFmtId="0" fontId="2" fillId="2" borderId="7" xfId="0" applyFont="1" applyFill="1" applyBorder="1" applyAlignment="1">
      <alignment wrapText="1"/>
    </xf>
    <xf numFmtId="0" fontId="2" fillId="2" borderId="8" xfId="0" applyFont="1" applyFill="1" applyBorder="1" applyAlignment="1">
      <alignment wrapText="1"/>
    </xf>
    <xf numFmtId="49" fontId="1" fillId="2" borderId="1"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49" fontId="18" fillId="3" borderId="10" xfId="0" applyNumberFormat="1" applyFont="1" applyFill="1" applyBorder="1" applyAlignment="1">
      <alignment horizontal="center"/>
    </xf>
    <xf numFmtId="0" fontId="18" fillId="3" borderId="12" xfId="0" applyFont="1" applyFill="1" applyBorder="1" applyAlignment="1">
      <alignment horizontal="center"/>
    </xf>
    <xf numFmtId="49" fontId="4" fillId="5" borderId="6" xfId="0" applyNumberFormat="1" applyFont="1" applyFill="1" applyBorder="1" applyAlignment="1">
      <alignment horizontal="center" wrapText="1"/>
    </xf>
    <xf numFmtId="0" fontId="4" fillId="5" borderId="8" xfId="0" applyFont="1" applyFill="1" applyBorder="1" applyAlignment="1">
      <alignment horizontal="center" wrapText="1"/>
    </xf>
    <xf numFmtId="0" fontId="4" fillId="5" borderId="10" xfId="0" applyFont="1" applyFill="1" applyBorder="1" applyAlignment="1">
      <alignment horizontal="center" wrapText="1"/>
    </xf>
    <xf numFmtId="0" fontId="4" fillId="5" borderId="12" xfId="0" applyFont="1" applyFill="1" applyBorder="1" applyAlignment="1">
      <alignment horizontal="center" wrapText="1"/>
    </xf>
    <xf numFmtId="0" fontId="0" fillId="2" borderId="14" xfId="0" applyFont="1" applyFill="1" applyBorder="1" applyAlignment="1">
      <alignment horizontal="center"/>
    </xf>
    <xf numFmtId="0" fontId="0" fillId="2" borderId="16" xfId="0" applyFont="1" applyFill="1" applyBorder="1" applyAlignment="1">
      <alignment horizontal="center"/>
    </xf>
    <xf numFmtId="49" fontId="16" fillId="4" borderId="10" xfId="0" applyNumberFormat="1" applyFont="1" applyFill="1" applyBorder="1" applyAlignment="1">
      <alignment horizontal="center"/>
    </xf>
    <xf numFmtId="49" fontId="5" fillId="4" borderId="14" xfId="0" applyNumberFormat="1" applyFont="1" applyFill="1" applyBorder="1" applyAlignment="1">
      <alignment horizontal="center"/>
    </xf>
    <xf numFmtId="0" fontId="20" fillId="4" borderId="14" xfId="0" applyFont="1" applyFill="1" applyBorder="1" applyAlignment="1">
      <alignment horizontal="center"/>
    </xf>
    <xf numFmtId="49" fontId="2" fillId="2" borderId="1" xfId="0" applyNumberFormat="1"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49" fontId="2" fillId="2" borderId="14" xfId="0" applyNumberFormat="1" applyFont="1" applyFill="1" applyBorder="1" applyAlignment="1">
      <alignment wrapText="1"/>
    </xf>
    <xf numFmtId="0" fontId="2" fillId="2" borderId="15" xfId="0" applyFont="1" applyFill="1" applyBorder="1" applyAlignment="1">
      <alignment wrapText="1"/>
    </xf>
    <xf numFmtId="0" fontId="2" fillId="2" borderId="16" xfId="0" applyFont="1" applyFill="1" applyBorder="1" applyAlignment="1">
      <alignment wrapText="1"/>
    </xf>
    <xf numFmtId="164" fontId="4" fillId="4" borderId="10" xfId="0" applyNumberFormat="1" applyFont="1" applyFill="1" applyBorder="1" applyAlignment="1">
      <alignment horizontal="center"/>
    </xf>
    <xf numFmtId="164" fontId="4" fillId="4" borderId="12" xfId="0" applyNumberFormat="1" applyFont="1" applyFill="1" applyBorder="1" applyAlignment="1">
      <alignment horizontal="center"/>
    </xf>
    <xf numFmtId="49" fontId="7" fillId="4" borderId="10" xfId="0" applyNumberFormat="1" applyFont="1" applyFill="1" applyBorder="1" applyAlignment="1">
      <alignment horizontal="center"/>
    </xf>
    <xf numFmtId="164" fontId="16" fillId="4" borderId="10" xfId="0" applyNumberFormat="1" applyFont="1" applyFill="1" applyBorder="1" applyAlignment="1">
      <alignment horizontal="center"/>
    </xf>
    <xf numFmtId="49" fontId="4" fillId="5" borderId="10" xfId="0" applyNumberFormat="1" applyFont="1" applyFill="1" applyBorder="1" applyAlignment="1">
      <alignment horizontal="center" wrapText="1"/>
    </xf>
    <xf numFmtId="0" fontId="0" fillId="3" borderId="10" xfId="0" applyNumberFormat="1" applyFont="1" applyFill="1" applyBorder="1" applyAlignment="1">
      <alignment horizontal="center"/>
    </xf>
    <xf numFmtId="164" fontId="0" fillId="3" borderId="10" xfId="0" applyNumberFormat="1" applyFont="1" applyFill="1" applyBorder="1" applyAlignment="1">
      <alignment horizontal="center"/>
    </xf>
    <xf numFmtId="164" fontId="0" fillId="3" borderId="12" xfId="0" applyNumberFormat="1" applyFont="1" applyFill="1" applyBorder="1" applyAlignment="1">
      <alignment horizontal="center"/>
    </xf>
    <xf numFmtId="49" fontId="4" fillId="4" borderId="6" xfId="0" applyNumberFormat="1" applyFont="1" applyFill="1" applyBorder="1" applyAlignment="1">
      <alignment horizontal="center" wrapText="1"/>
    </xf>
    <xf numFmtId="0" fontId="4" fillId="2" borderId="14" xfId="0" applyFont="1" applyFill="1" applyBorder="1" applyAlignment="1">
      <alignment horizontal="center"/>
    </xf>
  </cellXfs>
  <cellStyles count="4">
    <cellStyle name="Followed Hyperlink" xfId="1" builtinId="9" hidden="1"/>
    <cellStyle name="Followed Hyperlink" xfId="2" builtinId="9" hidden="1"/>
    <cellStyle name="Followed Hyperlink" xfId="3" builtinId="9" hidden="1"/>
    <cellStyle name="Normal"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D8D8D8"/>
      <rgbColor rgb="FF56DF6A"/>
      <rgbColor rgb="FFFFFFFF"/>
      <rgbColor rgb="FFDDDDDD"/>
      <rgbColor rgb="FFBFBFBF"/>
      <rgbColor rgb="FF61FB79"/>
      <rgbColor rgb="FFAAAAAA"/>
      <rgbColor rgb="FF008000"/>
      <rgbColor rgb="FF0000FF"/>
      <rgbColor rgb="FF7C9547"/>
      <rgbColor rgb="FFFF0000"/>
      <rgbColor rgb="FFF79646"/>
      <rgbColor rgb="FF9BBB59"/>
      <rgbColor rgb="FFDFA7A6"/>
      <rgbColor rgb="FF3366FF"/>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ublicstorage.com/" TargetMode="External"/><Relationship Id="rId4" Type="http://schemas.openxmlformats.org/officeDocument/2006/relationships/hyperlink" Target="http://www.selfstoragelakeway.com/" TargetMode="External"/><Relationship Id="rId5" Type="http://schemas.openxmlformats.org/officeDocument/2006/relationships/hyperlink" Target="http://www.cubesmart.com/" TargetMode="External"/><Relationship Id="rId6" Type="http://schemas.openxmlformats.org/officeDocument/2006/relationships/hyperlink" Target="http://e-zlakewaystorage.com/" TargetMode="External"/><Relationship Id="rId7" Type="http://schemas.openxmlformats.org/officeDocument/2006/relationships/hyperlink" Target="http://www.spicewoodsuperstorage.com/" TargetMode="External"/><Relationship Id="rId8" Type="http://schemas.openxmlformats.org/officeDocument/2006/relationships/hyperlink" Target="http://www.morningstarstorage.com/" TargetMode="External"/><Relationship Id="rId9" Type="http://schemas.openxmlformats.org/officeDocument/2006/relationships/hyperlink" Target="http://www.storselfstorage.com/" TargetMode="External"/><Relationship Id="rId10" Type="http://schemas.openxmlformats.org/officeDocument/2006/relationships/vmlDrawing" Target="../drawings/vmlDrawing1.vml"/><Relationship Id="rId11" Type="http://schemas.openxmlformats.org/officeDocument/2006/relationships/comments" Target="../comments1.xml"/><Relationship Id="rId1" Type="http://schemas.openxmlformats.org/officeDocument/2006/relationships/hyperlink" Target="http://www.greenstorageplus.com/" TargetMode="External"/><Relationship Id="rId2" Type="http://schemas.openxmlformats.org/officeDocument/2006/relationships/hyperlink" Target="http://www.amaxselfstorag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93"/>
  <sheetViews>
    <sheetView showGridLines="0" tabSelected="1" topLeftCell="AI1" workbookViewId="0">
      <selection activeCell="BA1" sqref="BA1:BB1"/>
    </sheetView>
  </sheetViews>
  <sheetFormatPr baseColWidth="10" defaultColWidth="10.83203125" defaultRowHeight="15" customHeight="1" x14ac:dyDescent="0"/>
  <cols>
    <col min="1" max="2" width="10.83203125" style="1" customWidth="1"/>
    <col min="3" max="3" width="12.33203125" style="1" customWidth="1"/>
    <col min="4" max="5" width="8.83203125" style="1" customWidth="1"/>
    <col min="6" max="6" width="12" style="1" customWidth="1"/>
    <col min="7" max="8" width="8.83203125" style="1" customWidth="1"/>
    <col min="9" max="16" width="9.1640625" style="1" customWidth="1"/>
    <col min="17" max="20" width="9.6640625" style="1" customWidth="1"/>
    <col min="21" max="21" width="16.83203125" style="1" customWidth="1"/>
    <col min="22" max="24" width="8.83203125" style="1" customWidth="1"/>
    <col min="25" max="28" width="1.33203125" style="1" customWidth="1"/>
    <col min="29" max="29" width="8.83203125" style="1" customWidth="1"/>
    <col min="30" max="30" width="12.5" style="1" customWidth="1"/>
    <col min="31" max="33" width="8.83203125" style="1" customWidth="1"/>
    <col min="34" max="34" width="11.83203125" style="1" customWidth="1"/>
    <col min="35" max="59" width="8.83203125" style="1" customWidth="1"/>
    <col min="60" max="60" width="12.5" style="1" customWidth="1"/>
    <col min="61" max="61" width="10.83203125" style="1" customWidth="1"/>
    <col min="62" max="256" width="10.83203125" customWidth="1"/>
  </cols>
  <sheetData>
    <row r="1" spans="1:61" ht="43" customHeight="1">
      <c r="A1" s="336" t="s">
        <v>0</v>
      </c>
      <c r="B1" s="337"/>
      <c r="C1" s="338"/>
      <c r="D1" s="2" t="s">
        <v>1</v>
      </c>
      <c r="E1" s="328" t="s">
        <v>2</v>
      </c>
      <c r="F1" s="329"/>
      <c r="G1" s="301" t="s">
        <v>3</v>
      </c>
      <c r="H1" s="302"/>
      <c r="I1" s="248" t="s">
        <v>4</v>
      </c>
      <c r="J1" s="249"/>
      <c r="K1" s="248" t="s">
        <v>5</v>
      </c>
      <c r="L1" s="249"/>
      <c r="M1" s="248" t="s">
        <v>4</v>
      </c>
      <c r="N1" s="249"/>
      <c r="O1" s="248" t="s">
        <v>5</v>
      </c>
      <c r="P1" s="249"/>
      <c r="Q1" s="248" t="s">
        <v>4</v>
      </c>
      <c r="R1" s="249"/>
      <c r="S1" s="248" t="s">
        <v>5</v>
      </c>
      <c r="T1" s="249"/>
      <c r="U1" s="248" t="s">
        <v>4</v>
      </c>
      <c r="V1" s="249"/>
      <c r="W1" s="248" t="s">
        <v>5</v>
      </c>
      <c r="X1" s="249"/>
      <c r="Y1" s="258" t="s">
        <v>4</v>
      </c>
      <c r="Z1" s="249"/>
      <c r="AA1" s="258" t="s">
        <v>5</v>
      </c>
      <c r="AB1" s="249"/>
      <c r="AC1" s="301" t="s">
        <v>6</v>
      </c>
      <c r="AD1" s="302"/>
      <c r="AE1" s="330" t="s">
        <v>7</v>
      </c>
      <c r="AF1" s="249"/>
      <c r="AG1" s="297" t="s">
        <v>8</v>
      </c>
      <c r="AH1" s="298"/>
      <c r="AI1" s="295" t="s">
        <v>9</v>
      </c>
      <c r="AJ1" s="296"/>
      <c r="AK1" s="297" t="s">
        <v>10</v>
      </c>
      <c r="AL1" s="298"/>
      <c r="AM1" s="295" t="s">
        <v>186</v>
      </c>
      <c r="AN1" s="296"/>
      <c r="AO1" s="301" t="s">
        <v>185</v>
      </c>
      <c r="AP1" s="302"/>
      <c r="AQ1" s="295" t="s">
        <v>11</v>
      </c>
      <c r="AR1" s="296"/>
      <c r="AS1" s="297" t="s">
        <v>12</v>
      </c>
      <c r="AT1" s="298"/>
      <c r="AU1" s="295" t="s">
        <v>13</v>
      </c>
      <c r="AV1" s="296"/>
      <c r="AW1" s="301" t="s">
        <v>14</v>
      </c>
      <c r="AX1" s="302"/>
      <c r="AY1" s="295" t="s">
        <v>15</v>
      </c>
      <c r="AZ1" s="296"/>
      <c r="BA1" s="326" t="s">
        <v>187</v>
      </c>
      <c r="BB1" s="327"/>
      <c r="BC1" s="295" t="s">
        <v>16</v>
      </c>
      <c r="BD1" s="296"/>
      <c r="BE1" s="295" t="s">
        <v>17</v>
      </c>
      <c r="BF1" s="296"/>
      <c r="BG1" s="5" t="s">
        <v>18</v>
      </c>
      <c r="BH1" s="5" t="s">
        <v>19</v>
      </c>
      <c r="BI1" s="6" t="s">
        <v>17</v>
      </c>
    </row>
    <row r="2" spans="1:61" ht="42" customHeight="1">
      <c r="A2" s="333" t="s">
        <v>20</v>
      </c>
      <c r="B2" s="334"/>
      <c r="C2" s="335"/>
      <c r="D2" s="7"/>
      <c r="E2" s="277"/>
      <c r="F2" s="278"/>
      <c r="G2" s="274" t="s">
        <v>21</v>
      </c>
      <c r="H2" s="275"/>
      <c r="I2" s="246" t="s">
        <v>22</v>
      </c>
      <c r="J2" s="247"/>
      <c r="K2" s="250"/>
      <c r="L2" s="247"/>
      <c r="M2" s="246" t="s">
        <v>22</v>
      </c>
      <c r="N2" s="247"/>
      <c r="O2" s="250"/>
      <c r="P2" s="247"/>
      <c r="Q2" s="246" t="s">
        <v>22</v>
      </c>
      <c r="R2" s="247"/>
      <c r="S2" s="250"/>
      <c r="T2" s="247"/>
      <c r="U2" s="246" t="s">
        <v>22</v>
      </c>
      <c r="V2" s="247"/>
      <c r="W2" s="250"/>
      <c r="X2" s="247"/>
      <c r="Y2" s="273" t="s">
        <v>22</v>
      </c>
      <c r="Z2" s="247"/>
      <c r="AA2" s="257"/>
      <c r="AB2" s="247"/>
      <c r="AC2" s="274" t="s">
        <v>23</v>
      </c>
      <c r="AD2" s="275"/>
      <c r="AE2" s="246" t="s">
        <v>24</v>
      </c>
      <c r="AF2" s="247"/>
      <c r="AG2" s="274" t="s">
        <v>25</v>
      </c>
      <c r="AH2" s="275"/>
      <c r="AI2" s="246" t="s">
        <v>26</v>
      </c>
      <c r="AJ2" s="247"/>
      <c r="AK2" s="274" t="s">
        <v>27</v>
      </c>
      <c r="AL2" s="275"/>
      <c r="AM2" s="246" t="s">
        <v>28</v>
      </c>
      <c r="AN2" s="247"/>
      <c r="AO2" s="274" t="s">
        <v>29</v>
      </c>
      <c r="AP2" s="275"/>
      <c r="AQ2" s="246" t="s">
        <v>30</v>
      </c>
      <c r="AR2" s="247"/>
      <c r="AS2" s="274" t="s">
        <v>31</v>
      </c>
      <c r="AT2" s="275"/>
      <c r="AU2" s="246" t="s">
        <v>32</v>
      </c>
      <c r="AV2" s="247"/>
      <c r="AW2" s="274" t="s">
        <v>33</v>
      </c>
      <c r="AX2" s="275"/>
      <c r="AY2" s="8" t="s">
        <v>34</v>
      </c>
      <c r="AZ2" s="9"/>
      <c r="BA2" s="341" t="s">
        <v>35</v>
      </c>
      <c r="BB2" s="342"/>
      <c r="BC2" s="364" t="s">
        <v>36</v>
      </c>
      <c r="BD2" s="247"/>
      <c r="BE2" s="250"/>
      <c r="BF2" s="247"/>
      <c r="BG2" s="10"/>
      <c r="BH2" s="10"/>
      <c r="BI2" s="11"/>
    </row>
    <row r="3" spans="1:61" ht="21.75" customHeight="1">
      <c r="A3" s="281" t="s">
        <v>37</v>
      </c>
      <c r="B3" s="282"/>
      <c r="C3" s="283"/>
      <c r="D3" s="15"/>
      <c r="E3" s="361">
        <v>0</v>
      </c>
      <c r="F3" s="272"/>
      <c r="G3" s="314" t="s">
        <v>38</v>
      </c>
      <c r="H3" s="265"/>
      <c r="I3" s="238" t="s">
        <v>39</v>
      </c>
      <c r="J3" s="235"/>
      <c r="K3" s="234"/>
      <c r="L3" s="235"/>
      <c r="M3" s="238" t="s">
        <v>39</v>
      </c>
      <c r="N3" s="235"/>
      <c r="O3" s="234"/>
      <c r="P3" s="235"/>
      <c r="Q3" s="238" t="s">
        <v>39</v>
      </c>
      <c r="R3" s="235"/>
      <c r="S3" s="234"/>
      <c r="T3" s="235"/>
      <c r="U3" s="238" t="s">
        <v>39</v>
      </c>
      <c r="V3" s="235"/>
      <c r="W3" s="234"/>
      <c r="X3" s="235"/>
      <c r="Y3" s="256" t="s">
        <v>39</v>
      </c>
      <c r="Z3" s="235"/>
      <c r="AA3" s="259"/>
      <c r="AB3" s="235"/>
      <c r="AC3" s="314" t="s">
        <v>40</v>
      </c>
      <c r="AD3" s="265"/>
      <c r="AE3" s="238" t="s">
        <v>41</v>
      </c>
      <c r="AF3" s="235"/>
      <c r="AG3" s="314" t="s">
        <v>42</v>
      </c>
      <c r="AH3" s="265"/>
      <c r="AI3" s="238" t="s">
        <v>42</v>
      </c>
      <c r="AJ3" s="235"/>
      <c r="AK3" s="314" t="s">
        <v>43</v>
      </c>
      <c r="AL3" s="265"/>
      <c r="AM3" s="238" t="s">
        <v>44</v>
      </c>
      <c r="AN3" s="235"/>
      <c r="AO3" s="314" t="s">
        <v>45</v>
      </c>
      <c r="AP3" s="265"/>
      <c r="AQ3" s="238" t="s">
        <v>46</v>
      </c>
      <c r="AR3" s="235"/>
      <c r="AS3" s="314" t="s">
        <v>47</v>
      </c>
      <c r="AT3" s="265"/>
      <c r="AU3" s="238" t="s">
        <v>48</v>
      </c>
      <c r="AV3" s="235"/>
      <c r="AW3" s="314" t="s">
        <v>49</v>
      </c>
      <c r="AX3" s="265"/>
      <c r="AY3" s="21" t="s">
        <v>50</v>
      </c>
      <c r="AZ3" s="22"/>
      <c r="BA3" s="360" t="s">
        <v>51</v>
      </c>
      <c r="BB3" s="344"/>
      <c r="BC3" s="234"/>
      <c r="BD3" s="235"/>
      <c r="BE3" s="234"/>
      <c r="BF3" s="235"/>
      <c r="BG3" s="24"/>
      <c r="BH3" s="24"/>
      <c r="BI3" s="11"/>
    </row>
    <row r="4" spans="1:61" ht="41" customHeight="1">
      <c r="A4" s="281" t="s">
        <v>52</v>
      </c>
      <c r="B4" s="282"/>
      <c r="C4" s="283"/>
      <c r="D4" s="15"/>
      <c r="E4" s="279" t="s">
        <v>53</v>
      </c>
      <c r="F4" s="280"/>
      <c r="G4" s="291" t="s">
        <v>54</v>
      </c>
      <c r="H4" s="290"/>
      <c r="I4" s="244" t="s">
        <v>55</v>
      </c>
      <c r="J4" s="237"/>
      <c r="K4" s="236"/>
      <c r="L4" s="237"/>
      <c r="M4" s="244" t="s">
        <v>55</v>
      </c>
      <c r="N4" s="237"/>
      <c r="O4" s="236"/>
      <c r="P4" s="237"/>
      <c r="Q4" s="244" t="s">
        <v>55</v>
      </c>
      <c r="R4" s="237"/>
      <c r="S4" s="236"/>
      <c r="T4" s="237"/>
      <c r="U4" s="244" t="s">
        <v>55</v>
      </c>
      <c r="V4" s="237"/>
      <c r="W4" s="236"/>
      <c r="X4" s="237"/>
      <c r="Y4" s="260" t="s">
        <v>55</v>
      </c>
      <c r="Z4" s="237"/>
      <c r="AA4" s="269"/>
      <c r="AB4" s="237"/>
      <c r="AC4" s="291" t="s">
        <v>56</v>
      </c>
      <c r="AD4" s="265"/>
      <c r="AE4" s="240" t="s">
        <v>57</v>
      </c>
      <c r="AF4" s="241"/>
      <c r="AG4" s="289" t="s">
        <v>58</v>
      </c>
      <c r="AH4" s="290"/>
      <c r="AI4" s="319" t="s">
        <v>57</v>
      </c>
      <c r="AJ4" s="320"/>
      <c r="AK4" s="292"/>
      <c r="AL4" s="293"/>
      <c r="AM4" s="240" t="s">
        <v>59</v>
      </c>
      <c r="AN4" s="241"/>
      <c r="AO4" s="240" t="s">
        <v>60</v>
      </c>
      <c r="AP4" s="241"/>
      <c r="AQ4" s="358" t="s">
        <v>61</v>
      </c>
      <c r="AR4" s="320"/>
      <c r="AS4" s="294" t="s">
        <v>62</v>
      </c>
      <c r="AT4" s="290"/>
      <c r="AU4" s="240" t="s">
        <v>63</v>
      </c>
      <c r="AV4" s="241"/>
      <c r="AW4" s="294" t="s">
        <v>64</v>
      </c>
      <c r="AX4" s="290"/>
      <c r="AY4" s="26" t="s">
        <v>65</v>
      </c>
      <c r="AZ4" s="27"/>
      <c r="BA4" s="287" t="s">
        <v>66</v>
      </c>
      <c r="BB4" s="288"/>
      <c r="BC4" s="319" t="s">
        <v>67</v>
      </c>
      <c r="BD4" s="320"/>
      <c r="BE4" s="234"/>
      <c r="BF4" s="235"/>
      <c r="BG4" s="24"/>
      <c r="BH4" s="24"/>
      <c r="BI4" s="11"/>
    </row>
    <row r="5" spans="1:61" ht="17" customHeight="1">
      <c r="A5" s="281" t="s">
        <v>68</v>
      </c>
      <c r="B5" s="282"/>
      <c r="C5" s="283"/>
      <c r="D5" s="15"/>
      <c r="E5" s="362"/>
      <c r="F5" s="363"/>
      <c r="G5" s="314" t="s">
        <v>69</v>
      </c>
      <c r="H5" s="309"/>
      <c r="I5" s="242">
        <v>15</v>
      </c>
      <c r="J5" s="243"/>
      <c r="K5" s="242"/>
      <c r="L5" s="243"/>
      <c r="M5" s="242">
        <v>15</v>
      </c>
      <c r="N5" s="243"/>
      <c r="O5" s="242"/>
      <c r="P5" s="243"/>
      <c r="Q5" s="242">
        <v>15</v>
      </c>
      <c r="R5" s="243"/>
      <c r="S5" s="242"/>
      <c r="T5" s="243"/>
      <c r="U5" s="242">
        <v>15</v>
      </c>
      <c r="V5" s="243"/>
      <c r="W5" s="242"/>
      <c r="X5" s="243"/>
      <c r="Y5" s="261">
        <v>15</v>
      </c>
      <c r="Z5" s="243"/>
      <c r="AA5" s="261"/>
      <c r="AB5" s="243"/>
      <c r="AC5" s="304">
        <v>10</v>
      </c>
      <c r="AD5" s="305"/>
      <c r="AE5" s="242">
        <v>0</v>
      </c>
      <c r="AF5" s="243"/>
      <c r="AG5" s="304">
        <v>24</v>
      </c>
      <c r="AH5" s="305"/>
      <c r="AI5" s="356"/>
      <c r="AJ5" s="357"/>
      <c r="AK5" s="264" t="s">
        <v>70</v>
      </c>
      <c r="AL5" s="305"/>
      <c r="AM5" s="242">
        <v>20</v>
      </c>
      <c r="AN5" s="243"/>
      <c r="AO5" s="308"/>
      <c r="AP5" s="309"/>
      <c r="AQ5" s="356"/>
      <c r="AR5" s="357"/>
      <c r="AS5" s="304">
        <v>17</v>
      </c>
      <c r="AT5" s="305"/>
      <c r="AU5" s="242">
        <v>20</v>
      </c>
      <c r="AV5" s="243"/>
      <c r="AW5" s="308"/>
      <c r="AX5" s="309"/>
      <c r="AY5" s="33"/>
      <c r="AZ5" s="34"/>
      <c r="BA5" s="317"/>
      <c r="BB5" s="318"/>
      <c r="BC5" s="359"/>
      <c r="BD5" s="357"/>
      <c r="BE5" s="234"/>
      <c r="BF5" s="235"/>
      <c r="BG5" s="24"/>
      <c r="BH5" s="24"/>
      <c r="BI5" s="11"/>
    </row>
    <row r="6" spans="1:61" ht="18.75" customHeight="1">
      <c r="A6" s="281" t="s">
        <v>71</v>
      </c>
      <c r="B6" s="282"/>
      <c r="C6" s="283"/>
      <c r="D6" s="15"/>
      <c r="E6" s="271"/>
      <c r="F6" s="272"/>
      <c r="G6" s="276" t="s">
        <v>72</v>
      </c>
      <c r="H6" s="265"/>
      <c r="I6" s="239" t="s">
        <v>73</v>
      </c>
      <c r="J6" s="233"/>
      <c r="K6" s="232"/>
      <c r="L6" s="233"/>
      <c r="M6" s="239" t="s">
        <v>73</v>
      </c>
      <c r="N6" s="233"/>
      <c r="O6" s="232"/>
      <c r="P6" s="233"/>
      <c r="Q6" s="239" t="s">
        <v>73</v>
      </c>
      <c r="R6" s="233"/>
      <c r="S6" s="232"/>
      <c r="T6" s="233"/>
      <c r="U6" s="239" t="s">
        <v>73</v>
      </c>
      <c r="V6" s="233"/>
      <c r="W6" s="232"/>
      <c r="X6" s="233"/>
      <c r="Y6" s="256" t="s">
        <v>73</v>
      </c>
      <c r="Z6" s="233"/>
      <c r="AA6" s="259"/>
      <c r="AB6" s="233"/>
      <c r="AC6" s="264" t="s">
        <v>73</v>
      </c>
      <c r="AD6" s="268"/>
      <c r="AE6" s="232"/>
      <c r="AF6" s="233"/>
      <c r="AG6" s="264" t="s">
        <v>73</v>
      </c>
      <c r="AH6" s="268"/>
      <c r="AI6" s="234"/>
      <c r="AJ6" s="235"/>
      <c r="AK6" s="267"/>
      <c r="AL6" s="268"/>
      <c r="AM6" s="234"/>
      <c r="AN6" s="235"/>
      <c r="AO6" s="270"/>
      <c r="AP6" s="265"/>
      <c r="AQ6" s="234"/>
      <c r="AR6" s="235"/>
      <c r="AS6" s="270"/>
      <c r="AT6" s="265"/>
      <c r="AU6" s="232"/>
      <c r="AV6" s="233"/>
      <c r="AW6" s="270"/>
      <c r="AX6" s="265"/>
      <c r="AY6" s="38"/>
      <c r="AZ6" s="22"/>
      <c r="BA6" s="343"/>
      <c r="BB6" s="344"/>
      <c r="BC6" s="325"/>
      <c r="BD6" s="235"/>
      <c r="BE6" s="234"/>
      <c r="BF6" s="235"/>
      <c r="BG6" s="24"/>
      <c r="BH6" s="24"/>
      <c r="BI6" s="11"/>
    </row>
    <row r="7" spans="1:61" ht="20.5" customHeight="1">
      <c r="A7" s="281" t="s">
        <v>74</v>
      </c>
      <c r="B7" s="282"/>
      <c r="C7" s="283"/>
      <c r="D7" s="15"/>
      <c r="E7" s="332" t="s">
        <v>75</v>
      </c>
      <c r="F7" s="272"/>
      <c r="G7" s="276" t="s">
        <v>69</v>
      </c>
      <c r="H7" s="265"/>
      <c r="I7" s="239" t="s">
        <v>75</v>
      </c>
      <c r="J7" s="233"/>
      <c r="K7" s="232"/>
      <c r="L7" s="233"/>
      <c r="M7" s="239" t="s">
        <v>75</v>
      </c>
      <c r="N7" s="233"/>
      <c r="O7" s="232"/>
      <c r="P7" s="233"/>
      <c r="Q7" s="239" t="s">
        <v>75</v>
      </c>
      <c r="R7" s="233"/>
      <c r="S7" s="232"/>
      <c r="T7" s="233"/>
      <c r="U7" s="239" t="s">
        <v>75</v>
      </c>
      <c r="V7" s="233"/>
      <c r="W7" s="232"/>
      <c r="X7" s="233"/>
      <c r="Y7" s="256" t="s">
        <v>75</v>
      </c>
      <c r="Z7" s="233"/>
      <c r="AA7" s="259"/>
      <c r="AB7" s="233"/>
      <c r="AC7" s="264" t="s">
        <v>69</v>
      </c>
      <c r="AD7" s="268"/>
      <c r="AE7" s="232"/>
      <c r="AF7" s="233"/>
      <c r="AG7" s="264" t="s">
        <v>69</v>
      </c>
      <c r="AH7" s="268"/>
      <c r="AI7" s="234"/>
      <c r="AJ7" s="235"/>
      <c r="AK7" s="267"/>
      <c r="AL7" s="268"/>
      <c r="AM7" s="234"/>
      <c r="AN7" s="235"/>
      <c r="AO7" s="264" t="s">
        <v>75</v>
      </c>
      <c r="AP7" s="268"/>
      <c r="AQ7" s="234"/>
      <c r="AR7" s="235"/>
      <c r="AS7" s="270"/>
      <c r="AT7" s="265"/>
      <c r="AU7" s="232"/>
      <c r="AV7" s="233"/>
      <c r="AW7" s="270"/>
      <c r="AX7" s="265"/>
      <c r="AY7" s="38"/>
      <c r="AZ7" s="22"/>
      <c r="BA7" s="299" t="s">
        <v>69</v>
      </c>
      <c r="BB7" s="300"/>
      <c r="BC7" s="325"/>
      <c r="BD7" s="235"/>
      <c r="BE7" s="234"/>
      <c r="BF7" s="235"/>
      <c r="BG7" s="24"/>
      <c r="BH7" s="24"/>
      <c r="BI7" s="11"/>
    </row>
    <row r="8" spans="1:61" ht="16.5" customHeight="1">
      <c r="A8" s="281" t="s">
        <v>76</v>
      </c>
      <c r="B8" s="282"/>
      <c r="C8" s="283"/>
      <c r="D8" s="15"/>
      <c r="E8" s="271"/>
      <c r="F8" s="272"/>
      <c r="G8" s="270"/>
      <c r="H8" s="265"/>
      <c r="I8" s="239" t="s">
        <v>75</v>
      </c>
      <c r="J8" s="233"/>
      <c r="K8" s="232"/>
      <c r="L8" s="233"/>
      <c r="M8" s="239" t="s">
        <v>75</v>
      </c>
      <c r="N8" s="233"/>
      <c r="O8" s="232"/>
      <c r="P8" s="233"/>
      <c r="Q8" s="239" t="s">
        <v>75</v>
      </c>
      <c r="R8" s="233"/>
      <c r="S8" s="232"/>
      <c r="T8" s="233"/>
      <c r="U8" s="239" t="s">
        <v>75</v>
      </c>
      <c r="V8" s="233"/>
      <c r="W8" s="232"/>
      <c r="X8" s="233"/>
      <c r="Y8" s="256" t="s">
        <v>75</v>
      </c>
      <c r="Z8" s="233"/>
      <c r="AA8" s="259"/>
      <c r="AB8" s="233"/>
      <c r="AC8" s="264" t="s">
        <v>69</v>
      </c>
      <c r="AD8" s="268"/>
      <c r="AE8" s="239" t="s">
        <v>75</v>
      </c>
      <c r="AF8" s="233"/>
      <c r="AG8" s="264" t="s">
        <v>77</v>
      </c>
      <c r="AH8" s="268"/>
      <c r="AI8" s="234"/>
      <c r="AJ8" s="235"/>
      <c r="AK8" s="270"/>
      <c r="AL8" s="265"/>
      <c r="AM8" s="239" t="s">
        <v>78</v>
      </c>
      <c r="AN8" s="233"/>
      <c r="AO8" s="270"/>
      <c r="AP8" s="265"/>
      <c r="AQ8" s="234"/>
      <c r="AR8" s="235"/>
      <c r="AS8" s="270"/>
      <c r="AT8" s="265"/>
      <c r="AU8" s="239" t="s">
        <v>69</v>
      </c>
      <c r="AV8" s="233"/>
      <c r="AW8" s="264" t="s">
        <v>75</v>
      </c>
      <c r="AX8" s="265"/>
      <c r="AY8" s="21" t="s">
        <v>75</v>
      </c>
      <c r="AZ8" s="22"/>
      <c r="BA8" s="343"/>
      <c r="BB8" s="344"/>
      <c r="BC8" s="347" t="s">
        <v>75</v>
      </c>
      <c r="BD8" s="235"/>
      <c r="BE8" s="234"/>
      <c r="BF8" s="235"/>
      <c r="BG8" s="24"/>
      <c r="BH8" s="24"/>
      <c r="BI8" s="11"/>
    </row>
    <row r="9" spans="1:61" ht="15" customHeight="1">
      <c r="A9" s="281" t="s">
        <v>79</v>
      </c>
      <c r="B9" s="282"/>
      <c r="C9" s="283"/>
      <c r="D9" s="15"/>
      <c r="E9" s="271"/>
      <c r="F9" s="272"/>
      <c r="G9" s="314" t="s">
        <v>80</v>
      </c>
      <c r="H9" s="265"/>
      <c r="I9" s="238" t="s">
        <v>81</v>
      </c>
      <c r="J9" s="235"/>
      <c r="K9" s="234"/>
      <c r="L9" s="235"/>
      <c r="M9" s="238" t="s">
        <v>81</v>
      </c>
      <c r="N9" s="235"/>
      <c r="O9" s="234"/>
      <c r="P9" s="235"/>
      <c r="Q9" s="238" t="s">
        <v>81</v>
      </c>
      <c r="R9" s="235"/>
      <c r="S9" s="234"/>
      <c r="T9" s="235"/>
      <c r="U9" s="238" t="s">
        <v>81</v>
      </c>
      <c r="V9" s="235"/>
      <c r="W9" s="234"/>
      <c r="X9" s="235"/>
      <c r="Y9" s="256" t="s">
        <v>81</v>
      </c>
      <c r="Z9" s="235"/>
      <c r="AA9" s="259"/>
      <c r="AB9" s="235"/>
      <c r="AC9" s="264" t="s">
        <v>82</v>
      </c>
      <c r="AD9" s="268"/>
      <c r="AE9" s="239" t="s">
        <v>83</v>
      </c>
      <c r="AF9" s="233"/>
      <c r="AG9" s="264" t="s">
        <v>81</v>
      </c>
      <c r="AH9" s="268"/>
      <c r="AI9" s="234"/>
      <c r="AJ9" s="235"/>
      <c r="AK9" s="314" t="s">
        <v>84</v>
      </c>
      <c r="AL9" s="265"/>
      <c r="AM9" s="238" t="s">
        <v>85</v>
      </c>
      <c r="AN9" s="235"/>
      <c r="AO9" s="264" t="s">
        <v>81</v>
      </c>
      <c r="AP9" s="268"/>
      <c r="AQ9" s="238" t="s">
        <v>80</v>
      </c>
      <c r="AR9" s="235"/>
      <c r="AS9" s="264" t="s">
        <v>86</v>
      </c>
      <c r="AT9" s="268"/>
      <c r="AU9" s="239" t="s">
        <v>87</v>
      </c>
      <c r="AV9" s="233"/>
      <c r="AW9" s="264" t="s">
        <v>87</v>
      </c>
      <c r="AX9" s="268"/>
      <c r="AY9" s="239" t="s">
        <v>88</v>
      </c>
      <c r="AZ9" s="233"/>
      <c r="BA9" s="299" t="s">
        <v>89</v>
      </c>
      <c r="BB9" s="300"/>
      <c r="BC9" s="347" t="s">
        <v>89</v>
      </c>
      <c r="BD9" s="235"/>
      <c r="BE9" s="234"/>
      <c r="BF9" s="235"/>
      <c r="BG9" s="24"/>
      <c r="BH9" s="24"/>
      <c r="BI9" s="11"/>
    </row>
    <row r="10" spans="1:61" ht="15" customHeight="1">
      <c r="A10" s="281" t="s">
        <v>90</v>
      </c>
      <c r="B10" s="282"/>
      <c r="C10" s="283"/>
      <c r="D10" s="15"/>
      <c r="E10" s="271"/>
      <c r="F10" s="272"/>
      <c r="G10" s="314" t="s">
        <v>80</v>
      </c>
      <c r="H10" s="265"/>
      <c r="I10" s="238" t="s">
        <v>91</v>
      </c>
      <c r="J10" s="235"/>
      <c r="K10" s="234"/>
      <c r="L10" s="235"/>
      <c r="M10" s="238" t="s">
        <v>91</v>
      </c>
      <c r="N10" s="235"/>
      <c r="O10" s="234"/>
      <c r="P10" s="235"/>
      <c r="Q10" s="238" t="s">
        <v>91</v>
      </c>
      <c r="R10" s="235"/>
      <c r="S10" s="234"/>
      <c r="T10" s="235"/>
      <c r="U10" s="238" t="s">
        <v>91</v>
      </c>
      <c r="V10" s="235"/>
      <c r="W10" s="234"/>
      <c r="X10" s="235"/>
      <c r="Y10" s="256" t="s">
        <v>91</v>
      </c>
      <c r="Z10" s="235"/>
      <c r="AA10" s="259"/>
      <c r="AB10" s="235"/>
      <c r="AC10" s="264" t="s">
        <v>92</v>
      </c>
      <c r="AD10" s="268"/>
      <c r="AE10" s="239" t="s">
        <v>83</v>
      </c>
      <c r="AF10" s="233"/>
      <c r="AG10" s="264" t="s">
        <v>93</v>
      </c>
      <c r="AH10" s="268"/>
      <c r="AI10" s="234"/>
      <c r="AJ10" s="235"/>
      <c r="AK10" s="314" t="s">
        <v>92</v>
      </c>
      <c r="AL10" s="265"/>
      <c r="AM10" s="238" t="s">
        <v>94</v>
      </c>
      <c r="AN10" s="235"/>
      <c r="AO10" s="264" t="s">
        <v>95</v>
      </c>
      <c r="AP10" s="268"/>
      <c r="AQ10" s="238" t="s">
        <v>80</v>
      </c>
      <c r="AR10" s="235"/>
      <c r="AS10" s="264" t="s">
        <v>86</v>
      </c>
      <c r="AT10" s="268"/>
      <c r="AU10" s="239" t="s">
        <v>96</v>
      </c>
      <c r="AV10" s="233"/>
      <c r="AW10" s="264" t="s">
        <v>82</v>
      </c>
      <c r="AX10" s="268"/>
      <c r="AY10" s="239" t="s">
        <v>97</v>
      </c>
      <c r="AZ10" s="233"/>
      <c r="BA10" s="299" t="s">
        <v>98</v>
      </c>
      <c r="BB10" s="300"/>
      <c r="BC10" s="347" t="s">
        <v>99</v>
      </c>
      <c r="BD10" s="235"/>
      <c r="BE10" s="234"/>
      <c r="BF10" s="235"/>
      <c r="BG10" s="24"/>
      <c r="BH10" s="24"/>
      <c r="BI10" s="11"/>
    </row>
    <row r="11" spans="1:61" ht="15" customHeight="1">
      <c r="A11" s="281" t="s">
        <v>100</v>
      </c>
      <c r="B11" s="282"/>
      <c r="C11" s="283"/>
      <c r="D11" s="15"/>
      <c r="E11" s="271"/>
      <c r="F11" s="272"/>
      <c r="G11" s="314" t="s">
        <v>80</v>
      </c>
      <c r="H11" s="265"/>
      <c r="I11" s="238" t="s">
        <v>92</v>
      </c>
      <c r="J11" s="235"/>
      <c r="K11" s="234"/>
      <c r="L11" s="235"/>
      <c r="M11" s="238" t="s">
        <v>92</v>
      </c>
      <c r="N11" s="235"/>
      <c r="O11" s="234"/>
      <c r="P11" s="235"/>
      <c r="Q11" s="238" t="s">
        <v>92</v>
      </c>
      <c r="R11" s="235"/>
      <c r="S11" s="234"/>
      <c r="T11" s="235"/>
      <c r="U11" s="238" t="s">
        <v>92</v>
      </c>
      <c r="V11" s="235"/>
      <c r="W11" s="234"/>
      <c r="X11" s="235"/>
      <c r="Y11" s="256" t="s">
        <v>92</v>
      </c>
      <c r="Z11" s="235"/>
      <c r="AA11" s="259"/>
      <c r="AB11" s="235"/>
      <c r="AC11" s="264" t="s">
        <v>92</v>
      </c>
      <c r="AD11" s="268"/>
      <c r="AE11" s="239" t="s">
        <v>83</v>
      </c>
      <c r="AF11" s="233"/>
      <c r="AG11" s="264" t="s">
        <v>93</v>
      </c>
      <c r="AH11" s="268"/>
      <c r="AI11" s="234"/>
      <c r="AJ11" s="235"/>
      <c r="AK11" s="314" t="s">
        <v>92</v>
      </c>
      <c r="AL11" s="265"/>
      <c r="AM11" s="238" t="s">
        <v>92</v>
      </c>
      <c r="AN11" s="235"/>
      <c r="AO11" s="264" t="s">
        <v>101</v>
      </c>
      <c r="AP11" s="268"/>
      <c r="AQ11" s="238" t="s">
        <v>80</v>
      </c>
      <c r="AR11" s="235"/>
      <c r="AS11" s="264" t="s">
        <v>86</v>
      </c>
      <c r="AT11" s="268"/>
      <c r="AU11" s="239" t="s">
        <v>92</v>
      </c>
      <c r="AV11" s="233"/>
      <c r="AW11" s="35" t="s">
        <v>92</v>
      </c>
      <c r="AX11" s="17"/>
      <c r="AY11" s="239" t="s">
        <v>92</v>
      </c>
      <c r="AZ11" s="233"/>
      <c r="BA11" s="299" t="s">
        <v>102</v>
      </c>
      <c r="BB11" s="300"/>
      <c r="BC11" s="347" t="s">
        <v>103</v>
      </c>
      <c r="BD11" s="235"/>
      <c r="BE11" s="234"/>
      <c r="BF11" s="235"/>
      <c r="BG11" s="24"/>
      <c r="BH11" s="24"/>
      <c r="BI11" s="11"/>
    </row>
    <row r="12" spans="1:61" ht="17" customHeight="1">
      <c r="A12" s="281" t="s">
        <v>104</v>
      </c>
      <c r="B12" s="282"/>
      <c r="C12" s="283"/>
      <c r="D12" s="15"/>
      <c r="E12" s="271"/>
      <c r="F12" s="272"/>
      <c r="G12" s="270"/>
      <c r="H12" s="265"/>
      <c r="I12" s="234"/>
      <c r="J12" s="235"/>
      <c r="K12" s="234"/>
      <c r="L12" s="235"/>
      <c r="M12" s="234"/>
      <c r="N12" s="235"/>
      <c r="O12" s="234"/>
      <c r="P12" s="235"/>
      <c r="Q12" s="234"/>
      <c r="R12" s="235"/>
      <c r="S12" s="234"/>
      <c r="T12" s="235"/>
      <c r="U12" s="234"/>
      <c r="V12" s="235"/>
      <c r="W12" s="234"/>
      <c r="X12" s="235"/>
      <c r="Y12" s="259"/>
      <c r="Z12" s="235"/>
      <c r="AA12" s="259"/>
      <c r="AB12" s="235"/>
      <c r="AC12" s="267"/>
      <c r="AD12" s="268"/>
      <c r="AE12" s="38"/>
      <c r="AF12" s="22"/>
      <c r="AG12" s="267"/>
      <c r="AH12" s="268"/>
      <c r="AI12" s="234"/>
      <c r="AJ12" s="235"/>
      <c r="AK12" s="270"/>
      <c r="AL12" s="265"/>
      <c r="AM12" s="234"/>
      <c r="AN12" s="235"/>
      <c r="AO12" s="41"/>
      <c r="AP12" s="17"/>
      <c r="AQ12" s="234"/>
      <c r="AR12" s="235"/>
      <c r="AS12" s="270"/>
      <c r="AT12" s="265"/>
      <c r="AU12" s="232"/>
      <c r="AV12" s="233"/>
      <c r="AW12" s="41"/>
      <c r="AX12" s="17"/>
      <c r="AY12" s="38"/>
      <c r="AZ12" s="22"/>
      <c r="BA12" s="331"/>
      <c r="BB12" s="300"/>
      <c r="BC12" s="325"/>
      <c r="BD12" s="235"/>
      <c r="BE12" s="234"/>
      <c r="BF12" s="235"/>
      <c r="BG12" s="24"/>
      <c r="BH12" s="24"/>
      <c r="BI12" s="11"/>
    </row>
    <row r="13" spans="1:61" ht="20.5" customHeight="1">
      <c r="A13" s="281" t="s">
        <v>105</v>
      </c>
      <c r="B13" s="282"/>
      <c r="C13" s="283"/>
      <c r="D13" s="15"/>
      <c r="E13" s="339" t="s">
        <v>75</v>
      </c>
      <c r="F13" s="340"/>
      <c r="G13" s="264" t="s">
        <v>69</v>
      </c>
      <c r="H13" s="268"/>
      <c r="I13" s="239" t="s">
        <v>75</v>
      </c>
      <c r="J13" s="233"/>
      <c r="K13" s="232"/>
      <c r="L13" s="233"/>
      <c r="M13" s="239" t="s">
        <v>75</v>
      </c>
      <c r="N13" s="233"/>
      <c r="O13" s="232"/>
      <c r="P13" s="233"/>
      <c r="Q13" s="239" t="s">
        <v>75</v>
      </c>
      <c r="R13" s="233"/>
      <c r="S13" s="232"/>
      <c r="T13" s="233"/>
      <c r="U13" s="239" t="s">
        <v>75</v>
      </c>
      <c r="V13" s="233"/>
      <c r="W13" s="232"/>
      <c r="X13" s="233"/>
      <c r="Y13" s="256" t="s">
        <v>75</v>
      </c>
      <c r="Z13" s="233"/>
      <c r="AA13" s="259"/>
      <c r="AB13" s="233"/>
      <c r="AC13" s="264" t="s">
        <v>75</v>
      </c>
      <c r="AD13" s="268"/>
      <c r="AE13" s="38"/>
      <c r="AF13" s="22"/>
      <c r="AG13" s="264" t="s">
        <v>75</v>
      </c>
      <c r="AH13" s="268"/>
      <c r="AI13" s="234"/>
      <c r="AJ13" s="235"/>
      <c r="AK13" s="270"/>
      <c r="AL13" s="265"/>
      <c r="AM13" s="239" t="s">
        <v>75</v>
      </c>
      <c r="AN13" s="233"/>
      <c r="AO13" s="264" t="s">
        <v>75</v>
      </c>
      <c r="AP13" s="268"/>
      <c r="AQ13" s="234"/>
      <c r="AR13" s="235"/>
      <c r="AS13" s="270"/>
      <c r="AT13" s="265"/>
      <c r="AU13" s="239" t="s">
        <v>75</v>
      </c>
      <c r="AV13" s="233"/>
      <c r="AW13" s="35" t="s">
        <v>75</v>
      </c>
      <c r="AX13" s="17"/>
      <c r="AY13" s="21" t="s">
        <v>75</v>
      </c>
      <c r="AZ13" s="22"/>
      <c r="BA13" s="331"/>
      <c r="BB13" s="300"/>
      <c r="BC13" s="325"/>
      <c r="BD13" s="235"/>
      <c r="BE13" s="234"/>
      <c r="BF13" s="235"/>
      <c r="BG13" s="24"/>
      <c r="BH13" s="24"/>
      <c r="BI13" s="11"/>
    </row>
    <row r="14" spans="1:61" ht="19.75" customHeight="1">
      <c r="A14" s="281" t="s">
        <v>106</v>
      </c>
      <c r="B14" s="282"/>
      <c r="C14" s="283"/>
      <c r="D14" s="15"/>
      <c r="E14" s="332" t="s">
        <v>75</v>
      </c>
      <c r="F14" s="272"/>
      <c r="G14" s="264" t="s">
        <v>75</v>
      </c>
      <c r="H14" s="268"/>
      <c r="I14" s="239" t="s">
        <v>69</v>
      </c>
      <c r="J14" s="233"/>
      <c r="K14" s="232"/>
      <c r="L14" s="233"/>
      <c r="M14" s="239" t="s">
        <v>69</v>
      </c>
      <c r="N14" s="233"/>
      <c r="O14" s="232"/>
      <c r="P14" s="233"/>
      <c r="Q14" s="239" t="s">
        <v>69</v>
      </c>
      <c r="R14" s="233"/>
      <c r="S14" s="232"/>
      <c r="T14" s="233"/>
      <c r="U14" s="239" t="s">
        <v>69</v>
      </c>
      <c r="V14" s="233"/>
      <c r="W14" s="232"/>
      <c r="X14" s="233"/>
      <c r="Y14" s="256" t="s">
        <v>69</v>
      </c>
      <c r="Z14" s="233"/>
      <c r="AA14" s="259"/>
      <c r="AB14" s="233"/>
      <c r="AC14" s="264" t="s">
        <v>69</v>
      </c>
      <c r="AD14" s="268"/>
      <c r="AE14" s="239" t="s">
        <v>69</v>
      </c>
      <c r="AF14" s="233"/>
      <c r="AG14" s="264" t="s">
        <v>69</v>
      </c>
      <c r="AH14" s="268"/>
      <c r="AI14" s="234"/>
      <c r="AJ14" s="235"/>
      <c r="AK14" s="270"/>
      <c r="AL14" s="265"/>
      <c r="AM14" s="234"/>
      <c r="AN14" s="235"/>
      <c r="AO14" s="264" t="s">
        <v>75</v>
      </c>
      <c r="AP14" s="268"/>
      <c r="AQ14" s="234"/>
      <c r="AR14" s="235"/>
      <c r="AS14" s="270"/>
      <c r="AT14" s="265"/>
      <c r="AU14" s="232"/>
      <c r="AV14" s="233"/>
      <c r="AW14" s="35" t="s">
        <v>75</v>
      </c>
      <c r="AX14" s="17"/>
      <c r="AY14" s="21" t="s">
        <v>75</v>
      </c>
      <c r="AZ14" s="22"/>
      <c r="BA14" s="299" t="s">
        <v>69</v>
      </c>
      <c r="BB14" s="300"/>
      <c r="BC14" s="347" t="s">
        <v>75</v>
      </c>
      <c r="BD14" s="235"/>
      <c r="BE14" s="234"/>
      <c r="BF14" s="235"/>
      <c r="BG14" s="24"/>
      <c r="BH14" s="24"/>
      <c r="BI14" s="11"/>
    </row>
    <row r="15" spans="1:61" ht="23" customHeight="1">
      <c r="A15" s="284" t="s">
        <v>107</v>
      </c>
      <c r="B15" s="285"/>
      <c r="C15" s="286"/>
      <c r="D15" s="15"/>
      <c r="E15" s="36"/>
      <c r="F15" s="16"/>
      <c r="G15" s="266" t="s">
        <v>108</v>
      </c>
      <c r="H15" s="265"/>
      <c r="I15" s="240" t="s">
        <v>109</v>
      </c>
      <c r="J15" s="241"/>
      <c r="K15" s="245"/>
      <c r="L15" s="241"/>
      <c r="M15" s="240" t="s">
        <v>109</v>
      </c>
      <c r="N15" s="241"/>
      <c r="O15" s="245"/>
      <c r="P15" s="241"/>
      <c r="Q15" s="240" t="s">
        <v>109</v>
      </c>
      <c r="R15" s="241"/>
      <c r="S15" s="245"/>
      <c r="T15" s="241"/>
      <c r="U15" s="240" t="s">
        <v>109</v>
      </c>
      <c r="V15" s="241"/>
      <c r="W15" s="245"/>
      <c r="X15" s="241"/>
      <c r="Y15" s="260" t="s">
        <v>109</v>
      </c>
      <c r="Z15" s="241"/>
      <c r="AA15" s="269"/>
      <c r="AB15" s="241"/>
      <c r="AC15" s="294" t="s">
        <v>110</v>
      </c>
      <c r="AD15" s="290"/>
      <c r="AE15" s="240" t="s">
        <v>111</v>
      </c>
      <c r="AF15" s="241"/>
      <c r="AG15" s="294" t="s">
        <v>112</v>
      </c>
      <c r="AH15" s="290"/>
      <c r="AI15" s="25"/>
      <c r="AJ15" s="29"/>
      <c r="AK15" s="30"/>
      <c r="AL15" s="31"/>
      <c r="AM15" s="28" t="s">
        <v>113</v>
      </c>
      <c r="AN15" s="29"/>
      <c r="AO15" s="294" t="s">
        <v>114</v>
      </c>
      <c r="AP15" s="290"/>
      <c r="AQ15" s="25"/>
      <c r="AR15" s="29"/>
      <c r="AS15" s="32" t="s">
        <v>115</v>
      </c>
      <c r="AT15" s="31"/>
      <c r="AU15" s="50" t="s">
        <v>116</v>
      </c>
      <c r="AV15" s="22"/>
      <c r="AW15" s="37" t="s">
        <v>117</v>
      </c>
      <c r="AX15" s="51" t="s">
        <v>118</v>
      </c>
      <c r="AY15" s="21" t="s">
        <v>119</v>
      </c>
      <c r="AZ15" s="22"/>
      <c r="BA15" s="44" t="s">
        <v>120</v>
      </c>
      <c r="BB15" s="45"/>
      <c r="BC15" s="28" t="s">
        <v>121</v>
      </c>
      <c r="BD15" s="52"/>
      <c r="BE15" s="19"/>
      <c r="BF15" s="18"/>
      <c r="BG15" s="24"/>
      <c r="BH15" s="24"/>
      <c r="BI15" s="11"/>
    </row>
    <row r="16" spans="1:61" ht="16.5" customHeight="1">
      <c r="A16" s="12" t="s">
        <v>122</v>
      </c>
      <c r="B16" s="13"/>
      <c r="C16" s="14"/>
      <c r="D16" s="15"/>
      <c r="E16" s="36"/>
      <c r="F16" s="16"/>
      <c r="G16" s="264" t="s">
        <v>69</v>
      </c>
      <c r="H16" s="265"/>
      <c r="I16" s="239" t="s">
        <v>123</v>
      </c>
      <c r="J16" s="233"/>
      <c r="K16" s="232"/>
      <c r="L16" s="233"/>
      <c r="M16" s="239" t="s">
        <v>123</v>
      </c>
      <c r="N16" s="233"/>
      <c r="O16" s="232"/>
      <c r="P16" s="233"/>
      <c r="Q16" s="239" t="s">
        <v>123</v>
      </c>
      <c r="R16" s="233"/>
      <c r="S16" s="232"/>
      <c r="T16" s="233"/>
      <c r="U16" s="239" t="s">
        <v>123</v>
      </c>
      <c r="V16" s="233"/>
      <c r="W16" s="232"/>
      <c r="X16" s="233"/>
      <c r="Y16" s="256" t="s">
        <v>123</v>
      </c>
      <c r="Z16" s="233"/>
      <c r="AA16" s="259"/>
      <c r="AB16" s="233"/>
      <c r="AC16" s="294" t="s">
        <v>124</v>
      </c>
      <c r="AD16" s="290"/>
      <c r="AE16" s="239" t="s">
        <v>75</v>
      </c>
      <c r="AF16" s="233"/>
      <c r="AG16" s="264" t="s">
        <v>75</v>
      </c>
      <c r="AH16" s="268"/>
      <c r="AI16" s="19"/>
      <c r="AJ16" s="18"/>
      <c r="AK16" s="41"/>
      <c r="AL16" s="17"/>
      <c r="AM16" s="239" t="s">
        <v>75</v>
      </c>
      <c r="AN16" s="233"/>
      <c r="AO16" s="40"/>
      <c r="AP16" s="17"/>
      <c r="AQ16" s="19"/>
      <c r="AR16" s="18"/>
      <c r="AS16" s="41"/>
      <c r="AT16" s="17"/>
      <c r="AU16" s="21" t="s">
        <v>75</v>
      </c>
      <c r="AV16" s="22"/>
      <c r="AW16" s="40"/>
      <c r="AX16" s="17"/>
      <c r="AY16" s="38"/>
      <c r="AZ16" s="22"/>
      <c r="BA16" s="47"/>
      <c r="BB16" s="45"/>
      <c r="BC16" s="43"/>
      <c r="BD16" s="53"/>
      <c r="BE16" s="19"/>
      <c r="BF16" s="18"/>
      <c r="BG16" s="24"/>
      <c r="BH16" s="24"/>
      <c r="BI16" s="11"/>
    </row>
    <row r="17" spans="1:61" ht="18.25" customHeight="1">
      <c r="A17" s="12" t="s">
        <v>125</v>
      </c>
      <c r="B17" s="13"/>
      <c r="C17" s="14"/>
      <c r="D17" s="15"/>
      <c r="E17" s="36"/>
      <c r="F17" s="16"/>
      <c r="G17" s="264" t="s">
        <v>69</v>
      </c>
      <c r="H17" s="265"/>
      <c r="I17" s="239" t="s">
        <v>69</v>
      </c>
      <c r="J17" s="233"/>
      <c r="K17" s="232"/>
      <c r="L17" s="233"/>
      <c r="M17" s="239" t="s">
        <v>69</v>
      </c>
      <c r="N17" s="233"/>
      <c r="O17" s="232"/>
      <c r="P17" s="233"/>
      <c r="Q17" s="239" t="s">
        <v>69</v>
      </c>
      <c r="R17" s="233"/>
      <c r="S17" s="232"/>
      <c r="T17" s="233"/>
      <c r="U17" s="239" t="s">
        <v>69</v>
      </c>
      <c r="V17" s="233"/>
      <c r="W17" s="232"/>
      <c r="X17" s="233"/>
      <c r="Y17" s="256" t="s">
        <v>69</v>
      </c>
      <c r="Z17" s="233"/>
      <c r="AA17" s="259"/>
      <c r="AB17" s="233"/>
      <c r="AC17" s="264" t="s">
        <v>69</v>
      </c>
      <c r="AD17" s="268"/>
      <c r="AE17" s="239" t="s">
        <v>75</v>
      </c>
      <c r="AF17" s="233"/>
      <c r="AG17" s="264" t="s">
        <v>69</v>
      </c>
      <c r="AH17" s="268"/>
      <c r="AI17" s="19"/>
      <c r="AJ17" s="18"/>
      <c r="AK17" s="41"/>
      <c r="AL17" s="17"/>
      <c r="AM17" s="19"/>
      <c r="AN17" s="18"/>
      <c r="AO17" s="40"/>
      <c r="AP17" s="17"/>
      <c r="AQ17" s="19"/>
      <c r="AR17" s="18"/>
      <c r="AS17" s="41"/>
      <c r="AT17" s="17"/>
      <c r="AU17" s="38"/>
      <c r="AV17" s="22"/>
      <c r="AW17" s="40"/>
      <c r="AX17" s="17"/>
      <c r="AY17" s="38"/>
      <c r="AZ17" s="22"/>
      <c r="BA17" s="47"/>
      <c r="BB17" s="45"/>
      <c r="BC17" s="43"/>
      <c r="BD17" s="53"/>
      <c r="BE17" s="19"/>
      <c r="BF17" s="18"/>
      <c r="BG17" s="24"/>
      <c r="BH17" s="24"/>
      <c r="BI17" s="11"/>
    </row>
    <row r="18" spans="1:61" ht="18.75" customHeight="1">
      <c r="A18" s="284" t="s">
        <v>126</v>
      </c>
      <c r="B18" s="285"/>
      <c r="C18" s="286"/>
      <c r="D18" s="15"/>
      <c r="E18" s="339" t="s">
        <v>75</v>
      </c>
      <c r="F18" s="340"/>
      <c r="G18" s="264" t="s">
        <v>75</v>
      </c>
      <c r="H18" s="268"/>
      <c r="I18" s="239" t="s">
        <v>75</v>
      </c>
      <c r="J18" s="233"/>
      <c r="K18" s="232"/>
      <c r="L18" s="233"/>
      <c r="M18" s="239" t="s">
        <v>75</v>
      </c>
      <c r="N18" s="233"/>
      <c r="O18" s="232"/>
      <c r="P18" s="233"/>
      <c r="Q18" s="239" t="s">
        <v>75</v>
      </c>
      <c r="R18" s="233"/>
      <c r="S18" s="232"/>
      <c r="T18" s="233"/>
      <c r="U18" s="239" t="s">
        <v>75</v>
      </c>
      <c r="V18" s="233"/>
      <c r="W18" s="232"/>
      <c r="X18" s="233"/>
      <c r="Y18" s="256" t="s">
        <v>75</v>
      </c>
      <c r="Z18" s="233"/>
      <c r="AA18" s="259"/>
      <c r="AB18" s="233"/>
      <c r="AC18" s="264" t="s">
        <v>127</v>
      </c>
      <c r="AD18" s="268"/>
      <c r="AE18" s="232"/>
      <c r="AF18" s="233"/>
      <c r="AG18" s="264" t="s">
        <v>75</v>
      </c>
      <c r="AH18" s="268"/>
      <c r="AI18" s="19"/>
      <c r="AJ18" s="18"/>
      <c r="AK18" s="41"/>
      <c r="AL18" s="17"/>
      <c r="AM18" s="38"/>
      <c r="AN18" s="22"/>
      <c r="AO18" s="40"/>
      <c r="AP18" s="17"/>
      <c r="AQ18" s="19"/>
      <c r="AR18" s="18"/>
      <c r="AS18" s="41"/>
      <c r="AT18" s="17"/>
      <c r="AU18" s="21" t="s">
        <v>75</v>
      </c>
      <c r="AV18" s="22"/>
      <c r="AW18" s="40"/>
      <c r="AX18" s="17"/>
      <c r="AY18" s="38"/>
      <c r="AZ18" s="22"/>
      <c r="BA18" s="47"/>
      <c r="BB18" s="45"/>
      <c r="BC18" s="46" t="s">
        <v>75</v>
      </c>
      <c r="BD18" s="53"/>
      <c r="BE18" s="19"/>
      <c r="BF18" s="18"/>
      <c r="BG18" s="24"/>
      <c r="BH18" s="24"/>
      <c r="BI18" s="11"/>
    </row>
    <row r="19" spans="1:61" ht="17" customHeight="1">
      <c r="A19" s="281" t="s">
        <v>128</v>
      </c>
      <c r="B19" s="282"/>
      <c r="C19" s="283"/>
      <c r="D19" s="15"/>
      <c r="E19" s="36"/>
      <c r="F19" s="16"/>
      <c r="G19" s="264" t="s">
        <v>69</v>
      </c>
      <c r="H19" s="268"/>
      <c r="I19" s="234"/>
      <c r="J19" s="235"/>
      <c r="K19" s="234"/>
      <c r="L19" s="235"/>
      <c r="M19" s="234"/>
      <c r="N19" s="235"/>
      <c r="O19" s="234"/>
      <c r="P19" s="235"/>
      <c r="Q19" s="234"/>
      <c r="R19" s="235"/>
      <c r="S19" s="234"/>
      <c r="T19" s="235"/>
      <c r="U19" s="234"/>
      <c r="V19" s="235"/>
      <c r="W19" s="234"/>
      <c r="X19" s="235"/>
      <c r="Y19" s="259"/>
      <c r="Z19" s="235"/>
      <c r="AA19" s="259"/>
      <c r="AB19" s="235"/>
      <c r="AC19" s="264" t="s">
        <v>69</v>
      </c>
      <c r="AD19" s="268"/>
      <c r="AE19" s="232"/>
      <c r="AF19" s="233"/>
      <c r="AG19" s="264" t="s">
        <v>69</v>
      </c>
      <c r="AH19" s="268"/>
      <c r="AI19" s="234"/>
      <c r="AJ19" s="235"/>
      <c r="AK19" s="270"/>
      <c r="AL19" s="265"/>
      <c r="AM19" s="232"/>
      <c r="AN19" s="233"/>
      <c r="AO19" s="270"/>
      <c r="AP19" s="265"/>
      <c r="AQ19" s="234"/>
      <c r="AR19" s="235"/>
      <c r="AS19" s="270"/>
      <c r="AT19" s="265"/>
      <c r="AU19" s="232"/>
      <c r="AV19" s="233"/>
      <c r="AW19" s="270"/>
      <c r="AX19" s="265"/>
      <c r="AY19" s="38"/>
      <c r="AZ19" s="22"/>
      <c r="BA19" s="343"/>
      <c r="BB19" s="344"/>
      <c r="BC19" s="325"/>
      <c r="BD19" s="235"/>
      <c r="BE19" s="234"/>
      <c r="BF19" s="235"/>
      <c r="BG19" s="24"/>
      <c r="BH19" s="24"/>
      <c r="BI19" s="11"/>
    </row>
    <row r="20" spans="1:61" ht="19.75" customHeight="1">
      <c r="A20" s="54" t="s">
        <v>129</v>
      </c>
      <c r="B20" s="13"/>
      <c r="C20" s="14"/>
      <c r="D20" s="15"/>
      <c r="E20" s="36"/>
      <c r="F20" s="16"/>
      <c r="G20" s="264" t="s">
        <v>69</v>
      </c>
      <c r="H20" s="268"/>
      <c r="I20" s="239" t="s">
        <v>75</v>
      </c>
      <c r="J20" s="233"/>
      <c r="K20" s="232"/>
      <c r="L20" s="233"/>
      <c r="M20" s="239" t="s">
        <v>75</v>
      </c>
      <c r="N20" s="233"/>
      <c r="O20" s="232"/>
      <c r="P20" s="233"/>
      <c r="Q20" s="239" t="s">
        <v>75</v>
      </c>
      <c r="R20" s="233"/>
      <c r="S20" s="232"/>
      <c r="T20" s="233"/>
      <c r="U20" s="239" t="s">
        <v>75</v>
      </c>
      <c r="V20" s="233"/>
      <c r="W20" s="232"/>
      <c r="X20" s="233"/>
      <c r="Y20" s="256" t="s">
        <v>75</v>
      </c>
      <c r="Z20" s="233"/>
      <c r="AA20" s="259"/>
      <c r="AB20" s="233"/>
      <c r="AC20" s="264" t="s">
        <v>75</v>
      </c>
      <c r="AD20" s="268"/>
      <c r="AE20" s="239" t="s">
        <v>75</v>
      </c>
      <c r="AF20" s="233"/>
      <c r="AG20" s="264" t="s">
        <v>69</v>
      </c>
      <c r="AH20" s="268"/>
      <c r="AI20" s="19"/>
      <c r="AJ20" s="18"/>
      <c r="AK20" s="41"/>
      <c r="AL20" s="17"/>
      <c r="AM20" s="239" t="s">
        <v>75</v>
      </c>
      <c r="AN20" s="233"/>
      <c r="AO20" s="41"/>
      <c r="AP20" s="17"/>
      <c r="AQ20" s="21" t="s">
        <v>75</v>
      </c>
      <c r="AR20" s="18"/>
      <c r="AS20" s="35" t="s">
        <v>75</v>
      </c>
      <c r="AT20" s="17"/>
      <c r="AU20" s="21" t="s">
        <v>75</v>
      </c>
      <c r="AV20" s="22"/>
      <c r="AW20" s="41"/>
      <c r="AX20" s="17"/>
      <c r="AY20" s="38"/>
      <c r="AZ20" s="22"/>
      <c r="BA20" s="42"/>
      <c r="BB20" s="23"/>
      <c r="BC20" s="43"/>
      <c r="BD20" s="53"/>
      <c r="BE20" s="19"/>
      <c r="BF20" s="18"/>
      <c r="BG20" s="24"/>
      <c r="BH20" s="24"/>
      <c r="BI20" s="11"/>
    </row>
    <row r="21" spans="1:61" ht="17" customHeight="1">
      <c r="A21" s="12" t="s">
        <v>130</v>
      </c>
      <c r="B21" s="13"/>
      <c r="C21" s="14"/>
      <c r="D21" s="15"/>
      <c r="E21" s="36"/>
      <c r="F21" s="16"/>
      <c r="G21" s="267"/>
      <c r="H21" s="268"/>
      <c r="I21" s="232"/>
      <c r="J21" s="233"/>
      <c r="K21" s="232"/>
      <c r="L21" s="233"/>
      <c r="M21" s="232"/>
      <c r="N21" s="233"/>
      <c r="O21" s="232"/>
      <c r="P21" s="233"/>
      <c r="Q21" s="232"/>
      <c r="R21" s="233"/>
      <c r="S21" s="232"/>
      <c r="T21" s="233"/>
      <c r="U21" s="232"/>
      <c r="V21" s="233"/>
      <c r="W21" s="232"/>
      <c r="X21" s="233"/>
      <c r="Y21" s="259"/>
      <c r="Z21" s="233"/>
      <c r="AA21" s="259"/>
      <c r="AB21" s="233"/>
      <c r="AC21" s="267"/>
      <c r="AD21" s="268"/>
      <c r="AE21" s="232"/>
      <c r="AF21" s="233"/>
      <c r="AG21" s="264" t="s">
        <v>69</v>
      </c>
      <c r="AH21" s="268"/>
      <c r="AI21" s="19"/>
      <c r="AJ21" s="18"/>
      <c r="AK21" s="41"/>
      <c r="AL21" s="17"/>
      <c r="AM21" s="38"/>
      <c r="AN21" s="22"/>
      <c r="AO21" s="41"/>
      <c r="AP21" s="17"/>
      <c r="AQ21" s="38"/>
      <c r="AR21" s="18"/>
      <c r="AS21" s="40"/>
      <c r="AT21" s="17"/>
      <c r="AU21" s="38"/>
      <c r="AV21" s="22"/>
      <c r="AW21" s="41"/>
      <c r="AX21" s="17"/>
      <c r="AY21" s="38"/>
      <c r="AZ21" s="22"/>
      <c r="BA21" s="42"/>
      <c r="BB21" s="23"/>
      <c r="BC21" s="43"/>
      <c r="BD21" s="53"/>
      <c r="BE21" s="19"/>
      <c r="BF21" s="18"/>
      <c r="BG21" s="24"/>
      <c r="BH21" s="24"/>
      <c r="BI21" s="11"/>
    </row>
    <row r="22" spans="1:61" ht="18" customHeight="1">
      <c r="A22" s="284" t="s">
        <v>131</v>
      </c>
      <c r="B22" s="285"/>
      <c r="C22" s="286"/>
      <c r="D22" s="15"/>
      <c r="E22" s="36"/>
      <c r="F22" s="16"/>
      <c r="G22" s="267"/>
      <c r="H22" s="268"/>
      <c r="I22" s="239" t="s">
        <v>75</v>
      </c>
      <c r="J22" s="233"/>
      <c r="K22" s="232"/>
      <c r="L22" s="233"/>
      <c r="M22" s="239" t="s">
        <v>75</v>
      </c>
      <c r="N22" s="233"/>
      <c r="O22" s="232"/>
      <c r="P22" s="233"/>
      <c r="Q22" s="239" t="s">
        <v>75</v>
      </c>
      <c r="R22" s="233"/>
      <c r="S22" s="232"/>
      <c r="T22" s="233"/>
      <c r="U22" s="239" t="s">
        <v>75</v>
      </c>
      <c r="V22" s="233"/>
      <c r="W22" s="232"/>
      <c r="X22" s="233"/>
      <c r="Y22" s="256" t="s">
        <v>75</v>
      </c>
      <c r="Z22" s="233"/>
      <c r="AA22" s="259"/>
      <c r="AB22" s="233"/>
      <c r="AC22" s="264" t="s">
        <v>75</v>
      </c>
      <c r="AD22" s="268"/>
      <c r="AE22" s="239" t="s">
        <v>75</v>
      </c>
      <c r="AF22" s="233"/>
      <c r="AG22" s="264" t="s">
        <v>75</v>
      </c>
      <c r="AH22" s="268"/>
      <c r="AI22" s="19"/>
      <c r="AJ22" s="18"/>
      <c r="AK22" s="41"/>
      <c r="AL22" s="17"/>
      <c r="AM22" s="38"/>
      <c r="AN22" s="22"/>
      <c r="AO22" s="41"/>
      <c r="AP22" s="17"/>
      <c r="AQ22" s="38"/>
      <c r="AR22" s="18"/>
      <c r="AS22" s="40"/>
      <c r="AT22" s="17"/>
      <c r="AU22" s="38"/>
      <c r="AV22" s="22"/>
      <c r="AW22" s="41"/>
      <c r="AX22" s="17"/>
      <c r="AY22" s="38"/>
      <c r="AZ22" s="22"/>
      <c r="BA22" s="42"/>
      <c r="BB22" s="23"/>
      <c r="BC22" s="46" t="s">
        <v>75</v>
      </c>
      <c r="BD22" s="53"/>
      <c r="BE22" s="19"/>
      <c r="BF22" s="18"/>
      <c r="BG22" s="24"/>
      <c r="BH22" s="24"/>
      <c r="BI22" s="11"/>
    </row>
    <row r="23" spans="1:61" ht="17" customHeight="1">
      <c r="A23" s="284" t="s">
        <v>132</v>
      </c>
      <c r="B23" s="285"/>
      <c r="C23" s="286"/>
      <c r="D23" s="15"/>
      <c r="E23" s="36"/>
      <c r="F23" s="16"/>
      <c r="G23" s="267"/>
      <c r="H23" s="268"/>
      <c r="I23" s="232"/>
      <c r="J23" s="233"/>
      <c r="K23" s="232"/>
      <c r="L23" s="233"/>
      <c r="M23" s="232"/>
      <c r="N23" s="233"/>
      <c r="O23" s="232"/>
      <c r="P23" s="233"/>
      <c r="Q23" s="232"/>
      <c r="R23" s="233"/>
      <c r="S23" s="232"/>
      <c r="T23" s="233"/>
      <c r="U23" s="232"/>
      <c r="V23" s="233"/>
      <c r="W23" s="232"/>
      <c r="X23" s="233"/>
      <c r="Y23" s="259"/>
      <c r="Z23" s="233"/>
      <c r="AA23" s="259"/>
      <c r="AB23" s="233"/>
      <c r="AC23" s="264" t="s">
        <v>69</v>
      </c>
      <c r="AD23" s="268"/>
      <c r="AE23" s="239" t="s">
        <v>75</v>
      </c>
      <c r="AF23" s="233"/>
      <c r="AG23" s="264" t="s">
        <v>75</v>
      </c>
      <c r="AH23" s="268"/>
      <c r="AI23" s="19"/>
      <c r="AJ23" s="18"/>
      <c r="AK23" s="41"/>
      <c r="AL23" s="17"/>
      <c r="AM23" s="38"/>
      <c r="AN23" s="22"/>
      <c r="AO23" s="41"/>
      <c r="AP23" s="17"/>
      <c r="AQ23" s="38"/>
      <c r="AR23" s="18"/>
      <c r="AS23" s="40"/>
      <c r="AT23" s="17"/>
      <c r="AU23" s="38"/>
      <c r="AV23" s="22"/>
      <c r="AW23" s="41"/>
      <c r="AX23" s="17"/>
      <c r="AY23" s="38"/>
      <c r="AZ23" s="22"/>
      <c r="BA23" s="42"/>
      <c r="BB23" s="23"/>
      <c r="BC23" s="43"/>
      <c r="BD23" s="53"/>
      <c r="BE23" s="19"/>
      <c r="BF23" s="18"/>
      <c r="BG23" s="24"/>
      <c r="BH23" s="24"/>
      <c r="BI23" s="11"/>
    </row>
    <row r="24" spans="1:61" ht="16" customHeight="1">
      <c r="A24" s="284" t="s">
        <v>133</v>
      </c>
      <c r="B24" s="285"/>
      <c r="C24" s="286"/>
      <c r="D24" s="15"/>
      <c r="E24" s="36"/>
      <c r="F24" s="16"/>
      <c r="G24" s="264" t="s">
        <v>69</v>
      </c>
      <c r="H24" s="268"/>
      <c r="I24" s="38"/>
      <c r="J24" s="22"/>
      <c r="K24" s="38"/>
      <c r="L24" s="22"/>
      <c r="M24" s="38"/>
      <c r="N24" s="22"/>
      <c r="O24" s="38"/>
      <c r="P24" s="22"/>
      <c r="Q24" s="38"/>
      <c r="R24" s="22"/>
      <c r="S24" s="38"/>
      <c r="T24" s="22"/>
      <c r="U24" s="38"/>
      <c r="V24" s="22"/>
      <c r="W24" s="38"/>
      <c r="X24" s="22"/>
      <c r="Y24" s="20"/>
      <c r="Z24" s="55"/>
      <c r="AA24" s="20"/>
      <c r="AB24" s="55"/>
      <c r="AC24" s="264" t="s">
        <v>69</v>
      </c>
      <c r="AD24" s="268"/>
      <c r="AE24" s="232"/>
      <c r="AF24" s="233"/>
      <c r="AG24" s="264" t="s">
        <v>134</v>
      </c>
      <c r="AH24" s="268"/>
      <c r="AI24" s="19"/>
      <c r="AJ24" s="18"/>
      <c r="AK24" s="41"/>
      <c r="AL24" s="17"/>
      <c r="AM24" s="38"/>
      <c r="AN24" s="22"/>
      <c r="AO24" s="41"/>
      <c r="AP24" s="17"/>
      <c r="AQ24" s="38"/>
      <c r="AR24" s="18"/>
      <c r="AS24" s="40"/>
      <c r="AT24" s="17"/>
      <c r="AU24" s="38"/>
      <c r="AV24" s="22"/>
      <c r="AW24" s="41"/>
      <c r="AX24" s="17"/>
      <c r="AY24" s="38"/>
      <c r="AZ24" s="22"/>
      <c r="BA24" s="42"/>
      <c r="BB24" s="23"/>
      <c r="BC24" s="46" t="s">
        <v>75</v>
      </c>
      <c r="BD24" s="53"/>
      <c r="BE24" s="19"/>
      <c r="BF24" s="18"/>
      <c r="BG24" s="24"/>
      <c r="BH24" s="24"/>
      <c r="BI24" s="11"/>
    </row>
    <row r="25" spans="1:61" ht="17" customHeight="1">
      <c r="A25" s="284" t="s">
        <v>135</v>
      </c>
      <c r="B25" s="285"/>
      <c r="C25" s="286"/>
      <c r="D25" s="15"/>
      <c r="E25" s="36"/>
      <c r="F25" s="16"/>
      <c r="G25" s="264" t="s">
        <v>69</v>
      </c>
      <c r="H25" s="268"/>
      <c r="I25" s="19"/>
      <c r="J25" s="18"/>
      <c r="K25" s="19"/>
      <c r="L25" s="18"/>
      <c r="M25" s="19"/>
      <c r="N25" s="18"/>
      <c r="O25" s="19"/>
      <c r="P25" s="18"/>
      <c r="Q25" s="19"/>
      <c r="R25" s="18"/>
      <c r="S25" s="19"/>
      <c r="T25" s="18"/>
      <c r="U25" s="19"/>
      <c r="V25" s="18"/>
      <c r="W25" s="19"/>
      <c r="X25" s="18"/>
      <c r="Y25" s="20"/>
      <c r="Z25" s="55"/>
      <c r="AA25" s="20"/>
      <c r="AB25" s="55"/>
      <c r="AC25" s="264" t="s">
        <v>69</v>
      </c>
      <c r="AD25" s="268"/>
      <c r="AE25" s="232"/>
      <c r="AF25" s="233"/>
      <c r="AG25" s="264" t="s">
        <v>69</v>
      </c>
      <c r="AH25" s="268"/>
      <c r="AI25" s="19"/>
      <c r="AJ25" s="18"/>
      <c r="AK25" s="41"/>
      <c r="AL25" s="17"/>
      <c r="AM25" s="38"/>
      <c r="AN25" s="22"/>
      <c r="AO25" s="41"/>
      <c r="AP25" s="17"/>
      <c r="AQ25" s="19"/>
      <c r="AR25" s="18"/>
      <c r="AS25" s="41"/>
      <c r="AT25" s="17"/>
      <c r="AU25" s="38"/>
      <c r="AV25" s="22"/>
      <c r="AW25" s="41"/>
      <c r="AX25" s="17"/>
      <c r="AY25" s="38"/>
      <c r="AZ25" s="22"/>
      <c r="BA25" s="42"/>
      <c r="BB25" s="23"/>
      <c r="BC25" s="43"/>
      <c r="BD25" s="53"/>
      <c r="BE25" s="19"/>
      <c r="BF25" s="18"/>
      <c r="BG25" s="24"/>
      <c r="BH25" s="24"/>
      <c r="BI25" s="11"/>
    </row>
    <row r="26" spans="1:61" ht="17" customHeight="1">
      <c r="A26" s="284" t="s">
        <v>136</v>
      </c>
      <c r="B26" s="285"/>
      <c r="C26" s="286"/>
      <c r="D26" s="15"/>
      <c r="E26" s="271"/>
      <c r="F26" s="272"/>
      <c r="G26" s="264" t="s">
        <v>137</v>
      </c>
      <c r="H26" s="268"/>
      <c r="I26" s="19"/>
      <c r="J26" s="18"/>
      <c r="K26" s="19"/>
      <c r="L26" s="18"/>
      <c r="M26" s="19"/>
      <c r="N26" s="18"/>
      <c r="O26" s="19"/>
      <c r="P26" s="18"/>
      <c r="Q26" s="19"/>
      <c r="R26" s="18"/>
      <c r="S26" s="19"/>
      <c r="T26" s="18"/>
      <c r="U26" s="19"/>
      <c r="V26" s="18"/>
      <c r="W26" s="19"/>
      <c r="X26" s="18"/>
      <c r="Y26" s="20"/>
      <c r="Z26" s="55"/>
      <c r="AA26" s="20"/>
      <c r="AB26" s="55"/>
      <c r="AC26" s="264" t="s">
        <v>69</v>
      </c>
      <c r="AD26" s="268"/>
      <c r="AE26" s="232"/>
      <c r="AF26" s="233"/>
      <c r="AG26" s="264" t="s">
        <v>138</v>
      </c>
      <c r="AH26" s="268"/>
      <c r="AI26" s="19"/>
      <c r="AJ26" s="18"/>
      <c r="AK26" s="41"/>
      <c r="AL26" s="17"/>
      <c r="AM26" s="38"/>
      <c r="AN26" s="22"/>
      <c r="AO26" s="41"/>
      <c r="AP26" s="17"/>
      <c r="AQ26" s="19"/>
      <c r="AR26" s="18"/>
      <c r="AS26" s="41"/>
      <c r="AT26" s="17"/>
      <c r="AU26" s="38"/>
      <c r="AV26" s="22"/>
      <c r="AW26" s="41"/>
      <c r="AX26" s="17"/>
      <c r="AY26" s="38"/>
      <c r="AZ26" s="22"/>
      <c r="BA26" s="42"/>
      <c r="BB26" s="23"/>
      <c r="BC26" s="43"/>
      <c r="BD26" s="53"/>
      <c r="BE26" s="19"/>
      <c r="BF26" s="18"/>
      <c r="BG26" s="24"/>
      <c r="BH26" s="24"/>
      <c r="BI26" s="11"/>
    </row>
    <row r="27" spans="1:61" ht="17" customHeight="1">
      <c r="A27" s="284" t="s">
        <v>139</v>
      </c>
      <c r="B27" s="285"/>
      <c r="C27" s="286"/>
      <c r="D27" s="15"/>
      <c r="E27" s="271"/>
      <c r="F27" s="272"/>
      <c r="G27" s="264" t="s">
        <v>69</v>
      </c>
      <c r="H27" s="268"/>
      <c r="I27" s="234"/>
      <c r="J27" s="235"/>
      <c r="K27" s="234"/>
      <c r="L27" s="235"/>
      <c r="M27" s="234"/>
      <c r="N27" s="235"/>
      <c r="O27" s="234"/>
      <c r="P27" s="235"/>
      <c r="Q27" s="234"/>
      <c r="R27" s="235"/>
      <c r="S27" s="234"/>
      <c r="T27" s="235"/>
      <c r="U27" s="234"/>
      <c r="V27" s="235"/>
      <c r="W27" s="234"/>
      <c r="X27" s="235"/>
      <c r="Y27" s="259"/>
      <c r="Z27" s="235"/>
      <c r="AA27" s="259"/>
      <c r="AB27" s="235"/>
      <c r="AC27" s="264" t="s">
        <v>69</v>
      </c>
      <c r="AD27" s="268"/>
      <c r="AE27" s="239" t="s">
        <v>75</v>
      </c>
      <c r="AF27" s="233"/>
      <c r="AG27" s="264" t="s">
        <v>75</v>
      </c>
      <c r="AH27" s="268"/>
      <c r="AI27" s="19"/>
      <c r="AJ27" s="18"/>
      <c r="AK27" s="41"/>
      <c r="AL27" s="17"/>
      <c r="AM27" s="38"/>
      <c r="AN27" s="22"/>
      <c r="AO27" s="41"/>
      <c r="AP27" s="17"/>
      <c r="AQ27" s="19"/>
      <c r="AR27" s="18"/>
      <c r="AS27" s="41"/>
      <c r="AT27" s="17"/>
      <c r="AU27" s="38"/>
      <c r="AV27" s="22"/>
      <c r="AW27" s="41"/>
      <c r="AX27" s="17"/>
      <c r="AY27" s="38"/>
      <c r="AZ27" s="22"/>
      <c r="BA27" s="42"/>
      <c r="BB27" s="23"/>
      <c r="BC27" s="43"/>
      <c r="BD27" s="53"/>
      <c r="BE27" s="19"/>
      <c r="BF27" s="18"/>
      <c r="BG27" s="24"/>
      <c r="BH27" s="24"/>
      <c r="BI27" s="11"/>
    </row>
    <row r="28" spans="1:61" ht="17" customHeight="1">
      <c r="A28" s="56"/>
      <c r="B28" s="48"/>
      <c r="C28" s="49"/>
      <c r="D28" s="15"/>
      <c r="E28" s="36"/>
      <c r="F28" s="16"/>
      <c r="G28" s="270"/>
      <c r="H28" s="265"/>
      <c r="I28" s="19"/>
      <c r="J28" s="18"/>
      <c r="K28" s="19"/>
      <c r="L28" s="18"/>
      <c r="M28" s="19"/>
      <c r="N28" s="18"/>
      <c r="O28" s="19"/>
      <c r="P28" s="18"/>
      <c r="Q28" s="19"/>
      <c r="R28" s="18"/>
      <c r="S28" s="19"/>
      <c r="T28" s="18"/>
      <c r="U28" s="19"/>
      <c r="V28" s="18"/>
      <c r="W28" s="19"/>
      <c r="X28" s="18"/>
      <c r="Y28" s="20"/>
      <c r="Z28" s="55"/>
      <c r="AA28" s="20"/>
      <c r="AB28" s="55"/>
      <c r="AC28" s="41"/>
      <c r="AD28" s="17"/>
      <c r="AE28" s="38"/>
      <c r="AF28" s="22"/>
      <c r="AG28" s="40"/>
      <c r="AH28" s="39"/>
      <c r="AI28" s="19"/>
      <c r="AJ28" s="18"/>
      <c r="AK28" s="41"/>
      <c r="AL28" s="17"/>
      <c r="AM28" s="38"/>
      <c r="AN28" s="22"/>
      <c r="AO28" s="41"/>
      <c r="AP28" s="17"/>
      <c r="AQ28" s="19"/>
      <c r="AR28" s="18"/>
      <c r="AS28" s="41"/>
      <c r="AT28" s="17"/>
      <c r="AU28" s="38"/>
      <c r="AV28" s="22"/>
      <c r="AW28" s="41"/>
      <c r="AX28" s="17"/>
      <c r="AY28" s="38"/>
      <c r="AZ28" s="22"/>
      <c r="BA28" s="42"/>
      <c r="BB28" s="23"/>
      <c r="BC28" s="43"/>
      <c r="BD28" s="53"/>
      <c r="BE28" s="19"/>
      <c r="BF28" s="18"/>
      <c r="BG28" s="24"/>
      <c r="BH28" s="24"/>
      <c r="BI28" s="11"/>
    </row>
    <row r="29" spans="1:61" ht="16" customHeight="1">
      <c r="A29" s="353" t="s">
        <v>140</v>
      </c>
      <c r="B29" s="354"/>
      <c r="C29" s="355"/>
      <c r="D29" s="57"/>
      <c r="E29" s="58"/>
      <c r="F29" s="59"/>
      <c r="G29" s="262" t="s">
        <v>141</v>
      </c>
      <c r="H29" s="263"/>
      <c r="I29" s="230" t="s">
        <v>142</v>
      </c>
      <c r="J29" s="231"/>
      <c r="K29" s="251"/>
      <c r="L29" s="231"/>
      <c r="M29" s="230" t="s">
        <v>142</v>
      </c>
      <c r="N29" s="231"/>
      <c r="O29" s="251"/>
      <c r="P29" s="231"/>
      <c r="Q29" s="230" t="s">
        <v>142</v>
      </c>
      <c r="R29" s="231"/>
      <c r="S29" s="251"/>
      <c r="T29" s="231"/>
      <c r="U29" s="230" t="s">
        <v>142</v>
      </c>
      <c r="V29" s="231"/>
      <c r="W29" s="251"/>
      <c r="X29" s="231"/>
      <c r="Y29" s="348" t="s">
        <v>142</v>
      </c>
      <c r="Z29" s="231"/>
      <c r="AA29" s="303"/>
      <c r="AB29" s="231"/>
      <c r="AC29" s="323" t="s">
        <v>141</v>
      </c>
      <c r="AD29" s="324"/>
      <c r="AE29" s="312"/>
      <c r="AF29" s="313"/>
      <c r="AG29" s="310" t="s">
        <v>142</v>
      </c>
      <c r="AH29" s="311"/>
      <c r="AI29" s="306"/>
      <c r="AJ29" s="307"/>
      <c r="AK29" s="345"/>
      <c r="AL29" s="346"/>
      <c r="AM29" s="315"/>
      <c r="AN29" s="316"/>
      <c r="AO29" s="323" t="s">
        <v>143</v>
      </c>
      <c r="AP29" s="324"/>
      <c r="AQ29" s="306"/>
      <c r="AR29" s="307"/>
      <c r="AS29" s="345"/>
      <c r="AT29" s="346"/>
      <c r="AU29" s="315"/>
      <c r="AV29" s="316"/>
      <c r="AW29" s="365"/>
      <c r="AX29" s="324"/>
      <c r="AY29" s="60"/>
      <c r="AZ29" s="61"/>
      <c r="BA29" s="321"/>
      <c r="BB29" s="322"/>
      <c r="BC29" s="349"/>
      <c r="BD29" s="307"/>
      <c r="BE29" s="306"/>
      <c r="BF29" s="307"/>
      <c r="BG29" s="62"/>
      <c r="BH29" s="62"/>
      <c r="BI29" s="11"/>
    </row>
    <row r="30" spans="1:61" ht="16" customHeight="1">
      <c r="A30" s="350" t="s">
        <v>144</v>
      </c>
      <c r="B30" s="351"/>
      <c r="C30" s="352"/>
      <c r="D30" s="63"/>
      <c r="E30" s="64"/>
      <c r="F30" s="65"/>
      <c r="G30" s="66" t="s">
        <v>145</v>
      </c>
      <c r="H30" s="67"/>
      <c r="I30" s="252">
        <v>42705</v>
      </c>
      <c r="J30" s="253"/>
      <c r="K30" s="252">
        <v>42705</v>
      </c>
      <c r="L30" s="254"/>
      <c r="M30" s="252">
        <v>42672</v>
      </c>
      <c r="N30" s="253"/>
      <c r="O30" s="252">
        <v>42672</v>
      </c>
      <c r="P30" s="254"/>
      <c r="Q30" s="252">
        <v>42593</v>
      </c>
      <c r="R30" s="253"/>
      <c r="S30" s="252">
        <v>42593</v>
      </c>
      <c r="T30" s="254"/>
      <c r="U30" s="252">
        <v>42593</v>
      </c>
      <c r="V30" s="254"/>
      <c r="W30" s="252">
        <v>42593</v>
      </c>
      <c r="X30" s="254"/>
      <c r="Y30" s="255">
        <v>42494</v>
      </c>
      <c r="Z30" s="253"/>
      <c r="AA30" s="255">
        <v>42494</v>
      </c>
      <c r="AB30" s="253"/>
      <c r="AC30" s="69">
        <v>42706</v>
      </c>
      <c r="AD30" s="70"/>
      <c r="AE30" s="68">
        <v>42706</v>
      </c>
      <c r="AF30" s="71"/>
      <c r="AG30" s="69">
        <v>42706</v>
      </c>
      <c r="AH30" s="72"/>
      <c r="AI30" s="73" t="s">
        <v>70</v>
      </c>
      <c r="AJ30" s="74"/>
      <c r="AK30" s="75" t="s">
        <v>146</v>
      </c>
      <c r="AL30" s="76"/>
      <c r="AM30" s="77">
        <v>42706</v>
      </c>
      <c r="AN30" s="78"/>
      <c r="AO30" s="69">
        <v>42706</v>
      </c>
      <c r="AP30" s="70"/>
      <c r="AQ30" s="79">
        <v>42706</v>
      </c>
      <c r="AR30" s="74"/>
      <c r="AS30" s="80">
        <v>42706</v>
      </c>
      <c r="AT30" s="76"/>
      <c r="AU30" s="77">
        <v>42706</v>
      </c>
      <c r="AV30" s="78"/>
      <c r="AW30" s="69">
        <v>42706</v>
      </c>
      <c r="AX30" s="70"/>
      <c r="AY30" s="81">
        <v>42706</v>
      </c>
      <c r="AZ30" s="71"/>
      <c r="BA30" s="69">
        <v>42706</v>
      </c>
      <c r="BB30" s="82"/>
      <c r="BC30" s="79">
        <v>42706</v>
      </c>
      <c r="BD30" s="74"/>
      <c r="BE30" s="83"/>
      <c r="BF30" s="74"/>
      <c r="BG30" s="84"/>
      <c r="BH30" s="84"/>
      <c r="BI30" s="11"/>
    </row>
    <row r="31" spans="1:61" ht="16" customHeight="1">
      <c r="A31" s="85" t="s">
        <v>147</v>
      </c>
      <c r="B31" s="86" t="s">
        <v>148</v>
      </c>
      <c r="C31" s="87" t="s">
        <v>149</v>
      </c>
      <c r="D31" s="88" t="s">
        <v>1</v>
      </c>
      <c r="E31" s="89" t="s">
        <v>150</v>
      </c>
      <c r="F31" s="90" t="s">
        <v>151</v>
      </c>
      <c r="G31" s="91" t="s">
        <v>150</v>
      </c>
      <c r="H31" s="92" t="s">
        <v>151</v>
      </c>
      <c r="I31" s="3" t="s">
        <v>150</v>
      </c>
      <c r="J31" s="93" t="s">
        <v>151</v>
      </c>
      <c r="K31" s="3" t="s">
        <v>150</v>
      </c>
      <c r="L31" s="93" t="s">
        <v>151</v>
      </c>
      <c r="M31" s="3" t="s">
        <v>150</v>
      </c>
      <c r="N31" s="93" t="s">
        <v>151</v>
      </c>
      <c r="O31" s="3" t="s">
        <v>150</v>
      </c>
      <c r="P31" s="93" t="s">
        <v>151</v>
      </c>
      <c r="Q31" s="3" t="s">
        <v>150</v>
      </c>
      <c r="R31" s="93" t="s">
        <v>151</v>
      </c>
      <c r="S31" s="3" t="s">
        <v>150</v>
      </c>
      <c r="T31" s="93" t="s">
        <v>151</v>
      </c>
      <c r="U31" s="3" t="s">
        <v>150</v>
      </c>
      <c r="V31" s="93" t="s">
        <v>151</v>
      </c>
      <c r="W31" s="3" t="s">
        <v>150</v>
      </c>
      <c r="X31" s="93" t="s">
        <v>151</v>
      </c>
      <c r="Y31" s="4" t="s">
        <v>150</v>
      </c>
      <c r="Z31" s="94" t="s">
        <v>151</v>
      </c>
      <c r="AA31" s="4" t="s">
        <v>150</v>
      </c>
      <c r="AB31" s="94" t="s">
        <v>151</v>
      </c>
      <c r="AC31" s="91" t="s">
        <v>150</v>
      </c>
      <c r="AD31" s="92" t="s">
        <v>151</v>
      </c>
      <c r="AE31" s="95" t="s">
        <v>150</v>
      </c>
      <c r="AF31" s="96" t="s">
        <v>151</v>
      </c>
      <c r="AG31" s="91" t="s">
        <v>150</v>
      </c>
      <c r="AH31" s="92" t="s">
        <v>151</v>
      </c>
      <c r="AI31" s="3" t="s">
        <v>150</v>
      </c>
      <c r="AJ31" s="93" t="s">
        <v>151</v>
      </c>
      <c r="AK31" s="91" t="s">
        <v>150</v>
      </c>
      <c r="AL31" s="92" t="s">
        <v>151</v>
      </c>
      <c r="AM31" s="95" t="s">
        <v>150</v>
      </c>
      <c r="AN31" s="96" t="s">
        <v>151</v>
      </c>
      <c r="AO31" s="91" t="s">
        <v>150</v>
      </c>
      <c r="AP31" s="92" t="s">
        <v>151</v>
      </c>
      <c r="AQ31" s="3" t="s">
        <v>150</v>
      </c>
      <c r="AR31" s="93" t="s">
        <v>151</v>
      </c>
      <c r="AS31" s="91" t="s">
        <v>150</v>
      </c>
      <c r="AT31" s="92" t="s">
        <v>151</v>
      </c>
      <c r="AU31" s="95" t="s">
        <v>150</v>
      </c>
      <c r="AV31" s="96" t="s">
        <v>151</v>
      </c>
      <c r="AW31" s="91" t="s">
        <v>150</v>
      </c>
      <c r="AX31" s="92" t="s">
        <v>151</v>
      </c>
      <c r="AY31" s="97"/>
      <c r="AZ31" s="98"/>
      <c r="BA31" s="99" t="s">
        <v>150</v>
      </c>
      <c r="BB31" s="100" t="s">
        <v>151</v>
      </c>
      <c r="BC31" s="97"/>
      <c r="BD31" s="98"/>
      <c r="BE31" s="3" t="s">
        <v>150</v>
      </c>
      <c r="BF31" s="93" t="s">
        <v>151</v>
      </c>
      <c r="BG31" s="101" t="s">
        <v>152</v>
      </c>
      <c r="BH31" s="101" t="s">
        <v>152</v>
      </c>
      <c r="BI31" s="11"/>
    </row>
    <row r="32" spans="1:61" ht="17.5" customHeight="1">
      <c r="A32" s="102" t="s">
        <v>153</v>
      </c>
      <c r="B32" s="103">
        <v>25</v>
      </c>
      <c r="C32" s="104" t="s">
        <v>154</v>
      </c>
      <c r="D32" s="105"/>
      <c r="E32" s="106"/>
      <c r="F32" s="107"/>
      <c r="G32" s="108"/>
      <c r="H32" s="109"/>
      <c r="I32" s="110">
        <v>30</v>
      </c>
      <c r="J32" s="111">
        <f t="shared" ref="J32:J39" si="0">I32/$B32</f>
        <v>1.2</v>
      </c>
      <c r="K32" s="110">
        <v>25</v>
      </c>
      <c r="L32" s="111">
        <f t="shared" ref="L32:L39" si="1">K32/$B32</f>
        <v>1</v>
      </c>
      <c r="M32" s="110">
        <v>32</v>
      </c>
      <c r="N32" s="111">
        <f t="shared" ref="N32:N39" si="2">M32/$B32</f>
        <v>1.28</v>
      </c>
      <c r="O32" s="110">
        <v>27</v>
      </c>
      <c r="P32" s="111">
        <f t="shared" ref="P32:P39" si="3">O32/$B32</f>
        <v>1.08</v>
      </c>
      <c r="Q32" s="110">
        <v>28</v>
      </c>
      <c r="R32" s="111">
        <f t="shared" ref="R32:R39" si="4">Q32/$B32</f>
        <v>1.1200000000000001</v>
      </c>
      <c r="S32" s="110">
        <v>23</v>
      </c>
      <c r="T32" s="111">
        <f t="shared" ref="T32:T39" si="5">S32/$B32</f>
        <v>0.92</v>
      </c>
      <c r="U32" s="110">
        <v>51</v>
      </c>
      <c r="V32" s="111">
        <f t="shared" ref="V32:V39" si="6">U32/$B32</f>
        <v>2.04</v>
      </c>
      <c r="W32" s="110">
        <v>43</v>
      </c>
      <c r="X32" s="111">
        <f t="shared" ref="X32:X39" si="7">W32/$B32</f>
        <v>1.72</v>
      </c>
      <c r="Y32" s="112">
        <v>54</v>
      </c>
      <c r="Z32" s="113">
        <f t="shared" ref="Z32:Z39" si="8">Y32/$B32</f>
        <v>2.16</v>
      </c>
      <c r="AA32" s="112">
        <v>46</v>
      </c>
      <c r="AB32" s="113">
        <f t="shared" ref="AB32:AB39" si="9">AA32/$B32</f>
        <v>1.84</v>
      </c>
      <c r="AC32" s="114">
        <v>45</v>
      </c>
      <c r="AD32" s="115">
        <f>AC32/$B32</f>
        <v>1.8</v>
      </c>
      <c r="AE32" s="116">
        <v>55</v>
      </c>
      <c r="AF32" s="117"/>
      <c r="AG32" s="118"/>
      <c r="AH32" s="119"/>
      <c r="AI32" s="120"/>
      <c r="AJ32" s="121"/>
      <c r="AK32" s="108"/>
      <c r="AL32" s="109"/>
      <c r="AM32" s="122"/>
      <c r="AN32" s="123"/>
      <c r="AO32" s="114"/>
      <c r="AP32" s="115"/>
      <c r="AQ32" s="120"/>
      <c r="AR32" s="121"/>
      <c r="AS32" s="124"/>
      <c r="AT32" s="109"/>
      <c r="AU32" s="122">
        <v>70</v>
      </c>
      <c r="AV32" s="123"/>
      <c r="AW32" s="114"/>
      <c r="AX32" s="115"/>
      <c r="AY32" s="116"/>
      <c r="AZ32" s="117"/>
      <c r="BA32" s="125"/>
      <c r="BB32" s="126"/>
      <c r="BC32" s="116"/>
      <c r="BD32" s="117"/>
      <c r="BE32" s="127">
        <f t="shared" ref="BE32:BE39" si="10">AVERAGE(G32,U32,AC32,AE32,AG32,AI32,AK32,AM32,AO32,AQ32,AS32,AU32,AW32,BA32)</f>
        <v>55.25</v>
      </c>
      <c r="BF32" s="128">
        <f t="shared" ref="BF32:BF39" si="11">BE32/$B32</f>
        <v>2.21</v>
      </c>
      <c r="BG32" s="129"/>
      <c r="BH32" s="129"/>
      <c r="BI32" s="11"/>
    </row>
    <row r="33" spans="1:61" ht="17" customHeight="1">
      <c r="A33" s="102" t="s">
        <v>155</v>
      </c>
      <c r="B33" s="103">
        <v>50</v>
      </c>
      <c r="C33" s="104" t="s">
        <v>154</v>
      </c>
      <c r="D33" s="105"/>
      <c r="E33" s="130">
        <v>80</v>
      </c>
      <c r="F33" s="131">
        <f>E33/$B33</f>
        <v>1.6</v>
      </c>
      <c r="G33" s="132"/>
      <c r="H33" s="133"/>
      <c r="I33" s="134">
        <v>64</v>
      </c>
      <c r="J33" s="135">
        <f t="shared" si="0"/>
        <v>1.28</v>
      </c>
      <c r="K33" s="134">
        <v>46</v>
      </c>
      <c r="L33" s="135">
        <f t="shared" si="1"/>
        <v>0.92</v>
      </c>
      <c r="M33" s="134">
        <v>58</v>
      </c>
      <c r="N33" s="135">
        <f t="shared" si="2"/>
        <v>1.1599999999999999</v>
      </c>
      <c r="O33" s="134">
        <v>49</v>
      </c>
      <c r="P33" s="135">
        <f t="shared" si="3"/>
        <v>0.98</v>
      </c>
      <c r="Q33" s="134">
        <v>50</v>
      </c>
      <c r="R33" s="135">
        <f t="shared" si="4"/>
        <v>1</v>
      </c>
      <c r="S33" s="134">
        <v>40</v>
      </c>
      <c r="T33" s="135">
        <f t="shared" si="5"/>
        <v>0.8</v>
      </c>
      <c r="U33" s="134">
        <v>90</v>
      </c>
      <c r="V33" s="135">
        <f t="shared" si="6"/>
        <v>1.8</v>
      </c>
      <c r="W33" s="134">
        <v>77</v>
      </c>
      <c r="X33" s="135">
        <f t="shared" si="7"/>
        <v>1.54</v>
      </c>
      <c r="Y33" s="136">
        <v>96</v>
      </c>
      <c r="Z33" s="137">
        <f t="shared" si="8"/>
        <v>1.92</v>
      </c>
      <c r="AA33" s="136">
        <v>82</v>
      </c>
      <c r="AB33" s="137">
        <f t="shared" si="9"/>
        <v>1.64</v>
      </c>
      <c r="AC33" s="138">
        <v>75</v>
      </c>
      <c r="AD33" s="139">
        <f>AC33/$B33</f>
        <v>1.5</v>
      </c>
      <c r="AE33" s="140">
        <v>99</v>
      </c>
      <c r="AF33" s="141"/>
      <c r="AG33" s="142">
        <v>108</v>
      </c>
      <c r="AH33" s="143"/>
      <c r="AI33" s="144"/>
      <c r="AJ33" s="145"/>
      <c r="AK33" s="146"/>
      <c r="AL33" s="133"/>
      <c r="AM33" s="147">
        <v>60</v>
      </c>
      <c r="AN33" s="148"/>
      <c r="AO33" s="138"/>
      <c r="AP33" s="139"/>
      <c r="AQ33" s="144"/>
      <c r="AR33" s="145"/>
      <c r="AS33" s="149"/>
      <c r="AT33" s="133"/>
      <c r="AU33" s="150">
        <v>90</v>
      </c>
      <c r="AV33" s="148"/>
      <c r="AW33" s="138"/>
      <c r="AX33" s="139"/>
      <c r="AY33" s="151"/>
      <c r="AZ33" s="141"/>
      <c r="BA33" s="152"/>
      <c r="BB33" s="153"/>
      <c r="BC33" s="151"/>
      <c r="BD33" s="141"/>
      <c r="BE33" s="154">
        <f t="shared" si="10"/>
        <v>87</v>
      </c>
      <c r="BF33" s="155">
        <f t="shared" si="11"/>
        <v>1.74</v>
      </c>
      <c r="BG33" s="156">
        <f>E33/BE33</f>
        <v>0.91954022988505746</v>
      </c>
      <c r="BH33" s="156">
        <f>M33/E33</f>
        <v>0.72499999999999998</v>
      </c>
      <c r="BI33" s="11"/>
    </row>
    <row r="34" spans="1:61" ht="17" customHeight="1">
      <c r="A34" s="102" t="s">
        <v>184</v>
      </c>
      <c r="B34" s="103">
        <v>75</v>
      </c>
      <c r="C34" s="104" t="s">
        <v>154</v>
      </c>
      <c r="D34" s="105"/>
      <c r="E34" s="130"/>
      <c r="F34" s="131"/>
      <c r="G34" s="146"/>
      <c r="H34" s="133"/>
      <c r="I34" s="134">
        <v>66</v>
      </c>
      <c r="J34" s="135">
        <f t="shared" si="0"/>
        <v>0.88</v>
      </c>
      <c r="K34" s="134">
        <v>56</v>
      </c>
      <c r="L34" s="135">
        <f t="shared" si="1"/>
        <v>0.7466666666666667</v>
      </c>
      <c r="M34" s="134">
        <v>71</v>
      </c>
      <c r="N34" s="135">
        <f t="shared" si="2"/>
        <v>0.94666666666666666</v>
      </c>
      <c r="O34" s="134">
        <v>60</v>
      </c>
      <c r="P34" s="135">
        <f t="shared" si="3"/>
        <v>0.8</v>
      </c>
      <c r="Q34" s="134">
        <v>61</v>
      </c>
      <c r="R34" s="135">
        <f t="shared" si="4"/>
        <v>0.81333333333333335</v>
      </c>
      <c r="S34" s="134">
        <v>49</v>
      </c>
      <c r="T34" s="135">
        <f t="shared" si="5"/>
        <v>0.65333333333333332</v>
      </c>
      <c r="U34" s="134">
        <v>112</v>
      </c>
      <c r="V34" s="135">
        <f t="shared" si="6"/>
        <v>1.4933333333333334</v>
      </c>
      <c r="W34" s="134">
        <v>95</v>
      </c>
      <c r="X34" s="135">
        <f t="shared" si="7"/>
        <v>1.2666666666666666</v>
      </c>
      <c r="Y34" s="136">
        <v>119</v>
      </c>
      <c r="Z34" s="137">
        <f t="shared" si="8"/>
        <v>1.5866666666666667</v>
      </c>
      <c r="AA34" s="136">
        <v>101</v>
      </c>
      <c r="AB34" s="137">
        <f t="shared" si="9"/>
        <v>1.3466666666666667</v>
      </c>
      <c r="AC34" s="157">
        <v>100</v>
      </c>
      <c r="AD34" s="133"/>
      <c r="AE34" s="151"/>
      <c r="AF34" s="141"/>
      <c r="AG34" s="132"/>
      <c r="AH34" s="143"/>
      <c r="AI34" s="144"/>
      <c r="AJ34" s="145"/>
      <c r="AK34" s="146"/>
      <c r="AL34" s="133"/>
      <c r="AM34" s="150"/>
      <c r="AN34" s="148"/>
      <c r="AO34" s="138"/>
      <c r="AP34" s="139"/>
      <c r="AQ34" s="144"/>
      <c r="AR34" s="145"/>
      <c r="AS34" s="149"/>
      <c r="AT34" s="133"/>
      <c r="AU34" s="150"/>
      <c r="AV34" s="148"/>
      <c r="AW34" s="138"/>
      <c r="AX34" s="139"/>
      <c r="AY34" s="151"/>
      <c r="AZ34" s="141"/>
      <c r="BA34" s="152"/>
      <c r="BB34" s="153"/>
      <c r="BC34" s="151"/>
      <c r="BD34" s="141"/>
      <c r="BE34" s="154">
        <f t="shared" si="10"/>
        <v>106</v>
      </c>
      <c r="BF34" s="155">
        <f t="shared" si="11"/>
        <v>1.4133333333333333</v>
      </c>
      <c r="BG34" s="158"/>
      <c r="BH34" s="156"/>
      <c r="BI34" s="11"/>
    </row>
    <row r="35" spans="1:61" ht="17" customHeight="1">
      <c r="A35" s="102" t="s">
        <v>156</v>
      </c>
      <c r="B35" s="103">
        <v>75</v>
      </c>
      <c r="C35" s="104" t="s">
        <v>154</v>
      </c>
      <c r="D35" s="105"/>
      <c r="E35" s="130">
        <v>120</v>
      </c>
      <c r="F35" s="131">
        <f>E35/$B35</f>
        <v>1.6</v>
      </c>
      <c r="G35" s="146"/>
      <c r="H35" s="133"/>
      <c r="I35" s="159"/>
      <c r="J35" s="160">
        <f t="shared" si="0"/>
        <v>0</v>
      </c>
      <c r="K35" s="159"/>
      <c r="L35" s="160">
        <f t="shared" si="1"/>
        <v>0</v>
      </c>
      <c r="M35" s="134">
        <v>71</v>
      </c>
      <c r="N35" s="135">
        <f t="shared" si="2"/>
        <v>0.94666666666666666</v>
      </c>
      <c r="O35" s="134">
        <v>60</v>
      </c>
      <c r="P35" s="135">
        <f t="shared" si="3"/>
        <v>0.8</v>
      </c>
      <c r="Q35" s="134">
        <v>59</v>
      </c>
      <c r="R35" s="135">
        <f t="shared" si="4"/>
        <v>0.78666666666666663</v>
      </c>
      <c r="S35" s="134">
        <v>47</v>
      </c>
      <c r="T35" s="135">
        <f t="shared" si="5"/>
        <v>0.62666666666666671</v>
      </c>
      <c r="U35" s="134">
        <v>106</v>
      </c>
      <c r="V35" s="135">
        <f t="shared" si="6"/>
        <v>1.4133333333333333</v>
      </c>
      <c r="W35" s="134">
        <v>90</v>
      </c>
      <c r="X35" s="135">
        <f t="shared" si="7"/>
        <v>1.2</v>
      </c>
      <c r="Y35" s="136">
        <v>113</v>
      </c>
      <c r="Z35" s="137">
        <f t="shared" si="8"/>
        <v>1.5066666666666666</v>
      </c>
      <c r="AA35" s="136">
        <v>96</v>
      </c>
      <c r="AB35" s="137">
        <f t="shared" si="9"/>
        <v>1.28</v>
      </c>
      <c r="AC35" s="138"/>
      <c r="AD35" s="133"/>
      <c r="AE35" s="151"/>
      <c r="AF35" s="141"/>
      <c r="AG35" s="132"/>
      <c r="AH35" s="143"/>
      <c r="AI35" s="144"/>
      <c r="AJ35" s="145"/>
      <c r="AK35" s="146"/>
      <c r="AL35" s="133"/>
      <c r="AM35" s="150"/>
      <c r="AN35" s="148"/>
      <c r="AO35" s="138"/>
      <c r="AP35" s="139"/>
      <c r="AQ35" s="144"/>
      <c r="AR35" s="145"/>
      <c r="AS35" s="149"/>
      <c r="AT35" s="133"/>
      <c r="AU35" s="150"/>
      <c r="AV35" s="148"/>
      <c r="AW35" s="138"/>
      <c r="AX35" s="139"/>
      <c r="AY35" s="151"/>
      <c r="AZ35" s="141"/>
      <c r="BA35" s="152"/>
      <c r="BB35" s="153"/>
      <c r="BC35" s="151"/>
      <c r="BD35" s="141"/>
      <c r="BE35" s="154">
        <f t="shared" si="10"/>
        <v>106</v>
      </c>
      <c r="BF35" s="155">
        <f t="shared" si="11"/>
        <v>1.4133333333333333</v>
      </c>
      <c r="BG35" s="156">
        <f>E35/BE35</f>
        <v>1.1320754716981132</v>
      </c>
      <c r="BH35" s="156">
        <f>M35/E35</f>
        <v>0.59166666666666667</v>
      </c>
      <c r="BI35" s="11"/>
    </row>
    <row r="36" spans="1:61" ht="17" customHeight="1">
      <c r="A36" s="102" t="s">
        <v>157</v>
      </c>
      <c r="B36" s="103">
        <v>100</v>
      </c>
      <c r="C36" s="104" t="s">
        <v>154</v>
      </c>
      <c r="D36" s="105"/>
      <c r="E36" s="130"/>
      <c r="F36" s="131"/>
      <c r="G36" s="146"/>
      <c r="H36" s="133"/>
      <c r="I36" s="134">
        <v>92</v>
      </c>
      <c r="J36" s="135">
        <f t="shared" si="0"/>
        <v>0.92</v>
      </c>
      <c r="K36" s="134">
        <v>78</v>
      </c>
      <c r="L36" s="135">
        <f t="shared" si="1"/>
        <v>0.78</v>
      </c>
      <c r="M36" s="134">
        <v>87</v>
      </c>
      <c r="N36" s="135">
        <f t="shared" si="2"/>
        <v>0.87</v>
      </c>
      <c r="O36" s="134">
        <v>74</v>
      </c>
      <c r="P36" s="135">
        <f t="shared" si="3"/>
        <v>0.74</v>
      </c>
      <c r="Q36" s="134">
        <v>86</v>
      </c>
      <c r="R36" s="135">
        <f t="shared" si="4"/>
        <v>0.86</v>
      </c>
      <c r="S36" s="134">
        <v>70</v>
      </c>
      <c r="T36" s="135">
        <f t="shared" si="5"/>
        <v>0.7</v>
      </c>
      <c r="U36" s="134">
        <v>142</v>
      </c>
      <c r="V36" s="135">
        <f t="shared" si="6"/>
        <v>1.42</v>
      </c>
      <c r="W36" s="134">
        <v>117</v>
      </c>
      <c r="X36" s="135">
        <f t="shared" si="7"/>
        <v>1.17</v>
      </c>
      <c r="Y36" s="136">
        <v>147</v>
      </c>
      <c r="Z36" s="137">
        <f t="shared" si="8"/>
        <v>1.47</v>
      </c>
      <c r="AA36" s="136">
        <v>120</v>
      </c>
      <c r="AB36" s="137">
        <f t="shared" si="9"/>
        <v>1.2</v>
      </c>
      <c r="AC36" s="138"/>
      <c r="AD36" s="133"/>
      <c r="AE36" s="151"/>
      <c r="AF36" s="141"/>
      <c r="AG36" s="161"/>
      <c r="AH36" s="143"/>
      <c r="AI36" s="144"/>
      <c r="AJ36" s="145"/>
      <c r="AK36" s="146"/>
      <c r="AL36" s="133"/>
      <c r="AM36" s="150"/>
      <c r="AN36" s="148"/>
      <c r="AO36" s="138"/>
      <c r="AP36" s="139"/>
      <c r="AQ36" s="144"/>
      <c r="AR36" s="145"/>
      <c r="AS36" s="149"/>
      <c r="AT36" s="133"/>
      <c r="AU36" s="150"/>
      <c r="AV36" s="148"/>
      <c r="AW36" s="138"/>
      <c r="AX36" s="139"/>
      <c r="AY36" s="151"/>
      <c r="AZ36" s="141"/>
      <c r="BA36" s="152"/>
      <c r="BB36" s="153"/>
      <c r="BC36" s="151"/>
      <c r="BD36" s="141"/>
      <c r="BE36" s="154">
        <f t="shared" si="10"/>
        <v>142</v>
      </c>
      <c r="BF36" s="155">
        <f t="shared" si="11"/>
        <v>1.42</v>
      </c>
      <c r="BG36" s="158"/>
      <c r="BH36" s="156"/>
      <c r="BI36" s="11"/>
    </row>
    <row r="37" spans="1:61" ht="17" customHeight="1">
      <c r="A37" s="102" t="s">
        <v>158</v>
      </c>
      <c r="B37" s="103">
        <v>100</v>
      </c>
      <c r="C37" s="104" t="s">
        <v>154</v>
      </c>
      <c r="D37" s="105"/>
      <c r="E37" s="130">
        <v>135</v>
      </c>
      <c r="F37" s="131">
        <f>E37/$B37</f>
        <v>1.35</v>
      </c>
      <c r="G37" s="138">
        <v>120</v>
      </c>
      <c r="H37" s="139">
        <f>G37/$B37</f>
        <v>1.2</v>
      </c>
      <c r="I37" s="159"/>
      <c r="J37" s="160">
        <f t="shared" si="0"/>
        <v>0</v>
      </c>
      <c r="K37" s="159"/>
      <c r="L37" s="160">
        <f t="shared" si="1"/>
        <v>0</v>
      </c>
      <c r="M37" s="159">
        <v>86</v>
      </c>
      <c r="N37" s="160">
        <f t="shared" si="2"/>
        <v>0.86</v>
      </c>
      <c r="O37" s="159">
        <v>70</v>
      </c>
      <c r="P37" s="160">
        <f t="shared" si="3"/>
        <v>0.7</v>
      </c>
      <c r="Q37" s="134">
        <v>86</v>
      </c>
      <c r="R37" s="135">
        <f t="shared" si="4"/>
        <v>0.86</v>
      </c>
      <c r="S37" s="134">
        <v>70</v>
      </c>
      <c r="T37" s="135">
        <f t="shared" si="5"/>
        <v>0.7</v>
      </c>
      <c r="U37" s="134">
        <v>142</v>
      </c>
      <c r="V37" s="135">
        <f t="shared" si="6"/>
        <v>1.42</v>
      </c>
      <c r="W37" s="134">
        <v>117</v>
      </c>
      <c r="X37" s="135">
        <f t="shared" si="7"/>
        <v>1.17</v>
      </c>
      <c r="Y37" s="136">
        <v>147</v>
      </c>
      <c r="Z37" s="137">
        <f t="shared" si="8"/>
        <v>1.47</v>
      </c>
      <c r="AA37" s="136">
        <v>120</v>
      </c>
      <c r="AB37" s="137">
        <f t="shared" si="9"/>
        <v>1.2</v>
      </c>
      <c r="AC37" s="138">
        <v>115</v>
      </c>
      <c r="AD37" s="139">
        <f>AC37/$B37</f>
        <v>1.1499999999999999</v>
      </c>
      <c r="AE37" s="140">
        <v>119</v>
      </c>
      <c r="AF37" s="141"/>
      <c r="AG37" s="161"/>
      <c r="AH37" s="143"/>
      <c r="AI37" s="144"/>
      <c r="AJ37" s="145"/>
      <c r="AK37" s="146"/>
      <c r="AL37" s="133"/>
      <c r="AM37" s="147">
        <v>142</v>
      </c>
      <c r="AN37" s="148"/>
      <c r="AO37" s="162"/>
      <c r="AP37" s="139"/>
      <c r="AQ37" s="163">
        <v>130</v>
      </c>
      <c r="AR37" s="145"/>
      <c r="AS37" s="149"/>
      <c r="AT37" s="133"/>
      <c r="AU37" s="150">
        <v>145</v>
      </c>
      <c r="AV37" s="148"/>
      <c r="AW37" s="162"/>
      <c r="AX37" s="139"/>
      <c r="AY37" s="151"/>
      <c r="AZ37" s="141"/>
      <c r="BA37" s="152"/>
      <c r="BB37" s="153"/>
      <c r="BC37" s="151"/>
      <c r="BD37" s="141"/>
      <c r="BE37" s="154">
        <f t="shared" si="10"/>
        <v>130.42857142857142</v>
      </c>
      <c r="BF37" s="155">
        <f t="shared" si="11"/>
        <v>1.3042857142857143</v>
      </c>
      <c r="BG37" s="156">
        <f>E37/BE37</f>
        <v>1.0350492880613364</v>
      </c>
      <c r="BH37" s="156">
        <f>M37/E37</f>
        <v>0.63703703703703707</v>
      </c>
      <c r="BI37" s="11"/>
    </row>
    <row r="38" spans="1:61" ht="17" customHeight="1">
      <c r="A38" s="102" t="s">
        <v>159</v>
      </c>
      <c r="B38" s="103">
        <f t="shared" ref="B38:B71" si="12">7.5*15</f>
        <v>112.5</v>
      </c>
      <c r="C38" s="104" t="s">
        <v>154</v>
      </c>
      <c r="D38" s="105"/>
      <c r="E38" s="130"/>
      <c r="F38" s="131"/>
      <c r="G38" s="146"/>
      <c r="H38" s="133"/>
      <c r="I38" s="134">
        <v>92</v>
      </c>
      <c r="J38" s="135">
        <f t="shared" si="0"/>
        <v>0.81777777777777783</v>
      </c>
      <c r="K38" s="134">
        <v>78</v>
      </c>
      <c r="L38" s="135">
        <f t="shared" si="1"/>
        <v>0.69333333333333336</v>
      </c>
      <c r="M38" s="134">
        <v>87</v>
      </c>
      <c r="N38" s="135">
        <f t="shared" si="2"/>
        <v>0.77333333333333332</v>
      </c>
      <c r="O38" s="134">
        <v>74</v>
      </c>
      <c r="P38" s="135">
        <f t="shared" si="3"/>
        <v>0.65777777777777779</v>
      </c>
      <c r="Q38" s="134">
        <v>134</v>
      </c>
      <c r="R38" s="135">
        <f t="shared" si="4"/>
        <v>1.191111111111111</v>
      </c>
      <c r="S38" s="134">
        <v>112</v>
      </c>
      <c r="T38" s="135">
        <f t="shared" si="5"/>
        <v>0.99555555555555553</v>
      </c>
      <c r="U38" s="134">
        <v>142</v>
      </c>
      <c r="V38" s="135">
        <f t="shared" si="6"/>
        <v>1.2622222222222221</v>
      </c>
      <c r="W38" s="134">
        <v>117</v>
      </c>
      <c r="X38" s="135">
        <f t="shared" si="7"/>
        <v>1.04</v>
      </c>
      <c r="Y38" s="136">
        <v>147</v>
      </c>
      <c r="Z38" s="137">
        <f t="shared" si="8"/>
        <v>1.3066666666666666</v>
      </c>
      <c r="AA38" s="136">
        <v>120</v>
      </c>
      <c r="AB38" s="137">
        <f t="shared" si="9"/>
        <v>1.0666666666666667</v>
      </c>
      <c r="AC38" s="138"/>
      <c r="AD38" s="133"/>
      <c r="AE38" s="140"/>
      <c r="AF38" s="141"/>
      <c r="AG38" s="161"/>
      <c r="AH38" s="143"/>
      <c r="AI38" s="144"/>
      <c r="AJ38" s="145"/>
      <c r="AK38" s="146"/>
      <c r="AL38" s="133"/>
      <c r="AM38" s="150"/>
      <c r="AN38" s="148"/>
      <c r="AO38" s="138"/>
      <c r="AP38" s="139"/>
      <c r="AQ38" s="144"/>
      <c r="AR38" s="145"/>
      <c r="AS38" s="149"/>
      <c r="AT38" s="133"/>
      <c r="AU38" s="150"/>
      <c r="AV38" s="148"/>
      <c r="AW38" s="138"/>
      <c r="AX38" s="139"/>
      <c r="AY38" s="151"/>
      <c r="AZ38" s="141"/>
      <c r="BA38" s="152"/>
      <c r="BB38" s="153"/>
      <c r="BC38" s="151"/>
      <c r="BD38" s="141"/>
      <c r="BE38" s="154">
        <f t="shared" si="10"/>
        <v>142</v>
      </c>
      <c r="BF38" s="155">
        <f t="shared" si="11"/>
        <v>1.2622222222222221</v>
      </c>
      <c r="BG38" s="158"/>
      <c r="BH38" s="156"/>
      <c r="BI38" s="11"/>
    </row>
    <row r="39" spans="1:61" ht="17" customHeight="1">
      <c r="A39" s="102" t="s">
        <v>160</v>
      </c>
      <c r="B39" s="103">
        <f t="shared" ref="B39:B75" si="13">7.5*20</f>
        <v>150</v>
      </c>
      <c r="C39" s="104" t="s">
        <v>154</v>
      </c>
      <c r="D39" s="105"/>
      <c r="E39" s="130"/>
      <c r="F39" s="131"/>
      <c r="G39" s="146"/>
      <c r="H39" s="133"/>
      <c r="I39" s="134">
        <v>113</v>
      </c>
      <c r="J39" s="135">
        <f t="shared" si="0"/>
        <v>0.7533333333333333</v>
      </c>
      <c r="K39" s="134">
        <v>96</v>
      </c>
      <c r="L39" s="135">
        <f t="shared" si="1"/>
        <v>0.64</v>
      </c>
      <c r="M39" s="134">
        <v>107</v>
      </c>
      <c r="N39" s="135">
        <f t="shared" si="2"/>
        <v>0.71333333333333337</v>
      </c>
      <c r="O39" s="134">
        <v>91</v>
      </c>
      <c r="P39" s="135">
        <f t="shared" si="3"/>
        <v>0.60666666666666669</v>
      </c>
      <c r="Q39" s="134">
        <v>106</v>
      </c>
      <c r="R39" s="135">
        <f t="shared" si="4"/>
        <v>0.70666666666666667</v>
      </c>
      <c r="S39" s="134">
        <v>85</v>
      </c>
      <c r="T39" s="135">
        <f t="shared" si="5"/>
        <v>0.56666666666666665</v>
      </c>
      <c r="U39" s="134">
        <v>175</v>
      </c>
      <c r="V39" s="135">
        <f t="shared" si="6"/>
        <v>1.1666666666666667</v>
      </c>
      <c r="W39" s="134">
        <v>144</v>
      </c>
      <c r="X39" s="135">
        <f t="shared" si="7"/>
        <v>0.96</v>
      </c>
      <c r="Y39" s="136">
        <v>180</v>
      </c>
      <c r="Z39" s="137">
        <f t="shared" si="8"/>
        <v>1.2</v>
      </c>
      <c r="AA39" s="136">
        <v>148</v>
      </c>
      <c r="AB39" s="137">
        <f t="shared" si="9"/>
        <v>0.98666666666666669</v>
      </c>
      <c r="AC39" s="138"/>
      <c r="AD39" s="133"/>
      <c r="AE39" s="140"/>
      <c r="AF39" s="141"/>
      <c r="AG39" s="161"/>
      <c r="AH39" s="143"/>
      <c r="AI39" s="144"/>
      <c r="AJ39" s="145"/>
      <c r="AK39" s="146"/>
      <c r="AL39" s="133"/>
      <c r="AM39" s="150"/>
      <c r="AN39" s="148"/>
      <c r="AO39" s="138"/>
      <c r="AP39" s="139"/>
      <c r="AQ39" s="144"/>
      <c r="AR39" s="145"/>
      <c r="AS39" s="149"/>
      <c r="AT39" s="133"/>
      <c r="AU39" s="150"/>
      <c r="AV39" s="148"/>
      <c r="AW39" s="138"/>
      <c r="AX39" s="139"/>
      <c r="AY39" s="151"/>
      <c r="AZ39" s="141"/>
      <c r="BA39" s="152"/>
      <c r="BB39" s="153"/>
      <c r="BC39" s="151"/>
      <c r="BD39" s="141"/>
      <c r="BE39" s="154">
        <f t="shared" si="10"/>
        <v>175</v>
      </c>
      <c r="BF39" s="155">
        <f t="shared" si="11"/>
        <v>1.1666666666666667</v>
      </c>
      <c r="BG39" s="158"/>
      <c r="BH39" s="156"/>
      <c r="BI39" s="11"/>
    </row>
    <row r="40" spans="1:61" ht="17" customHeight="1">
      <c r="A40" s="102" t="s">
        <v>161</v>
      </c>
      <c r="B40" s="164"/>
      <c r="C40" s="104" t="s">
        <v>154</v>
      </c>
      <c r="D40" s="105"/>
      <c r="E40" s="130"/>
      <c r="F40" s="131"/>
      <c r="G40" s="146"/>
      <c r="H40" s="133"/>
      <c r="I40" s="165"/>
      <c r="J40" s="155"/>
      <c r="K40" s="165"/>
      <c r="L40" s="155"/>
      <c r="M40" s="165"/>
      <c r="N40" s="155"/>
      <c r="O40" s="165"/>
      <c r="P40" s="155"/>
      <c r="Q40" s="165"/>
      <c r="R40" s="155"/>
      <c r="S40" s="165"/>
      <c r="T40" s="155"/>
      <c r="U40" s="165"/>
      <c r="V40" s="155"/>
      <c r="W40" s="165"/>
      <c r="X40" s="155"/>
      <c r="Y40" s="166"/>
      <c r="Z40" s="137"/>
      <c r="AA40" s="166"/>
      <c r="AB40" s="137"/>
      <c r="AC40" s="138"/>
      <c r="AD40" s="133"/>
      <c r="AE40" s="140">
        <v>129</v>
      </c>
      <c r="AF40" s="141"/>
      <c r="AG40" s="161"/>
      <c r="AH40" s="143"/>
      <c r="AI40" s="144"/>
      <c r="AJ40" s="145"/>
      <c r="AK40" s="146"/>
      <c r="AL40" s="133"/>
      <c r="AM40" s="150"/>
      <c r="AN40" s="148"/>
      <c r="AO40" s="138"/>
      <c r="AP40" s="139"/>
      <c r="AQ40" s="144"/>
      <c r="AR40" s="145"/>
      <c r="AS40" s="149"/>
      <c r="AT40" s="133"/>
      <c r="AU40" s="150"/>
      <c r="AV40" s="148"/>
      <c r="AW40" s="138"/>
      <c r="AX40" s="139"/>
      <c r="AY40" s="151"/>
      <c r="AZ40" s="141"/>
      <c r="BA40" s="152"/>
      <c r="BB40" s="153"/>
      <c r="BC40" s="151"/>
      <c r="BD40" s="141"/>
      <c r="BE40" s="154"/>
      <c r="BF40" s="155"/>
      <c r="BG40" s="158"/>
      <c r="BH40" s="156"/>
      <c r="BI40" s="11"/>
    </row>
    <row r="41" spans="1:61" ht="17" customHeight="1">
      <c r="A41" s="102" t="s">
        <v>162</v>
      </c>
      <c r="B41" s="103">
        <v>150</v>
      </c>
      <c r="C41" s="104" t="s">
        <v>154</v>
      </c>
      <c r="D41" s="105"/>
      <c r="E41" s="130">
        <v>155</v>
      </c>
      <c r="F41" s="131">
        <f>E41/$B41</f>
        <v>1.0333333333333334</v>
      </c>
      <c r="G41" s="146"/>
      <c r="H41" s="133"/>
      <c r="I41" s="159"/>
      <c r="J41" s="160">
        <f>I41/$B41</f>
        <v>0</v>
      </c>
      <c r="K41" s="159"/>
      <c r="L41" s="160">
        <f>K41/$B41</f>
        <v>0</v>
      </c>
      <c r="M41" s="134">
        <v>107</v>
      </c>
      <c r="N41" s="135">
        <f>M41/$B41</f>
        <v>0.71333333333333337</v>
      </c>
      <c r="O41" s="134">
        <v>91</v>
      </c>
      <c r="P41" s="135">
        <f>O41/$B41</f>
        <v>0.60666666666666669</v>
      </c>
      <c r="Q41" s="159"/>
      <c r="R41" s="160">
        <f>Q41/$B41</f>
        <v>0</v>
      </c>
      <c r="S41" s="159"/>
      <c r="T41" s="160">
        <f>S41/$B41</f>
        <v>0</v>
      </c>
      <c r="U41" s="134">
        <v>175</v>
      </c>
      <c r="V41" s="135">
        <f>U41/$B41</f>
        <v>1.1666666666666667</v>
      </c>
      <c r="W41" s="134">
        <v>144</v>
      </c>
      <c r="X41" s="135">
        <f>W41/$B41</f>
        <v>0.96</v>
      </c>
      <c r="Y41" s="136">
        <v>180</v>
      </c>
      <c r="Z41" s="137">
        <f>Y41/$B41</f>
        <v>1.2</v>
      </c>
      <c r="AA41" s="136">
        <v>148</v>
      </c>
      <c r="AB41" s="137">
        <f>AA41/$B41</f>
        <v>0.98666666666666669</v>
      </c>
      <c r="AC41" s="138">
        <v>135</v>
      </c>
      <c r="AD41" s="139">
        <f>AC41/$B41</f>
        <v>0.9</v>
      </c>
      <c r="AE41" s="140"/>
      <c r="AF41" s="141"/>
      <c r="AG41" s="161">
        <v>231</v>
      </c>
      <c r="AH41" s="143"/>
      <c r="AI41" s="144"/>
      <c r="AJ41" s="145"/>
      <c r="AK41" s="146"/>
      <c r="AL41" s="133"/>
      <c r="AM41" s="150">
        <v>189</v>
      </c>
      <c r="AN41" s="148"/>
      <c r="AO41" s="138"/>
      <c r="AP41" s="139"/>
      <c r="AQ41" s="163">
        <v>190</v>
      </c>
      <c r="AR41" s="145"/>
      <c r="AS41" s="149"/>
      <c r="AT41" s="133"/>
      <c r="AU41" s="150">
        <v>192</v>
      </c>
      <c r="AV41" s="148"/>
      <c r="AW41" s="138"/>
      <c r="AX41" s="139"/>
      <c r="AY41" s="151"/>
      <c r="AZ41" s="141"/>
      <c r="BA41" s="152"/>
      <c r="BB41" s="153"/>
      <c r="BC41" s="151"/>
      <c r="BD41" s="141"/>
      <c r="BE41" s="154">
        <f>AVERAGE(G41,U41,AC41,AE41,AG41,AI41,AK41,AM41,AO41,AQ41,AS41,AU41,AW41,BA41)</f>
        <v>185.33333333333334</v>
      </c>
      <c r="BF41" s="155">
        <f>BE41/$B41</f>
        <v>1.2355555555555555</v>
      </c>
      <c r="BG41" s="156">
        <f>E41/BE41</f>
        <v>0.83633093525179847</v>
      </c>
      <c r="BH41" s="156">
        <f>M41/E41</f>
        <v>0.69032258064516128</v>
      </c>
      <c r="BI41" s="11"/>
    </row>
    <row r="42" spans="1:61" ht="17" customHeight="1">
      <c r="A42" s="102" t="s">
        <v>163</v>
      </c>
      <c r="B42" s="103">
        <v>200</v>
      </c>
      <c r="C42" s="104" t="s">
        <v>154</v>
      </c>
      <c r="D42" s="105"/>
      <c r="E42" s="130">
        <v>175</v>
      </c>
      <c r="F42" s="131">
        <f>E42/$B42</f>
        <v>0.875</v>
      </c>
      <c r="G42" s="146"/>
      <c r="H42" s="133"/>
      <c r="I42" s="134">
        <v>154</v>
      </c>
      <c r="J42" s="135">
        <f>I42/$B42</f>
        <v>0.77</v>
      </c>
      <c r="K42" s="134">
        <v>131</v>
      </c>
      <c r="L42" s="135">
        <f>K42/$B42</f>
        <v>0.65500000000000003</v>
      </c>
      <c r="M42" s="159">
        <v>130</v>
      </c>
      <c r="N42" s="160">
        <f>M42/$B42</f>
        <v>0.65</v>
      </c>
      <c r="O42" s="159">
        <v>100</v>
      </c>
      <c r="P42" s="160">
        <f>O42/$B42</f>
        <v>0.5</v>
      </c>
      <c r="Q42" s="134">
        <v>130</v>
      </c>
      <c r="R42" s="135">
        <f>Q42/$B42</f>
        <v>0.65</v>
      </c>
      <c r="S42" s="134">
        <v>100</v>
      </c>
      <c r="T42" s="135">
        <f>S42/$B42</f>
        <v>0.5</v>
      </c>
      <c r="U42" s="134">
        <v>210</v>
      </c>
      <c r="V42" s="135">
        <f>U42/$B42</f>
        <v>1.05</v>
      </c>
      <c r="W42" s="134">
        <v>172</v>
      </c>
      <c r="X42" s="135">
        <f>W42/$B42</f>
        <v>0.86</v>
      </c>
      <c r="Y42" s="136">
        <v>235</v>
      </c>
      <c r="Z42" s="137">
        <f>Y42/$B42</f>
        <v>1.175</v>
      </c>
      <c r="AA42" s="136">
        <v>193</v>
      </c>
      <c r="AB42" s="137">
        <f>AA42/$B42</f>
        <v>0.96499999999999997</v>
      </c>
      <c r="AC42" s="138">
        <v>175</v>
      </c>
      <c r="AD42" s="139">
        <f>AC42/$B42</f>
        <v>0.875</v>
      </c>
      <c r="AE42" s="140"/>
      <c r="AF42" s="141"/>
      <c r="AG42" s="161"/>
      <c r="AH42" s="143"/>
      <c r="AI42" s="144"/>
      <c r="AJ42" s="145"/>
      <c r="AK42" s="146"/>
      <c r="AL42" s="133"/>
      <c r="AM42" s="150">
        <v>229</v>
      </c>
      <c r="AN42" s="148"/>
      <c r="AO42" s="138"/>
      <c r="AP42" s="139"/>
      <c r="AQ42" s="163">
        <v>195</v>
      </c>
      <c r="AR42" s="145"/>
      <c r="AS42" s="149"/>
      <c r="AT42" s="133"/>
      <c r="AU42" s="150">
        <v>191</v>
      </c>
      <c r="AV42" s="148"/>
      <c r="AW42" s="138"/>
      <c r="AX42" s="139"/>
      <c r="AY42" s="151"/>
      <c r="AZ42" s="141"/>
      <c r="BA42" s="152"/>
      <c r="BB42" s="153"/>
      <c r="BC42" s="151"/>
      <c r="BD42" s="141"/>
      <c r="BE42" s="154">
        <f>AVERAGE(G42,U42,AC42,AE42,AG42,AI42,AK42,AM42,AO42,AQ42,AS42,AU42,AW42,BA42)</f>
        <v>200</v>
      </c>
      <c r="BF42" s="155">
        <f>BE42/$B42</f>
        <v>1</v>
      </c>
      <c r="BG42" s="156">
        <f>E42/BE42</f>
        <v>0.875</v>
      </c>
      <c r="BH42" s="156">
        <f>M42/E42</f>
        <v>0.74285714285714288</v>
      </c>
      <c r="BI42" s="11"/>
    </row>
    <row r="43" spans="1:61" ht="17" customHeight="1">
      <c r="A43" s="102" t="s">
        <v>163</v>
      </c>
      <c r="B43" s="164"/>
      <c r="C43" s="104" t="s">
        <v>164</v>
      </c>
      <c r="D43" s="105"/>
      <c r="E43" s="130"/>
      <c r="F43" s="131"/>
      <c r="G43" s="146"/>
      <c r="H43" s="133"/>
      <c r="I43" s="165"/>
      <c r="J43" s="155"/>
      <c r="K43" s="165"/>
      <c r="L43" s="155"/>
      <c r="M43" s="165"/>
      <c r="N43" s="155"/>
      <c r="O43" s="165"/>
      <c r="P43" s="155"/>
      <c r="Q43" s="165"/>
      <c r="R43" s="155"/>
      <c r="S43" s="165"/>
      <c r="T43" s="155"/>
      <c r="U43" s="165"/>
      <c r="V43" s="155"/>
      <c r="W43" s="165"/>
      <c r="X43" s="155"/>
      <c r="Y43" s="166"/>
      <c r="Z43" s="137"/>
      <c r="AA43" s="166"/>
      <c r="AB43" s="137"/>
      <c r="AC43" s="138"/>
      <c r="AD43" s="139"/>
      <c r="AE43" s="140">
        <v>99</v>
      </c>
      <c r="AF43" s="141"/>
      <c r="AG43" s="161"/>
      <c r="AH43" s="143"/>
      <c r="AI43" s="144"/>
      <c r="AJ43" s="145"/>
      <c r="AK43" s="146"/>
      <c r="AL43" s="133"/>
      <c r="AM43" s="150">
        <v>199</v>
      </c>
      <c r="AN43" s="148"/>
      <c r="AO43" s="138"/>
      <c r="AP43" s="139"/>
      <c r="AQ43" s="144"/>
      <c r="AR43" s="145"/>
      <c r="AS43" s="149">
        <v>81.19</v>
      </c>
      <c r="AT43" s="133"/>
      <c r="AU43" s="150"/>
      <c r="AV43" s="148"/>
      <c r="AW43" s="138"/>
      <c r="AX43" s="139"/>
      <c r="AY43" s="151"/>
      <c r="AZ43" s="141"/>
      <c r="BA43" s="152"/>
      <c r="BB43" s="153"/>
      <c r="BC43" s="151"/>
      <c r="BD43" s="141"/>
      <c r="BE43" s="154"/>
      <c r="BF43" s="155"/>
      <c r="BG43" s="156"/>
      <c r="BH43" s="156"/>
      <c r="BI43" s="11"/>
    </row>
    <row r="44" spans="1:61" ht="17" customHeight="1">
      <c r="A44" s="102" t="s">
        <v>165</v>
      </c>
      <c r="B44" s="164"/>
      <c r="C44" s="104" t="s">
        <v>164</v>
      </c>
      <c r="D44" s="105"/>
      <c r="E44" s="130"/>
      <c r="F44" s="131"/>
      <c r="G44" s="146"/>
      <c r="H44" s="133"/>
      <c r="I44" s="165"/>
      <c r="J44" s="155"/>
      <c r="K44" s="165"/>
      <c r="L44" s="155"/>
      <c r="M44" s="165"/>
      <c r="N44" s="155"/>
      <c r="O44" s="165"/>
      <c r="P44" s="155"/>
      <c r="Q44" s="165"/>
      <c r="R44" s="155"/>
      <c r="S44" s="165"/>
      <c r="T44" s="155"/>
      <c r="U44" s="165"/>
      <c r="V44" s="155"/>
      <c r="W44" s="165"/>
      <c r="X44" s="155"/>
      <c r="Y44" s="166"/>
      <c r="Z44" s="137"/>
      <c r="AA44" s="166"/>
      <c r="AB44" s="137"/>
      <c r="AC44" s="138"/>
      <c r="AD44" s="139"/>
      <c r="AE44" s="140"/>
      <c r="AF44" s="141"/>
      <c r="AG44" s="161"/>
      <c r="AH44" s="143"/>
      <c r="AI44" s="144"/>
      <c r="AJ44" s="145"/>
      <c r="AK44" s="146"/>
      <c r="AL44" s="133"/>
      <c r="AM44" s="150">
        <v>129</v>
      </c>
      <c r="AN44" s="148"/>
      <c r="AO44" s="138"/>
      <c r="AP44" s="139"/>
      <c r="AQ44" s="144"/>
      <c r="AR44" s="145"/>
      <c r="AS44" s="149"/>
      <c r="AT44" s="133"/>
      <c r="AU44" s="150"/>
      <c r="AV44" s="148"/>
      <c r="AW44" s="138"/>
      <c r="AX44" s="139"/>
      <c r="AY44" s="151"/>
      <c r="AZ44" s="141"/>
      <c r="BA44" s="152"/>
      <c r="BB44" s="153"/>
      <c r="BC44" s="151"/>
      <c r="BD44" s="141"/>
      <c r="BE44" s="154"/>
      <c r="BF44" s="155"/>
      <c r="BG44" s="156"/>
      <c r="BH44" s="156"/>
      <c r="BI44" s="11"/>
    </row>
    <row r="45" spans="1:61" ht="17" customHeight="1">
      <c r="A45" s="102" t="s">
        <v>166</v>
      </c>
      <c r="B45" s="103">
        <f>12*20</f>
        <v>240</v>
      </c>
      <c r="C45" s="104" t="s">
        <v>154</v>
      </c>
      <c r="D45" s="105"/>
      <c r="E45" s="130"/>
      <c r="F45" s="131"/>
      <c r="G45" s="146"/>
      <c r="H45" s="133"/>
      <c r="I45" s="159"/>
      <c r="J45" s="160">
        <f>I45/$B45</f>
        <v>0</v>
      </c>
      <c r="K45" s="159"/>
      <c r="L45" s="160">
        <f>K45/$B45</f>
        <v>0</v>
      </c>
      <c r="M45" s="134">
        <v>165</v>
      </c>
      <c r="N45" s="135">
        <f>M45/$B45</f>
        <v>0.6875</v>
      </c>
      <c r="O45" s="134">
        <v>140</v>
      </c>
      <c r="P45" s="135">
        <f>O45/$B45</f>
        <v>0.58333333333333337</v>
      </c>
      <c r="Q45" s="134">
        <v>149</v>
      </c>
      <c r="R45" s="135">
        <f>Q45/$B45</f>
        <v>0.62083333333333335</v>
      </c>
      <c r="S45" s="134">
        <v>114</v>
      </c>
      <c r="T45" s="135">
        <f>S45/$B45</f>
        <v>0.47499999999999998</v>
      </c>
      <c r="U45" s="165"/>
      <c r="V45" s="155"/>
      <c r="W45" s="165"/>
      <c r="X45" s="155"/>
      <c r="Y45" s="166"/>
      <c r="Z45" s="137"/>
      <c r="AA45" s="166"/>
      <c r="AB45" s="137"/>
      <c r="AC45" s="138"/>
      <c r="AD45" s="139"/>
      <c r="AE45" s="140"/>
      <c r="AF45" s="141"/>
      <c r="AG45" s="161"/>
      <c r="AH45" s="143"/>
      <c r="AI45" s="144"/>
      <c r="AJ45" s="145"/>
      <c r="AK45" s="146"/>
      <c r="AL45" s="133"/>
      <c r="AM45" s="150">
        <v>129</v>
      </c>
      <c r="AN45" s="148"/>
      <c r="AO45" s="138"/>
      <c r="AP45" s="139"/>
      <c r="AQ45" s="144"/>
      <c r="AR45" s="145"/>
      <c r="AS45" s="149"/>
      <c r="AT45" s="133"/>
      <c r="AU45" s="150"/>
      <c r="AV45" s="148"/>
      <c r="AW45" s="138"/>
      <c r="AX45" s="139"/>
      <c r="AY45" s="151"/>
      <c r="AZ45" s="141"/>
      <c r="BA45" s="152"/>
      <c r="BB45" s="153"/>
      <c r="BC45" s="151"/>
      <c r="BD45" s="141"/>
      <c r="BE45" s="154"/>
      <c r="BF45" s="155"/>
      <c r="BG45" s="156"/>
      <c r="BH45" s="156"/>
      <c r="BI45" s="11"/>
    </row>
    <row r="46" spans="1:61" ht="17" customHeight="1">
      <c r="A46" s="102" t="s">
        <v>167</v>
      </c>
      <c r="B46" s="103">
        <v>250</v>
      </c>
      <c r="C46" s="104" t="s">
        <v>154</v>
      </c>
      <c r="D46" s="105"/>
      <c r="E46" s="130">
        <v>215</v>
      </c>
      <c r="F46" s="131">
        <f>E46/$B46</f>
        <v>0.86</v>
      </c>
      <c r="G46" s="146"/>
      <c r="H46" s="133"/>
      <c r="I46" s="134">
        <v>184</v>
      </c>
      <c r="J46" s="135">
        <f>I46/$B46</f>
        <v>0.73599999999999999</v>
      </c>
      <c r="K46" s="134">
        <v>156</v>
      </c>
      <c r="L46" s="135">
        <f>K46/$B46</f>
        <v>0.624</v>
      </c>
      <c r="M46" s="134">
        <v>172</v>
      </c>
      <c r="N46" s="135">
        <f>M46/$B46</f>
        <v>0.68799999999999994</v>
      </c>
      <c r="O46" s="134">
        <v>146</v>
      </c>
      <c r="P46" s="135">
        <f>O46/$B46</f>
        <v>0.58399999999999996</v>
      </c>
      <c r="Q46" s="134">
        <v>155</v>
      </c>
      <c r="R46" s="135"/>
      <c r="S46" s="134">
        <v>119</v>
      </c>
      <c r="T46" s="135">
        <f>S46/$B46</f>
        <v>0.47599999999999998</v>
      </c>
      <c r="U46" s="134">
        <v>250</v>
      </c>
      <c r="V46" s="135">
        <f>U46/$B46</f>
        <v>1</v>
      </c>
      <c r="W46" s="134">
        <v>205</v>
      </c>
      <c r="X46" s="135">
        <f>W46/$B46</f>
        <v>0.82</v>
      </c>
      <c r="Y46" s="136">
        <v>280</v>
      </c>
      <c r="Z46" s="137">
        <f>Y46/$B46</f>
        <v>1.1200000000000001</v>
      </c>
      <c r="AA46" s="136">
        <v>230</v>
      </c>
      <c r="AB46" s="137">
        <f>AA46/$B46</f>
        <v>0.92</v>
      </c>
      <c r="AC46" s="138">
        <v>175</v>
      </c>
      <c r="AD46" s="139">
        <f>AC46/$B46</f>
        <v>0.7</v>
      </c>
      <c r="AE46" s="140">
        <v>239</v>
      </c>
      <c r="AF46" s="141"/>
      <c r="AG46" s="161">
        <v>376</v>
      </c>
      <c r="AH46" s="143"/>
      <c r="AI46" s="144"/>
      <c r="AJ46" s="145"/>
      <c r="AK46" s="146"/>
      <c r="AL46" s="133"/>
      <c r="AM46" s="147">
        <v>265</v>
      </c>
      <c r="AN46" s="148"/>
      <c r="AO46" s="138"/>
      <c r="AP46" s="139"/>
      <c r="AQ46" s="144"/>
      <c r="AR46" s="145"/>
      <c r="AS46" s="149"/>
      <c r="AT46" s="133"/>
      <c r="AU46" s="150"/>
      <c r="AV46" s="148"/>
      <c r="AW46" s="138"/>
      <c r="AX46" s="139"/>
      <c r="AY46" s="151"/>
      <c r="AZ46" s="141"/>
      <c r="BA46" s="152"/>
      <c r="BB46" s="153"/>
      <c r="BC46" s="151"/>
      <c r="BD46" s="141"/>
      <c r="BE46" s="154">
        <f>AVERAGE(G46,U46,AC46,AE46,AG46,AI46,AK46,AM46,AO46,AQ46,AS46,AU46,AW46,BA46)</f>
        <v>261</v>
      </c>
      <c r="BF46" s="155">
        <f>BE46/$B46</f>
        <v>1.044</v>
      </c>
      <c r="BG46" s="156">
        <f>E46/BE46</f>
        <v>0.82375478927203061</v>
      </c>
      <c r="BH46" s="156">
        <f>M46/E46</f>
        <v>0.8</v>
      </c>
      <c r="BI46" s="11"/>
    </row>
    <row r="47" spans="1:61" ht="17" customHeight="1">
      <c r="A47" s="102" t="s">
        <v>168</v>
      </c>
      <c r="B47" s="103">
        <v>300</v>
      </c>
      <c r="C47" s="104" t="s">
        <v>154</v>
      </c>
      <c r="D47" s="105"/>
      <c r="E47" s="130"/>
      <c r="F47" s="131"/>
      <c r="G47" s="146"/>
      <c r="H47" s="133"/>
      <c r="I47" s="159"/>
      <c r="J47" s="160">
        <f>I47/$B47</f>
        <v>0</v>
      </c>
      <c r="K47" s="159"/>
      <c r="L47" s="160">
        <f>K47/$B47</f>
        <v>0</v>
      </c>
      <c r="M47" s="159"/>
      <c r="N47" s="160">
        <f>M47/$B47</f>
        <v>0</v>
      </c>
      <c r="O47" s="159"/>
      <c r="P47" s="160">
        <f>O47/$B47</f>
        <v>0</v>
      </c>
      <c r="Q47" s="159"/>
      <c r="R47" s="160">
        <f>Q47/$B47</f>
        <v>0</v>
      </c>
      <c r="S47" s="159"/>
      <c r="T47" s="160">
        <f>S47/$B47</f>
        <v>0</v>
      </c>
      <c r="U47" s="165">
        <v>285</v>
      </c>
      <c r="V47" s="155">
        <f>U47/$B47</f>
        <v>0.95</v>
      </c>
      <c r="W47" s="165">
        <v>242</v>
      </c>
      <c r="X47" s="155">
        <f>W47/$B47</f>
        <v>0.80666666666666664</v>
      </c>
      <c r="Y47" s="166">
        <v>285</v>
      </c>
      <c r="Z47" s="137">
        <f>Y47/$B47</f>
        <v>0.95</v>
      </c>
      <c r="AA47" s="166">
        <v>242</v>
      </c>
      <c r="AB47" s="137">
        <f>AA47/$B47</f>
        <v>0.80666666666666664</v>
      </c>
      <c r="AC47" s="138"/>
      <c r="AD47" s="133"/>
      <c r="AE47" s="140"/>
      <c r="AF47" s="141"/>
      <c r="AG47" s="161"/>
      <c r="AH47" s="143"/>
      <c r="AI47" s="144"/>
      <c r="AJ47" s="145"/>
      <c r="AK47" s="146"/>
      <c r="AL47" s="133"/>
      <c r="AM47" s="150"/>
      <c r="AN47" s="148"/>
      <c r="AO47" s="138"/>
      <c r="AP47" s="139"/>
      <c r="AQ47" s="144"/>
      <c r="AR47" s="145"/>
      <c r="AS47" s="149"/>
      <c r="AT47" s="133"/>
      <c r="AU47" s="150"/>
      <c r="AV47" s="148"/>
      <c r="AW47" s="138"/>
      <c r="AX47" s="139"/>
      <c r="AY47" s="151"/>
      <c r="AZ47" s="141"/>
      <c r="BA47" s="152"/>
      <c r="BB47" s="153"/>
      <c r="BC47" s="151"/>
      <c r="BD47" s="141"/>
      <c r="BE47" s="154">
        <f>AVERAGE(G47,U47,AC47,AE47,AG47,AI47,AK47,AM47,AO47,AQ47,AS47,AU47,AW47,BA47)</f>
        <v>285</v>
      </c>
      <c r="BF47" s="155">
        <f>BE47/$B47</f>
        <v>0.95</v>
      </c>
      <c r="BG47" s="156">
        <f>E47/BE47</f>
        <v>0</v>
      </c>
      <c r="BH47" s="156"/>
      <c r="BI47" s="11"/>
    </row>
    <row r="48" spans="1:61" ht="17" customHeight="1">
      <c r="A48" s="102" t="s">
        <v>169</v>
      </c>
      <c r="B48" s="103">
        <v>300</v>
      </c>
      <c r="C48" s="104" t="s">
        <v>154</v>
      </c>
      <c r="D48" s="105"/>
      <c r="E48" s="130">
        <v>230</v>
      </c>
      <c r="F48" s="131">
        <f>E48/$B48</f>
        <v>0.76666666666666672</v>
      </c>
      <c r="G48" s="146"/>
      <c r="H48" s="133"/>
      <c r="I48" s="134">
        <v>210</v>
      </c>
      <c r="J48" s="135">
        <f>I48/$B48</f>
        <v>0.7</v>
      </c>
      <c r="K48" s="134">
        <v>179</v>
      </c>
      <c r="L48" s="135">
        <f>K48/$B48</f>
        <v>0.59666666666666668</v>
      </c>
      <c r="M48" s="134">
        <v>197</v>
      </c>
      <c r="N48" s="135">
        <f>M48/$B48</f>
        <v>0.65666666666666662</v>
      </c>
      <c r="O48" s="134">
        <v>167</v>
      </c>
      <c r="P48" s="135">
        <f>O48/$B48</f>
        <v>0.55666666666666664</v>
      </c>
      <c r="Q48" s="134">
        <v>178</v>
      </c>
      <c r="R48" s="135">
        <f>Q48/$B48</f>
        <v>0.59333333333333338</v>
      </c>
      <c r="S48" s="134">
        <v>135</v>
      </c>
      <c r="T48" s="135">
        <f>S48/$B48</f>
        <v>0.45</v>
      </c>
      <c r="U48" s="134">
        <v>285</v>
      </c>
      <c r="V48" s="135">
        <f>U48/$B48</f>
        <v>0.95</v>
      </c>
      <c r="W48" s="134">
        <v>234</v>
      </c>
      <c r="X48" s="135">
        <f>W48/$B48</f>
        <v>0.78</v>
      </c>
      <c r="Y48" s="136">
        <v>319</v>
      </c>
      <c r="Z48" s="137">
        <f>Y48/$B48</f>
        <v>1.0633333333333332</v>
      </c>
      <c r="AA48" s="136">
        <v>262</v>
      </c>
      <c r="AB48" s="137">
        <f>AA48/$B48</f>
        <v>0.87333333333333329</v>
      </c>
      <c r="AC48" s="138">
        <v>210</v>
      </c>
      <c r="AD48" s="139">
        <f>AC48/$B48</f>
        <v>0.7</v>
      </c>
      <c r="AE48" s="140">
        <v>259</v>
      </c>
      <c r="AF48" s="141"/>
      <c r="AG48" s="161">
        <v>440</v>
      </c>
      <c r="AH48" s="143"/>
      <c r="AI48" s="144"/>
      <c r="AJ48" s="145"/>
      <c r="AK48" s="146"/>
      <c r="AL48" s="133"/>
      <c r="AM48" s="150">
        <v>270</v>
      </c>
      <c r="AN48" s="148"/>
      <c r="AO48" s="138"/>
      <c r="AP48" s="139"/>
      <c r="AQ48" s="144"/>
      <c r="AR48" s="145"/>
      <c r="AS48" s="149"/>
      <c r="AT48" s="133"/>
      <c r="AU48" s="150">
        <v>271</v>
      </c>
      <c r="AV48" s="148"/>
      <c r="AW48" s="138"/>
      <c r="AX48" s="139"/>
      <c r="AY48" s="151"/>
      <c r="AZ48" s="141"/>
      <c r="BA48" s="152"/>
      <c r="BB48" s="153"/>
      <c r="BC48" s="151"/>
      <c r="BD48" s="141"/>
      <c r="BE48" s="154">
        <f>AVERAGE(G48,U48,AC48,AE48,AG48,AI48,AK48,AM48,AO48,AQ48,AS48,AU48,AW48,BA48)</f>
        <v>289.16666666666669</v>
      </c>
      <c r="BF48" s="155">
        <f>BE48/$B48</f>
        <v>0.96388888888888891</v>
      </c>
      <c r="BG48" s="158"/>
      <c r="BH48" s="156">
        <f>M48/E48</f>
        <v>0.85652173913043483</v>
      </c>
      <c r="BI48" s="11"/>
    </row>
    <row r="49" spans="1:61" ht="17" customHeight="1">
      <c r="A49" s="102" t="s">
        <v>169</v>
      </c>
      <c r="B49" s="164"/>
      <c r="C49" s="104" t="s">
        <v>164</v>
      </c>
      <c r="D49" s="105"/>
      <c r="E49" s="130"/>
      <c r="F49" s="131"/>
      <c r="G49" s="146"/>
      <c r="H49" s="133"/>
      <c r="I49" s="165"/>
      <c r="J49" s="155"/>
      <c r="K49" s="165"/>
      <c r="L49" s="155"/>
      <c r="M49" s="165"/>
      <c r="N49" s="155"/>
      <c r="O49" s="165"/>
      <c r="P49" s="155"/>
      <c r="Q49" s="165">
        <v>54</v>
      </c>
      <c r="R49" s="155"/>
      <c r="S49" s="165">
        <v>45</v>
      </c>
      <c r="T49" s="155"/>
      <c r="U49" s="165"/>
      <c r="V49" s="155"/>
      <c r="W49" s="165"/>
      <c r="X49" s="155"/>
      <c r="Y49" s="166"/>
      <c r="Z49" s="137"/>
      <c r="AA49" s="166"/>
      <c r="AB49" s="137"/>
      <c r="AC49" s="138"/>
      <c r="AD49" s="139"/>
      <c r="AE49" s="140"/>
      <c r="AF49" s="141"/>
      <c r="AG49" s="161"/>
      <c r="AH49" s="143"/>
      <c r="AI49" s="144"/>
      <c r="AJ49" s="145"/>
      <c r="AK49" s="146"/>
      <c r="AL49" s="133"/>
      <c r="AM49" s="150">
        <v>199</v>
      </c>
      <c r="AN49" s="148"/>
      <c r="AO49" s="138"/>
      <c r="AP49" s="139"/>
      <c r="AQ49" s="144"/>
      <c r="AR49" s="145"/>
      <c r="AS49" s="149"/>
      <c r="AT49" s="133"/>
      <c r="AU49" s="150"/>
      <c r="AV49" s="148"/>
      <c r="AW49" s="138"/>
      <c r="AX49" s="139"/>
      <c r="AY49" s="151"/>
      <c r="AZ49" s="141"/>
      <c r="BA49" s="152"/>
      <c r="BB49" s="153"/>
      <c r="BC49" s="151"/>
      <c r="BD49" s="141"/>
      <c r="BE49" s="154"/>
      <c r="BF49" s="155"/>
      <c r="BG49" s="158"/>
      <c r="BH49" s="156"/>
      <c r="BI49" s="11"/>
    </row>
    <row r="50" spans="1:61" ht="17" customHeight="1">
      <c r="A50" s="102" t="s">
        <v>170</v>
      </c>
      <c r="B50" s="103">
        <f t="shared" ref="B50:B84" si="14">12.5*25</f>
        <v>312.5</v>
      </c>
      <c r="C50" s="104" t="s">
        <v>154</v>
      </c>
      <c r="D50" s="105"/>
      <c r="E50" s="130"/>
      <c r="F50" s="131"/>
      <c r="G50" s="146"/>
      <c r="H50" s="133"/>
      <c r="I50" s="134">
        <v>210</v>
      </c>
      <c r="J50" s="135">
        <f>I50/$B50</f>
        <v>0.67200000000000004</v>
      </c>
      <c r="K50" s="134">
        <v>179</v>
      </c>
      <c r="L50" s="135">
        <f>K50/$B50</f>
        <v>0.57279999999999998</v>
      </c>
      <c r="M50" s="134">
        <v>197</v>
      </c>
      <c r="N50" s="135">
        <f>M50/$B50</f>
        <v>0.63039999999999996</v>
      </c>
      <c r="O50" s="134">
        <v>167</v>
      </c>
      <c r="P50" s="135">
        <f>O50/$B50</f>
        <v>0.53439999999999999</v>
      </c>
      <c r="Q50" s="134">
        <v>178</v>
      </c>
      <c r="R50" s="135">
        <f>Q50/$B50</f>
        <v>0.5696</v>
      </c>
      <c r="S50" s="134">
        <v>135</v>
      </c>
      <c r="T50" s="135">
        <f>S50/$B50</f>
        <v>0.432</v>
      </c>
      <c r="U50" s="134">
        <v>285</v>
      </c>
      <c r="V50" s="135">
        <f>U50/$B50</f>
        <v>0.91200000000000003</v>
      </c>
      <c r="W50" s="134">
        <v>234</v>
      </c>
      <c r="X50" s="135">
        <f>W50/$B50</f>
        <v>0.74880000000000002</v>
      </c>
      <c r="Y50" s="136">
        <v>319</v>
      </c>
      <c r="Z50" s="137">
        <f>Y50/$B50</f>
        <v>1.0207999999999999</v>
      </c>
      <c r="AA50" s="136">
        <v>262</v>
      </c>
      <c r="AB50" s="137">
        <f>AA50/$B50</f>
        <v>0.83840000000000003</v>
      </c>
      <c r="AC50" s="138"/>
      <c r="AD50" s="133"/>
      <c r="AE50" s="140"/>
      <c r="AF50" s="141"/>
      <c r="AG50" s="161">
        <v>382</v>
      </c>
      <c r="AH50" s="143"/>
      <c r="AI50" s="144"/>
      <c r="AJ50" s="145"/>
      <c r="AK50" s="146"/>
      <c r="AL50" s="133"/>
      <c r="AM50" s="150"/>
      <c r="AN50" s="148"/>
      <c r="AO50" s="138"/>
      <c r="AP50" s="139"/>
      <c r="AQ50" s="144"/>
      <c r="AR50" s="145"/>
      <c r="AS50" s="149"/>
      <c r="AT50" s="133"/>
      <c r="AU50" s="150"/>
      <c r="AV50" s="148"/>
      <c r="AW50" s="138"/>
      <c r="AX50" s="139"/>
      <c r="AY50" s="151"/>
      <c r="AZ50" s="141"/>
      <c r="BA50" s="152"/>
      <c r="BB50" s="153"/>
      <c r="BC50" s="151"/>
      <c r="BD50" s="141"/>
      <c r="BE50" s="154">
        <f>AVERAGE(G50,U50,AC50,AE50,AG50,AI50,AK50,AM50,AO50,AQ50,AS50,AU50,AW50,BA50)</f>
        <v>333.5</v>
      </c>
      <c r="BF50" s="155">
        <f>BE50/$B50</f>
        <v>1.0671999999999999</v>
      </c>
      <c r="BG50" s="158"/>
      <c r="BH50" s="156"/>
      <c r="BI50" s="11"/>
    </row>
    <row r="51" spans="1:61" ht="17" customHeight="1">
      <c r="A51" s="102" t="s">
        <v>171</v>
      </c>
      <c r="B51" s="164"/>
      <c r="C51" s="104" t="s">
        <v>164</v>
      </c>
      <c r="D51" s="105"/>
      <c r="E51" s="130"/>
      <c r="F51" s="131"/>
      <c r="G51" s="146"/>
      <c r="H51" s="133"/>
      <c r="I51" s="165"/>
      <c r="J51" s="155"/>
      <c r="K51" s="165"/>
      <c r="L51" s="155"/>
      <c r="M51" s="165"/>
      <c r="N51" s="155"/>
      <c r="O51" s="165"/>
      <c r="P51" s="155"/>
      <c r="Q51" s="165"/>
      <c r="R51" s="155"/>
      <c r="S51" s="165"/>
      <c r="T51" s="155"/>
      <c r="U51" s="165"/>
      <c r="V51" s="155"/>
      <c r="W51" s="165"/>
      <c r="X51" s="155"/>
      <c r="Y51" s="166"/>
      <c r="Z51" s="137"/>
      <c r="AA51" s="166"/>
      <c r="AB51" s="137"/>
      <c r="AC51" s="138"/>
      <c r="AD51" s="133"/>
      <c r="AE51" s="165"/>
      <c r="AF51" s="155"/>
      <c r="AG51" s="161"/>
      <c r="AH51" s="143"/>
      <c r="AI51" s="144"/>
      <c r="AJ51" s="145"/>
      <c r="AK51" s="146"/>
      <c r="AL51" s="133"/>
      <c r="AM51" s="150"/>
      <c r="AN51" s="148"/>
      <c r="AO51" s="138"/>
      <c r="AP51" s="139"/>
      <c r="AQ51" s="144"/>
      <c r="AR51" s="145"/>
      <c r="AS51" s="149"/>
      <c r="AT51" s="133"/>
      <c r="AU51" s="150">
        <v>89</v>
      </c>
      <c r="AV51" s="148"/>
      <c r="AW51" s="138"/>
      <c r="AX51" s="139"/>
      <c r="AY51" s="151"/>
      <c r="AZ51" s="141"/>
      <c r="BA51" s="152"/>
      <c r="BB51" s="153"/>
      <c r="BC51" s="151"/>
      <c r="BD51" s="141"/>
      <c r="BE51" s="154"/>
      <c r="BF51" s="155"/>
      <c r="BG51" s="158"/>
      <c r="BH51" s="156"/>
      <c r="BI51" s="11"/>
    </row>
    <row r="52" spans="1:61" ht="17" customHeight="1">
      <c r="A52" s="102" t="s">
        <v>172</v>
      </c>
      <c r="B52" s="103">
        <f>10*35</f>
        <v>350</v>
      </c>
      <c r="C52" s="104" t="s">
        <v>154</v>
      </c>
      <c r="D52" s="105"/>
      <c r="E52" s="130"/>
      <c r="F52" s="131"/>
      <c r="G52" s="146"/>
      <c r="H52" s="133"/>
      <c r="I52" s="134">
        <v>220</v>
      </c>
      <c r="J52" s="135">
        <f>I52/$B52</f>
        <v>0.62857142857142856</v>
      </c>
      <c r="K52" s="134">
        <v>187</v>
      </c>
      <c r="L52" s="135">
        <f>K52/$B52</f>
        <v>0.53428571428571425</v>
      </c>
      <c r="M52" s="134">
        <v>207</v>
      </c>
      <c r="N52" s="135">
        <f>M52/$B52</f>
        <v>0.59142857142857141</v>
      </c>
      <c r="O52" s="134">
        <v>176</v>
      </c>
      <c r="P52" s="135">
        <f>O52/$B52</f>
        <v>0.50285714285714289</v>
      </c>
      <c r="Q52" s="134">
        <v>259</v>
      </c>
      <c r="R52" s="135">
        <f>Q52/$B52</f>
        <v>0.74</v>
      </c>
      <c r="S52" s="134">
        <v>206</v>
      </c>
      <c r="T52" s="135">
        <f>S52/$B52</f>
        <v>0.58857142857142852</v>
      </c>
      <c r="U52" s="134">
        <v>300</v>
      </c>
      <c r="V52" s="135">
        <f>U52/$B52</f>
        <v>0.8571428571428571</v>
      </c>
      <c r="W52" s="134">
        <v>246</v>
      </c>
      <c r="X52" s="135">
        <f>W52/$B52</f>
        <v>0.70285714285714285</v>
      </c>
      <c r="Y52" s="167"/>
      <c r="Z52" s="168"/>
      <c r="AA52" s="167"/>
      <c r="AB52" s="168"/>
      <c r="AC52" s="138"/>
      <c r="AD52" s="139"/>
      <c r="AE52" s="169"/>
      <c r="AF52" s="170"/>
      <c r="AG52" s="161"/>
      <c r="AH52" s="143"/>
      <c r="AI52" s="144"/>
      <c r="AJ52" s="145"/>
      <c r="AK52" s="146"/>
      <c r="AL52" s="133"/>
      <c r="AM52" s="150"/>
      <c r="AN52" s="148"/>
      <c r="AO52" s="146"/>
      <c r="AP52" s="171"/>
      <c r="AQ52" s="144"/>
      <c r="AR52" s="145"/>
      <c r="AS52" s="172"/>
      <c r="AT52" s="133"/>
      <c r="AU52" s="150"/>
      <c r="AV52" s="148"/>
      <c r="AW52" s="146"/>
      <c r="AX52" s="171"/>
      <c r="AY52" s="173"/>
      <c r="AZ52" s="174"/>
      <c r="BA52" s="152"/>
      <c r="BB52" s="153"/>
      <c r="BC52" s="173"/>
      <c r="BD52" s="174"/>
      <c r="BE52" s="154"/>
      <c r="BF52" s="155"/>
      <c r="BG52" s="158"/>
      <c r="BH52" s="156"/>
      <c r="BI52" s="11"/>
    </row>
    <row r="53" spans="1:61" ht="17" customHeight="1">
      <c r="A53" s="102" t="s">
        <v>173</v>
      </c>
      <c r="B53" s="103">
        <f t="shared" ref="B53:B86" si="15">12*30</f>
        <v>360</v>
      </c>
      <c r="C53" s="104" t="s">
        <v>154</v>
      </c>
      <c r="D53" s="105"/>
      <c r="E53" s="130"/>
      <c r="F53" s="131"/>
      <c r="G53" s="146"/>
      <c r="H53" s="133"/>
      <c r="I53" s="144"/>
      <c r="J53" s="170"/>
      <c r="K53" s="144"/>
      <c r="L53" s="170"/>
      <c r="M53" s="144"/>
      <c r="N53" s="170"/>
      <c r="O53" s="144"/>
      <c r="P53" s="170"/>
      <c r="Q53" s="144"/>
      <c r="R53" s="170"/>
      <c r="S53" s="144"/>
      <c r="T53" s="170"/>
      <c r="U53" s="144"/>
      <c r="V53" s="170"/>
      <c r="W53" s="144"/>
      <c r="X53" s="170"/>
      <c r="Y53" s="167"/>
      <c r="Z53" s="168"/>
      <c r="AA53" s="167"/>
      <c r="AB53" s="168"/>
      <c r="AC53" s="138">
        <v>225</v>
      </c>
      <c r="AD53" s="139">
        <f>AC53/$B53</f>
        <v>0.625</v>
      </c>
      <c r="AE53" s="169"/>
      <c r="AF53" s="170"/>
      <c r="AG53" s="161">
        <v>488</v>
      </c>
      <c r="AH53" s="143"/>
      <c r="AI53" s="144"/>
      <c r="AJ53" s="145"/>
      <c r="AK53" s="146"/>
      <c r="AL53" s="133"/>
      <c r="AM53" s="150"/>
      <c r="AN53" s="148"/>
      <c r="AO53" s="146"/>
      <c r="AP53" s="171"/>
      <c r="AQ53" s="144"/>
      <c r="AR53" s="145"/>
      <c r="AS53" s="172">
        <v>190</v>
      </c>
      <c r="AT53" s="133"/>
      <c r="AU53" s="150"/>
      <c r="AV53" s="148"/>
      <c r="AW53" s="146"/>
      <c r="AX53" s="171"/>
      <c r="AY53" s="173"/>
      <c r="AZ53" s="174"/>
      <c r="BA53" s="152"/>
      <c r="BB53" s="153"/>
      <c r="BC53" s="173"/>
      <c r="BD53" s="174"/>
      <c r="BE53" s="154">
        <f t="shared" ref="BE53:BE61" si="16">AVERAGE(G53,U53,AC53,AE53,AG53,AI53,AK53,AM53,AO53,AQ53,AS53,AU53,AW53,BA53)</f>
        <v>301</v>
      </c>
      <c r="BF53" s="155">
        <f t="shared" ref="BF53:BF61" si="17">BE53/$B53</f>
        <v>0.83611111111111114</v>
      </c>
      <c r="BG53" s="158"/>
      <c r="BH53" s="156"/>
      <c r="BI53" s="11"/>
    </row>
    <row r="54" spans="1:61" ht="17" customHeight="1">
      <c r="A54" s="102" t="s">
        <v>174</v>
      </c>
      <c r="B54" s="103">
        <f>12.5*30</f>
        <v>375</v>
      </c>
      <c r="C54" s="104" t="s">
        <v>154</v>
      </c>
      <c r="D54" s="105"/>
      <c r="E54" s="130"/>
      <c r="F54" s="131"/>
      <c r="G54" s="146"/>
      <c r="H54" s="133"/>
      <c r="I54" s="134">
        <v>228</v>
      </c>
      <c r="J54" s="135">
        <f t="shared" ref="J54:J60" si="18">I54/$B54</f>
        <v>0.60799999999999998</v>
      </c>
      <c r="K54" s="134">
        <v>194</v>
      </c>
      <c r="L54" s="135">
        <f t="shared" ref="L54:L60" si="19">K54/$B54</f>
        <v>0.51733333333333331</v>
      </c>
      <c r="M54" s="134">
        <v>213</v>
      </c>
      <c r="N54" s="135">
        <f t="shared" ref="N54:N60" si="20">M54/$B54</f>
        <v>0.56799999999999995</v>
      </c>
      <c r="O54" s="134">
        <v>181</v>
      </c>
      <c r="P54" s="135">
        <f t="shared" ref="P54:P60" si="21">O54/$B54</f>
        <v>0.48266666666666669</v>
      </c>
      <c r="Q54" s="134">
        <v>147</v>
      </c>
      <c r="R54" s="135">
        <f t="shared" ref="R54:R60" si="22">Q54/$B54</f>
        <v>0.39200000000000002</v>
      </c>
      <c r="S54" s="134">
        <v>213</v>
      </c>
      <c r="T54" s="135">
        <f t="shared" ref="T54:T60" si="23">S54/$B54</f>
        <v>0.56799999999999995</v>
      </c>
      <c r="U54" s="134">
        <v>310</v>
      </c>
      <c r="V54" s="135">
        <f t="shared" ref="V54:V60" si="24">U54/$B54</f>
        <v>0.82666666666666666</v>
      </c>
      <c r="W54" s="134">
        <v>254</v>
      </c>
      <c r="X54" s="135">
        <f t="shared" ref="X54:X60" si="25">W54/$B54</f>
        <v>0.67733333333333334</v>
      </c>
      <c r="Y54" s="136">
        <v>347</v>
      </c>
      <c r="Z54" s="137">
        <f t="shared" ref="Z54:Z60" si="26">Y54/$B54</f>
        <v>0.92533333333333334</v>
      </c>
      <c r="AA54" s="136">
        <v>287</v>
      </c>
      <c r="AB54" s="137">
        <f t="shared" ref="AB54:AB60" si="27">AA54/$B54</f>
        <v>0.76533333333333331</v>
      </c>
      <c r="AC54" s="138"/>
      <c r="AD54" s="133"/>
      <c r="AE54" s="165"/>
      <c r="AF54" s="155"/>
      <c r="AG54" s="161"/>
      <c r="AH54" s="143"/>
      <c r="AI54" s="144"/>
      <c r="AJ54" s="145"/>
      <c r="AK54" s="146"/>
      <c r="AL54" s="133"/>
      <c r="AM54" s="150"/>
      <c r="AN54" s="148"/>
      <c r="AO54" s="138"/>
      <c r="AP54" s="139"/>
      <c r="AQ54" s="144"/>
      <c r="AR54" s="145"/>
      <c r="AS54" s="149"/>
      <c r="AT54" s="133"/>
      <c r="AU54" s="150"/>
      <c r="AV54" s="148"/>
      <c r="AW54" s="138"/>
      <c r="AX54" s="139"/>
      <c r="AY54" s="151"/>
      <c r="AZ54" s="141"/>
      <c r="BA54" s="152"/>
      <c r="BB54" s="153"/>
      <c r="BC54" s="151"/>
      <c r="BD54" s="141"/>
      <c r="BE54" s="154">
        <f t="shared" si="16"/>
        <v>310</v>
      </c>
      <c r="BF54" s="155">
        <f t="shared" si="17"/>
        <v>0.82666666666666666</v>
      </c>
      <c r="BG54" s="158"/>
      <c r="BH54" s="156"/>
      <c r="BI54" s="11"/>
    </row>
    <row r="55" spans="1:61" ht="17" customHeight="1">
      <c r="A55" s="102" t="s">
        <v>168</v>
      </c>
      <c r="B55" s="103">
        <f>15*20</f>
        <v>300</v>
      </c>
      <c r="C55" s="104" t="s">
        <v>154</v>
      </c>
      <c r="D55" s="105"/>
      <c r="E55" s="130"/>
      <c r="F55" s="131"/>
      <c r="G55" s="146"/>
      <c r="H55" s="133"/>
      <c r="I55" s="134">
        <v>210</v>
      </c>
      <c r="J55" s="135">
        <f t="shared" si="18"/>
        <v>0.7</v>
      </c>
      <c r="K55" s="134">
        <v>179</v>
      </c>
      <c r="L55" s="135">
        <f t="shared" si="19"/>
        <v>0.59666666666666668</v>
      </c>
      <c r="M55" s="134">
        <v>197</v>
      </c>
      <c r="N55" s="135">
        <f t="shared" si="20"/>
        <v>0.65666666666666662</v>
      </c>
      <c r="O55" s="134">
        <v>167</v>
      </c>
      <c r="P55" s="135">
        <f t="shared" si="21"/>
        <v>0.55666666666666664</v>
      </c>
      <c r="Q55" s="134">
        <v>178</v>
      </c>
      <c r="R55" s="135">
        <f t="shared" si="22"/>
        <v>0.59333333333333338</v>
      </c>
      <c r="S55" s="134">
        <v>135</v>
      </c>
      <c r="T55" s="135">
        <f t="shared" si="23"/>
        <v>0.45</v>
      </c>
      <c r="U55" s="134">
        <v>285</v>
      </c>
      <c r="V55" s="135">
        <f t="shared" si="24"/>
        <v>0.95</v>
      </c>
      <c r="W55" s="134">
        <v>234</v>
      </c>
      <c r="X55" s="135">
        <f t="shared" si="25"/>
        <v>0.78</v>
      </c>
      <c r="Y55" s="136">
        <v>319</v>
      </c>
      <c r="Z55" s="137">
        <f t="shared" si="26"/>
        <v>1.0633333333333332</v>
      </c>
      <c r="AA55" s="136">
        <v>262</v>
      </c>
      <c r="AB55" s="137">
        <f t="shared" si="27"/>
        <v>0.87333333333333329</v>
      </c>
      <c r="AC55" s="138"/>
      <c r="AD55" s="133"/>
      <c r="AE55" s="165"/>
      <c r="AF55" s="155"/>
      <c r="AG55" s="161"/>
      <c r="AH55" s="143"/>
      <c r="AI55" s="144"/>
      <c r="AJ55" s="145"/>
      <c r="AK55" s="146"/>
      <c r="AL55" s="133"/>
      <c r="AM55" s="150"/>
      <c r="AN55" s="148"/>
      <c r="AO55" s="138"/>
      <c r="AP55" s="139"/>
      <c r="AQ55" s="144"/>
      <c r="AR55" s="145"/>
      <c r="AS55" s="149"/>
      <c r="AT55" s="133"/>
      <c r="AU55" s="150"/>
      <c r="AV55" s="148"/>
      <c r="AW55" s="138"/>
      <c r="AX55" s="139"/>
      <c r="AY55" s="151"/>
      <c r="AZ55" s="141"/>
      <c r="BA55" s="152"/>
      <c r="BB55" s="153"/>
      <c r="BC55" s="151"/>
      <c r="BD55" s="141"/>
      <c r="BE55" s="154">
        <f t="shared" si="16"/>
        <v>285</v>
      </c>
      <c r="BF55" s="155">
        <f t="shared" si="17"/>
        <v>0.95</v>
      </c>
      <c r="BG55" s="158"/>
      <c r="BH55" s="156"/>
      <c r="BI55" s="11"/>
    </row>
    <row r="56" spans="1:61" ht="17" customHeight="1">
      <c r="A56" s="102" t="s">
        <v>175</v>
      </c>
      <c r="B56" s="103">
        <f t="shared" ref="B56:B88" si="28">15*25</f>
        <v>375</v>
      </c>
      <c r="C56" s="104" t="s">
        <v>154</v>
      </c>
      <c r="D56" s="105"/>
      <c r="E56" s="130"/>
      <c r="F56" s="131"/>
      <c r="G56" s="146"/>
      <c r="H56" s="133"/>
      <c r="I56" s="159"/>
      <c r="J56" s="160">
        <f t="shared" si="18"/>
        <v>0</v>
      </c>
      <c r="K56" s="159"/>
      <c r="L56" s="160">
        <f t="shared" si="19"/>
        <v>0</v>
      </c>
      <c r="M56" s="159">
        <v>152</v>
      </c>
      <c r="N56" s="160">
        <f t="shared" si="20"/>
        <v>0.40533333333333332</v>
      </c>
      <c r="O56" s="159">
        <v>220</v>
      </c>
      <c r="P56" s="160">
        <f t="shared" si="21"/>
        <v>0.58666666666666667</v>
      </c>
      <c r="Q56" s="134">
        <v>152</v>
      </c>
      <c r="R56" s="135">
        <f t="shared" si="22"/>
        <v>0.40533333333333332</v>
      </c>
      <c r="S56" s="134">
        <v>220</v>
      </c>
      <c r="T56" s="135">
        <f t="shared" si="23"/>
        <v>0.58666666666666667</v>
      </c>
      <c r="U56" s="134">
        <v>320</v>
      </c>
      <c r="V56" s="135">
        <f t="shared" si="24"/>
        <v>0.85333333333333339</v>
      </c>
      <c r="W56" s="134">
        <v>262</v>
      </c>
      <c r="X56" s="135">
        <f t="shared" si="25"/>
        <v>0.69866666666666666</v>
      </c>
      <c r="Y56" s="136">
        <v>358</v>
      </c>
      <c r="Z56" s="137">
        <f t="shared" si="26"/>
        <v>0.95466666666666666</v>
      </c>
      <c r="AA56" s="136">
        <v>298</v>
      </c>
      <c r="AB56" s="137">
        <f t="shared" si="27"/>
        <v>0.79466666666666663</v>
      </c>
      <c r="AC56" s="138"/>
      <c r="AD56" s="133"/>
      <c r="AE56" s="165"/>
      <c r="AF56" s="155"/>
      <c r="AG56" s="161"/>
      <c r="AH56" s="143"/>
      <c r="AI56" s="144"/>
      <c r="AJ56" s="145"/>
      <c r="AK56" s="146"/>
      <c r="AL56" s="133"/>
      <c r="AM56" s="150"/>
      <c r="AN56" s="148"/>
      <c r="AO56" s="138"/>
      <c r="AP56" s="139"/>
      <c r="AQ56" s="144"/>
      <c r="AR56" s="145"/>
      <c r="AS56" s="149"/>
      <c r="AT56" s="133"/>
      <c r="AU56" s="150"/>
      <c r="AV56" s="148"/>
      <c r="AW56" s="138"/>
      <c r="AX56" s="139"/>
      <c r="AY56" s="151"/>
      <c r="AZ56" s="141"/>
      <c r="BA56" s="152"/>
      <c r="BB56" s="153"/>
      <c r="BC56" s="151"/>
      <c r="BD56" s="141"/>
      <c r="BE56" s="154">
        <f t="shared" si="16"/>
        <v>320</v>
      </c>
      <c r="BF56" s="155">
        <f t="shared" si="17"/>
        <v>0.85333333333333339</v>
      </c>
      <c r="BG56" s="158"/>
      <c r="BH56" s="156"/>
      <c r="BI56" s="11"/>
    </row>
    <row r="57" spans="1:61" ht="17" customHeight="1">
      <c r="A57" s="102" t="s">
        <v>176</v>
      </c>
      <c r="B57" s="103">
        <f>10*45</f>
        <v>450</v>
      </c>
      <c r="C57" s="104" t="s">
        <v>154</v>
      </c>
      <c r="D57" s="105"/>
      <c r="E57" s="130"/>
      <c r="F57" s="131"/>
      <c r="G57" s="146"/>
      <c r="H57" s="133"/>
      <c r="I57" s="159"/>
      <c r="J57" s="160">
        <f t="shared" si="18"/>
        <v>0</v>
      </c>
      <c r="K57" s="159"/>
      <c r="L57" s="160">
        <f t="shared" si="19"/>
        <v>0</v>
      </c>
      <c r="M57" s="159">
        <v>171</v>
      </c>
      <c r="N57" s="160">
        <f t="shared" si="20"/>
        <v>0.38</v>
      </c>
      <c r="O57" s="159">
        <v>251</v>
      </c>
      <c r="P57" s="160">
        <f t="shared" si="21"/>
        <v>0.55777777777777782</v>
      </c>
      <c r="Q57" s="134">
        <v>171</v>
      </c>
      <c r="R57" s="135">
        <f t="shared" si="22"/>
        <v>0.38</v>
      </c>
      <c r="S57" s="134">
        <v>251</v>
      </c>
      <c r="T57" s="135">
        <f t="shared" si="23"/>
        <v>0.55777777777777782</v>
      </c>
      <c r="U57" s="134">
        <v>360</v>
      </c>
      <c r="V57" s="135">
        <f t="shared" si="24"/>
        <v>0.8</v>
      </c>
      <c r="W57" s="134">
        <v>300</v>
      </c>
      <c r="X57" s="135">
        <f t="shared" si="25"/>
        <v>0.66666666666666663</v>
      </c>
      <c r="Y57" s="136">
        <v>403</v>
      </c>
      <c r="Z57" s="137">
        <f t="shared" si="26"/>
        <v>0.89555555555555555</v>
      </c>
      <c r="AA57" s="136">
        <v>343</v>
      </c>
      <c r="AB57" s="137">
        <f t="shared" si="27"/>
        <v>0.76222222222222225</v>
      </c>
      <c r="AC57" s="138"/>
      <c r="AD57" s="133"/>
      <c r="AE57" s="165"/>
      <c r="AF57" s="155"/>
      <c r="AG57" s="161"/>
      <c r="AH57" s="143"/>
      <c r="AI57" s="144"/>
      <c r="AJ57" s="145"/>
      <c r="AK57" s="146"/>
      <c r="AL57" s="133"/>
      <c r="AM57" s="150"/>
      <c r="AN57" s="148"/>
      <c r="AO57" s="138"/>
      <c r="AP57" s="139"/>
      <c r="AQ57" s="144"/>
      <c r="AR57" s="145"/>
      <c r="AS57" s="149"/>
      <c r="AT57" s="133"/>
      <c r="AU57" s="150"/>
      <c r="AV57" s="148"/>
      <c r="AW57" s="138"/>
      <c r="AX57" s="139"/>
      <c r="AY57" s="151"/>
      <c r="AZ57" s="141"/>
      <c r="BA57" s="152"/>
      <c r="BB57" s="153"/>
      <c r="BC57" s="140"/>
      <c r="BD57" s="175"/>
      <c r="BE57" s="154">
        <f t="shared" si="16"/>
        <v>360</v>
      </c>
      <c r="BF57" s="155">
        <f t="shared" si="17"/>
        <v>0.8</v>
      </c>
      <c r="BG57" s="158"/>
      <c r="BH57" s="156"/>
      <c r="BI57" s="11"/>
    </row>
    <row r="58" spans="1:61" ht="17" customHeight="1">
      <c r="A58" s="102" t="s">
        <v>177</v>
      </c>
      <c r="B58" s="103">
        <f>12*40</f>
        <v>480</v>
      </c>
      <c r="C58" s="104" t="s">
        <v>154</v>
      </c>
      <c r="D58" s="105"/>
      <c r="E58" s="130"/>
      <c r="F58" s="131"/>
      <c r="G58" s="146"/>
      <c r="H58" s="133"/>
      <c r="I58" s="159"/>
      <c r="J58" s="160">
        <f t="shared" si="18"/>
        <v>0</v>
      </c>
      <c r="K58" s="159"/>
      <c r="L58" s="160">
        <f t="shared" si="19"/>
        <v>0</v>
      </c>
      <c r="M58" s="159"/>
      <c r="N58" s="160">
        <f t="shared" si="20"/>
        <v>0</v>
      </c>
      <c r="O58" s="159"/>
      <c r="P58" s="160">
        <f t="shared" si="21"/>
        <v>0</v>
      </c>
      <c r="Q58" s="134"/>
      <c r="R58" s="135">
        <f t="shared" si="22"/>
        <v>0</v>
      </c>
      <c r="S58" s="134"/>
      <c r="T58" s="135">
        <f t="shared" si="23"/>
        <v>0</v>
      </c>
      <c r="U58" s="134">
        <v>375</v>
      </c>
      <c r="V58" s="135">
        <f t="shared" si="24"/>
        <v>0.78125</v>
      </c>
      <c r="W58" s="134">
        <v>315</v>
      </c>
      <c r="X58" s="135">
        <f t="shared" si="25"/>
        <v>0.65625</v>
      </c>
      <c r="Y58" s="136">
        <v>420</v>
      </c>
      <c r="Z58" s="137">
        <f t="shared" si="26"/>
        <v>0.875</v>
      </c>
      <c r="AA58" s="136">
        <v>360</v>
      </c>
      <c r="AB58" s="137">
        <f t="shared" si="27"/>
        <v>0.75</v>
      </c>
      <c r="AC58" s="138"/>
      <c r="AD58" s="133"/>
      <c r="AE58" s="165"/>
      <c r="AF58" s="155"/>
      <c r="AG58" s="161"/>
      <c r="AH58" s="143"/>
      <c r="AI58" s="144"/>
      <c r="AJ58" s="145"/>
      <c r="AK58" s="146"/>
      <c r="AL58" s="133"/>
      <c r="AM58" s="150"/>
      <c r="AN58" s="148"/>
      <c r="AO58" s="138"/>
      <c r="AP58" s="139"/>
      <c r="AQ58" s="144"/>
      <c r="AR58" s="145"/>
      <c r="AS58" s="149">
        <v>220</v>
      </c>
      <c r="AT58" s="133"/>
      <c r="AU58" s="150"/>
      <c r="AV58" s="148"/>
      <c r="AW58" s="138"/>
      <c r="AX58" s="139"/>
      <c r="AY58" s="151"/>
      <c r="AZ58" s="141"/>
      <c r="BA58" s="152"/>
      <c r="BB58" s="153"/>
      <c r="BC58" s="140"/>
      <c r="BD58" s="175"/>
      <c r="BE58" s="154">
        <f t="shared" si="16"/>
        <v>297.5</v>
      </c>
      <c r="BF58" s="155">
        <f t="shared" si="17"/>
        <v>0.61979166666666663</v>
      </c>
      <c r="BG58" s="158"/>
      <c r="BH58" s="156"/>
      <c r="BI58" s="11"/>
    </row>
    <row r="59" spans="1:61" ht="17" customHeight="1">
      <c r="A59" s="102" t="s">
        <v>178</v>
      </c>
      <c r="B59" s="103">
        <f>25*20</f>
        <v>500</v>
      </c>
      <c r="C59" s="104" t="s">
        <v>154</v>
      </c>
      <c r="D59" s="105"/>
      <c r="E59" s="130"/>
      <c r="F59" s="131"/>
      <c r="G59" s="146"/>
      <c r="H59" s="133"/>
      <c r="I59" s="159"/>
      <c r="J59" s="160">
        <f t="shared" si="18"/>
        <v>0</v>
      </c>
      <c r="K59" s="159"/>
      <c r="L59" s="160">
        <f t="shared" si="19"/>
        <v>0</v>
      </c>
      <c r="M59" s="159"/>
      <c r="N59" s="160">
        <f t="shared" si="20"/>
        <v>0</v>
      </c>
      <c r="O59" s="159"/>
      <c r="P59" s="160">
        <f t="shared" si="21"/>
        <v>0</v>
      </c>
      <c r="Q59" s="134"/>
      <c r="R59" s="135">
        <f t="shared" si="22"/>
        <v>0</v>
      </c>
      <c r="S59" s="134"/>
      <c r="T59" s="135">
        <f t="shared" si="23"/>
        <v>0</v>
      </c>
      <c r="U59" s="134">
        <v>390</v>
      </c>
      <c r="V59" s="135">
        <f t="shared" si="24"/>
        <v>0.78</v>
      </c>
      <c r="W59" s="134">
        <v>330</v>
      </c>
      <c r="X59" s="135">
        <f t="shared" si="25"/>
        <v>0.66</v>
      </c>
      <c r="Y59" s="136">
        <v>437</v>
      </c>
      <c r="Z59" s="137">
        <f t="shared" si="26"/>
        <v>0.874</v>
      </c>
      <c r="AA59" s="136">
        <v>377</v>
      </c>
      <c r="AB59" s="137">
        <f t="shared" si="27"/>
        <v>0.754</v>
      </c>
      <c r="AC59" s="138"/>
      <c r="AD59" s="133"/>
      <c r="AE59" s="165"/>
      <c r="AF59" s="155"/>
      <c r="AG59" s="161"/>
      <c r="AH59" s="143"/>
      <c r="AI59" s="144"/>
      <c r="AJ59" s="145"/>
      <c r="AK59" s="146"/>
      <c r="AL59" s="133"/>
      <c r="AM59" s="150"/>
      <c r="AN59" s="148"/>
      <c r="AO59" s="138"/>
      <c r="AP59" s="139"/>
      <c r="AQ59" s="144"/>
      <c r="AR59" s="145"/>
      <c r="AS59" s="149"/>
      <c r="AT59" s="133"/>
      <c r="AU59" s="150"/>
      <c r="AV59" s="148"/>
      <c r="AW59" s="138"/>
      <c r="AX59" s="139"/>
      <c r="AY59" s="151"/>
      <c r="AZ59" s="141"/>
      <c r="BA59" s="152"/>
      <c r="BB59" s="153"/>
      <c r="BC59" s="140"/>
      <c r="BD59" s="175"/>
      <c r="BE59" s="154">
        <f t="shared" si="16"/>
        <v>390</v>
      </c>
      <c r="BF59" s="155">
        <f t="shared" si="17"/>
        <v>0.78</v>
      </c>
      <c r="BG59" s="158"/>
      <c r="BH59" s="156"/>
      <c r="BI59" s="11"/>
    </row>
    <row r="60" spans="1:61" ht="17" customHeight="1">
      <c r="A60" s="102" t="s">
        <v>179</v>
      </c>
      <c r="B60" s="103">
        <f>17*33</f>
        <v>561</v>
      </c>
      <c r="C60" s="104" t="s">
        <v>154</v>
      </c>
      <c r="D60" s="105"/>
      <c r="E60" s="130"/>
      <c r="F60" s="131"/>
      <c r="G60" s="146"/>
      <c r="H60" s="133"/>
      <c r="I60" s="159"/>
      <c r="J60" s="160">
        <f t="shared" si="18"/>
        <v>0</v>
      </c>
      <c r="K60" s="159"/>
      <c r="L60" s="160">
        <f t="shared" si="19"/>
        <v>0</v>
      </c>
      <c r="M60" s="159"/>
      <c r="N60" s="160">
        <f t="shared" si="20"/>
        <v>0</v>
      </c>
      <c r="O60" s="159"/>
      <c r="P60" s="160">
        <f t="shared" si="21"/>
        <v>0</v>
      </c>
      <c r="Q60" s="159"/>
      <c r="R60" s="160">
        <f t="shared" si="22"/>
        <v>0</v>
      </c>
      <c r="S60" s="159"/>
      <c r="T60" s="160">
        <f t="shared" si="23"/>
        <v>0</v>
      </c>
      <c r="U60" s="165">
        <v>476</v>
      </c>
      <c r="V60" s="155">
        <f t="shared" si="24"/>
        <v>0.84848484848484851</v>
      </c>
      <c r="W60" s="165">
        <v>416</v>
      </c>
      <c r="X60" s="155">
        <f t="shared" si="25"/>
        <v>0.74153297682709451</v>
      </c>
      <c r="Y60" s="136">
        <v>476</v>
      </c>
      <c r="Z60" s="137">
        <f t="shared" si="26"/>
        <v>0.84848484848484851</v>
      </c>
      <c r="AA60" s="136">
        <v>416</v>
      </c>
      <c r="AB60" s="137">
        <f t="shared" si="27"/>
        <v>0.74153297682709451</v>
      </c>
      <c r="AC60" s="138"/>
      <c r="AD60" s="133"/>
      <c r="AE60" s="165"/>
      <c r="AF60" s="155"/>
      <c r="AG60" s="161"/>
      <c r="AH60" s="143"/>
      <c r="AI60" s="144"/>
      <c r="AJ60" s="145"/>
      <c r="AK60" s="146"/>
      <c r="AL60" s="133"/>
      <c r="AM60" s="150"/>
      <c r="AN60" s="148"/>
      <c r="AO60" s="138"/>
      <c r="AP60" s="139"/>
      <c r="AQ60" s="144"/>
      <c r="AR60" s="145"/>
      <c r="AS60" s="149"/>
      <c r="AT60" s="133"/>
      <c r="AU60" s="150"/>
      <c r="AV60" s="148"/>
      <c r="AW60" s="138"/>
      <c r="AX60" s="139"/>
      <c r="AY60" s="151"/>
      <c r="AZ60" s="141"/>
      <c r="BA60" s="152"/>
      <c r="BB60" s="153"/>
      <c r="BC60" s="140"/>
      <c r="BD60" s="175"/>
      <c r="BE60" s="154">
        <f t="shared" si="16"/>
        <v>476</v>
      </c>
      <c r="BF60" s="155">
        <f t="shared" si="17"/>
        <v>0.84848484848484851</v>
      </c>
      <c r="BG60" s="158"/>
      <c r="BH60" s="156"/>
      <c r="BI60" s="11"/>
    </row>
    <row r="61" spans="1:61" ht="17" customHeight="1">
      <c r="A61" s="176" t="s">
        <v>153</v>
      </c>
      <c r="B61" s="177">
        <v>25</v>
      </c>
      <c r="C61" s="178" t="s">
        <v>180</v>
      </c>
      <c r="D61" s="179">
        <v>1</v>
      </c>
      <c r="E61" s="130">
        <v>65</v>
      </c>
      <c r="F61" s="131">
        <f>E61/$B61</f>
        <v>2.6</v>
      </c>
      <c r="G61" s="146"/>
      <c r="H61" s="133"/>
      <c r="I61" s="165"/>
      <c r="J61" s="155"/>
      <c r="K61" s="165"/>
      <c r="L61" s="155"/>
      <c r="M61" s="165"/>
      <c r="N61" s="155"/>
      <c r="O61" s="165"/>
      <c r="P61" s="155"/>
      <c r="Q61" s="165"/>
      <c r="R61" s="155"/>
      <c r="S61" s="165"/>
      <c r="T61" s="155"/>
      <c r="U61" s="165"/>
      <c r="V61" s="155"/>
      <c r="W61" s="165"/>
      <c r="X61" s="155"/>
      <c r="Y61" s="166"/>
      <c r="Z61" s="137"/>
      <c r="AA61" s="166"/>
      <c r="AB61" s="137"/>
      <c r="AC61" s="146"/>
      <c r="AD61" s="139"/>
      <c r="AE61" s="165"/>
      <c r="AF61" s="155"/>
      <c r="AG61" s="161"/>
      <c r="AH61" s="180"/>
      <c r="AI61" s="165"/>
      <c r="AJ61" s="155"/>
      <c r="AK61" s="138"/>
      <c r="AL61" s="139"/>
      <c r="AM61" s="181">
        <v>59</v>
      </c>
      <c r="AN61" s="141"/>
      <c r="AO61" s="182">
        <v>66.599999999999994</v>
      </c>
      <c r="AP61" s="139"/>
      <c r="AQ61" s="165"/>
      <c r="AR61" s="155"/>
      <c r="AS61" s="183">
        <v>45</v>
      </c>
      <c r="AT61" s="139">
        <f>AS61/$B61</f>
        <v>1.8</v>
      </c>
      <c r="AU61" s="181">
        <v>68</v>
      </c>
      <c r="AV61" s="141"/>
      <c r="AW61" s="182">
        <v>64</v>
      </c>
      <c r="AX61" s="139"/>
      <c r="AY61" s="151">
        <v>105</v>
      </c>
      <c r="AZ61" s="141"/>
      <c r="BA61" s="184">
        <v>70.55</v>
      </c>
      <c r="BB61" s="185"/>
      <c r="BC61" s="140">
        <v>92</v>
      </c>
      <c r="BD61" s="175"/>
      <c r="BE61" s="154">
        <f t="shared" si="16"/>
        <v>62.19166666666667</v>
      </c>
      <c r="BF61" s="155">
        <f t="shared" si="17"/>
        <v>2.4876666666666667</v>
      </c>
      <c r="BG61" s="156">
        <f>E61/BE61</f>
        <v>1.0451561034436554</v>
      </c>
      <c r="BH61" s="156">
        <f>M61/E61</f>
        <v>0</v>
      </c>
      <c r="BI61" s="11"/>
    </row>
    <row r="62" spans="1:61" ht="17" customHeight="1">
      <c r="A62" s="176" t="s">
        <v>153</v>
      </c>
      <c r="B62" s="186"/>
      <c r="C62" s="178" t="s">
        <v>180</v>
      </c>
      <c r="D62" s="179">
        <v>2</v>
      </c>
      <c r="E62" s="130"/>
      <c r="F62" s="131"/>
      <c r="G62" s="146"/>
      <c r="H62" s="133"/>
      <c r="I62" s="165"/>
      <c r="J62" s="155"/>
      <c r="K62" s="165"/>
      <c r="L62" s="155"/>
      <c r="M62" s="165"/>
      <c r="N62" s="155"/>
      <c r="O62" s="165"/>
      <c r="P62" s="155"/>
      <c r="Q62" s="165"/>
      <c r="R62" s="155"/>
      <c r="S62" s="165"/>
      <c r="T62" s="155"/>
      <c r="U62" s="165"/>
      <c r="V62" s="155"/>
      <c r="W62" s="165"/>
      <c r="X62" s="155"/>
      <c r="Y62" s="166"/>
      <c r="Z62" s="137"/>
      <c r="AA62" s="166"/>
      <c r="AB62" s="137"/>
      <c r="AC62" s="146"/>
      <c r="AD62" s="139"/>
      <c r="AE62" s="165"/>
      <c r="AF62" s="155"/>
      <c r="AG62" s="161">
        <v>66.599999999999994</v>
      </c>
      <c r="AH62" s="180"/>
      <c r="AI62" s="165"/>
      <c r="AJ62" s="155"/>
      <c r="AK62" s="138"/>
      <c r="AL62" s="139"/>
      <c r="AM62" s="181"/>
      <c r="AN62" s="141"/>
      <c r="AO62" s="182">
        <v>74</v>
      </c>
      <c r="AP62" s="139"/>
      <c r="AQ62" s="165"/>
      <c r="AR62" s="155"/>
      <c r="AS62" s="183"/>
      <c r="AT62" s="139"/>
      <c r="AU62" s="181"/>
      <c r="AV62" s="141"/>
      <c r="AW62" s="182"/>
      <c r="AX62" s="139"/>
      <c r="AY62" s="151"/>
      <c r="AZ62" s="141"/>
      <c r="BA62" s="184">
        <v>63.75</v>
      </c>
      <c r="BB62" s="185"/>
      <c r="BC62" s="140">
        <v>39</v>
      </c>
      <c r="BD62" s="175"/>
      <c r="BE62" s="154"/>
      <c r="BF62" s="155"/>
      <c r="BG62" s="156"/>
      <c r="BH62" s="156"/>
      <c r="BI62" s="11"/>
    </row>
    <row r="63" spans="1:61" ht="17" customHeight="1">
      <c r="A63" s="176" t="s">
        <v>155</v>
      </c>
      <c r="B63" s="177">
        <v>50</v>
      </c>
      <c r="C63" s="178" t="s">
        <v>180</v>
      </c>
      <c r="D63" s="179">
        <v>1</v>
      </c>
      <c r="E63" s="130">
        <v>90</v>
      </c>
      <c r="F63" s="131">
        <f>E63/$B63</f>
        <v>1.8</v>
      </c>
      <c r="G63" s="182">
        <v>100</v>
      </c>
      <c r="H63" s="139">
        <f>G63/$B63</f>
        <v>2</v>
      </c>
      <c r="I63" s="134">
        <v>56</v>
      </c>
      <c r="J63" s="135">
        <f>I63/$B63</f>
        <v>1.1200000000000001</v>
      </c>
      <c r="K63" s="134">
        <v>48</v>
      </c>
      <c r="L63" s="135">
        <f>K63/$B63</f>
        <v>0.96</v>
      </c>
      <c r="M63" s="134">
        <v>58</v>
      </c>
      <c r="N63" s="135">
        <f>M63/$B63</f>
        <v>1.1599999999999999</v>
      </c>
      <c r="O63" s="134">
        <v>50</v>
      </c>
      <c r="P63" s="135">
        <f>O63/$B63</f>
        <v>1</v>
      </c>
      <c r="Q63" s="134">
        <v>55</v>
      </c>
      <c r="R63" s="135">
        <f>Q63/$B63</f>
        <v>1.1000000000000001</v>
      </c>
      <c r="S63" s="134">
        <v>42</v>
      </c>
      <c r="T63" s="135">
        <f>S63/$B63</f>
        <v>0.84</v>
      </c>
      <c r="U63" s="134">
        <v>84</v>
      </c>
      <c r="V63" s="135">
        <f>U63/$B63</f>
        <v>1.68</v>
      </c>
      <c r="W63" s="134">
        <v>66</v>
      </c>
      <c r="X63" s="135">
        <f>W63/$B63</f>
        <v>1.32</v>
      </c>
      <c r="Y63" s="136">
        <v>64</v>
      </c>
      <c r="Z63" s="137">
        <f>Y63/$B63</f>
        <v>1.28</v>
      </c>
      <c r="AA63" s="136">
        <v>48</v>
      </c>
      <c r="AB63" s="137">
        <f>AA63/$B63</f>
        <v>0.96</v>
      </c>
      <c r="AC63" s="157">
        <v>75</v>
      </c>
      <c r="AD63" s="139"/>
      <c r="AE63" s="165"/>
      <c r="AF63" s="155"/>
      <c r="AG63" s="187">
        <v>110</v>
      </c>
      <c r="AH63" s="180"/>
      <c r="AI63" s="165"/>
      <c r="AJ63" s="155"/>
      <c r="AK63" s="138"/>
      <c r="AL63" s="139"/>
      <c r="AM63" s="181">
        <v>115</v>
      </c>
      <c r="AN63" s="141"/>
      <c r="AO63" s="187">
        <v>99.9</v>
      </c>
      <c r="AP63" s="139"/>
      <c r="AQ63" s="165"/>
      <c r="AR63" s="155"/>
      <c r="AS63" s="183">
        <v>95</v>
      </c>
      <c r="AT63" s="139">
        <f>AS63/$B63</f>
        <v>1.9</v>
      </c>
      <c r="AU63" s="181">
        <v>116</v>
      </c>
      <c r="AV63" s="141"/>
      <c r="AW63" s="182">
        <v>125</v>
      </c>
      <c r="AX63" s="139"/>
      <c r="AY63" s="151">
        <v>150</v>
      </c>
      <c r="AZ63" s="141"/>
      <c r="BA63" s="184">
        <v>96.05</v>
      </c>
      <c r="BB63" s="185"/>
      <c r="BC63" s="140">
        <v>136</v>
      </c>
      <c r="BD63" s="175"/>
      <c r="BE63" s="154">
        <f>AVERAGE(G63,U63,AC63,AE63,AG63,AI63,AK63,AM63,AO63,AQ63,AS63,AU63,AW63,BA63)</f>
        <v>101.595</v>
      </c>
      <c r="BF63" s="155">
        <f>BE63/$B63</f>
        <v>2.0318999999999998</v>
      </c>
      <c r="BG63" s="156">
        <f>E63/BE63</f>
        <v>0.88587036763620253</v>
      </c>
      <c r="BH63" s="156">
        <f>M63/E63</f>
        <v>0.64444444444444449</v>
      </c>
      <c r="BI63" s="11"/>
    </row>
    <row r="64" spans="1:61" ht="17" customHeight="1">
      <c r="A64" s="176" t="s">
        <v>155</v>
      </c>
      <c r="B64" s="186"/>
      <c r="C64" s="178" t="s">
        <v>180</v>
      </c>
      <c r="D64" s="179">
        <v>2</v>
      </c>
      <c r="E64" s="130"/>
      <c r="F64" s="131"/>
      <c r="G64" s="138"/>
      <c r="H64" s="139"/>
      <c r="I64" s="165"/>
      <c r="J64" s="155"/>
      <c r="K64" s="165"/>
      <c r="L64" s="155"/>
      <c r="M64" s="165"/>
      <c r="N64" s="155"/>
      <c r="O64" s="165"/>
      <c r="P64" s="155"/>
      <c r="Q64" s="165"/>
      <c r="R64" s="155"/>
      <c r="S64" s="165"/>
      <c r="T64" s="155"/>
      <c r="U64" s="165"/>
      <c r="V64" s="155"/>
      <c r="W64" s="165"/>
      <c r="X64" s="155"/>
      <c r="Y64" s="166"/>
      <c r="Z64" s="137"/>
      <c r="AA64" s="166"/>
      <c r="AB64" s="137"/>
      <c r="AC64" s="188"/>
      <c r="AD64" s="139"/>
      <c r="AE64" s="165"/>
      <c r="AF64" s="155"/>
      <c r="AG64" s="187">
        <v>72.900000000000006</v>
      </c>
      <c r="AH64" s="180"/>
      <c r="AI64" s="165"/>
      <c r="AJ64" s="155"/>
      <c r="AK64" s="138"/>
      <c r="AL64" s="139"/>
      <c r="AM64" s="181"/>
      <c r="AN64" s="141"/>
      <c r="AO64" s="182">
        <v>83.7</v>
      </c>
      <c r="AP64" s="139"/>
      <c r="AQ64" s="165"/>
      <c r="AR64" s="155"/>
      <c r="AS64" s="161"/>
      <c r="AT64" s="139"/>
      <c r="AU64" s="181"/>
      <c r="AV64" s="141"/>
      <c r="AW64" s="182"/>
      <c r="AX64" s="139"/>
      <c r="AY64" s="151"/>
      <c r="AZ64" s="141"/>
      <c r="BA64" s="184">
        <v>88.4</v>
      </c>
      <c r="BB64" s="185"/>
      <c r="BC64" s="140">
        <v>105</v>
      </c>
      <c r="BD64" s="175"/>
      <c r="BE64" s="154"/>
      <c r="BF64" s="155"/>
      <c r="BG64" s="156"/>
      <c r="BH64" s="156"/>
      <c r="BI64" s="11"/>
    </row>
    <row r="65" spans="1:61" ht="17" customHeight="1">
      <c r="A65" s="176" t="s">
        <v>184</v>
      </c>
      <c r="B65" s="177">
        <v>75</v>
      </c>
      <c r="C65" s="178" t="s">
        <v>180</v>
      </c>
      <c r="D65" s="179">
        <v>1</v>
      </c>
      <c r="E65" s="130"/>
      <c r="F65" s="131"/>
      <c r="G65" s="146"/>
      <c r="H65" s="139"/>
      <c r="I65" s="134">
        <v>77</v>
      </c>
      <c r="J65" s="135">
        <f>I65/$B65</f>
        <v>1.0266666666666666</v>
      </c>
      <c r="K65" s="134">
        <v>65</v>
      </c>
      <c r="L65" s="135">
        <f>K65/$B65</f>
        <v>0.8666666666666667</v>
      </c>
      <c r="M65" s="134">
        <v>79</v>
      </c>
      <c r="N65" s="135">
        <f>M65/$B65</f>
        <v>1.0533333333333332</v>
      </c>
      <c r="O65" s="134">
        <v>67</v>
      </c>
      <c r="P65" s="135">
        <f>O65/$B65</f>
        <v>0.89333333333333331</v>
      </c>
      <c r="Q65" s="134">
        <v>74</v>
      </c>
      <c r="R65" s="135">
        <f>Q65/$B65</f>
        <v>0.98666666666666669</v>
      </c>
      <c r="S65" s="134">
        <v>57</v>
      </c>
      <c r="T65" s="135">
        <f>S65/$B65</f>
        <v>0.76</v>
      </c>
      <c r="U65" s="134">
        <v>114</v>
      </c>
      <c r="V65" s="135">
        <f>U65/$B65</f>
        <v>1.52</v>
      </c>
      <c r="W65" s="134">
        <v>89</v>
      </c>
      <c r="X65" s="135">
        <f>W65/$B65</f>
        <v>1.1866666666666668</v>
      </c>
      <c r="Y65" s="166">
        <v>115</v>
      </c>
      <c r="Z65" s="137">
        <f>Y65/$B65</f>
        <v>1.5333333333333334</v>
      </c>
      <c r="AA65" s="166">
        <v>98</v>
      </c>
      <c r="AB65" s="137">
        <f>AA65/$B65</f>
        <v>1.3066666666666666</v>
      </c>
      <c r="AC65" s="157">
        <v>115</v>
      </c>
      <c r="AD65" s="139"/>
      <c r="AE65" s="165"/>
      <c r="AF65" s="155"/>
      <c r="AG65" s="187"/>
      <c r="AH65" s="180"/>
      <c r="AI65" s="165"/>
      <c r="AJ65" s="155"/>
      <c r="AK65" s="138"/>
      <c r="AL65" s="139"/>
      <c r="AM65" s="181"/>
      <c r="AN65" s="141"/>
      <c r="AO65" s="182"/>
      <c r="AP65" s="139"/>
      <c r="AQ65" s="165"/>
      <c r="AR65" s="155"/>
      <c r="AS65" s="161"/>
      <c r="AT65" s="139"/>
      <c r="AU65" s="181"/>
      <c r="AV65" s="141"/>
      <c r="AW65" s="182">
        <v>151</v>
      </c>
      <c r="AX65" s="139"/>
      <c r="AY65" s="151"/>
      <c r="AZ65" s="141"/>
      <c r="BA65" s="184"/>
      <c r="BB65" s="185"/>
      <c r="BC65" s="140"/>
      <c r="BD65" s="175"/>
      <c r="BE65" s="154">
        <f>AVERAGE(G65,U65,AC65,AE65,AG65,AI65,AK65,AM65,AO65,AQ65,AS65,AU65,AW65,BA65)</f>
        <v>126.66666666666667</v>
      </c>
      <c r="BF65" s="155">
        <f>BE65/$B65</f>
        <v>1.6888888888888889</v>
      </c>
      <c r="BG65" s="158"/>
      <c r="BH65" s="156"/>
      <c r="BI65" s="11"/>
    </row>
    <row r="66" spans="1:61" ht="17" customHeight="1">
      <c r="A66" s="176" t="s">
        <v>184</v>
      </c>
      <c r="B66" s="186"/>
      <c r="C66" s="178" t="s">
        <v>180</v>
      </c>
      <c r="D66" s="179">
        <v>2</v>
      </c>
      <c r="E66" s="130"/>
      <c r="F66" s="131"/>
      <c r="G66" s="146"/>
      <c r="H66" s="139"/>
      <c r="I66" s="165"/>
      <c r="J66" s="155"/>
      <c r="K66" s="165"/>
      <c r="L66" s="155"/>
      <c r="M66" s="165"/>
      <c r="N66" s="155"/>
      <c r="O66" s="165"/>
      <c r="P66" s="155"/>
      <c r="Q66" s="165"/>
      <c r="R66" s="155"/>
      <c r="S66" s="165"/>
      <c r="T66" s="155"/>
      <c r="U66" s="165"/>
      <c r="V66" s="155"/>
      <c r="W66" s="165"/>
      <c r="X66" s="155"/>
      <c r="Y66" s="166"/>
      <c r="Z66" s="137"/>
      <c r="AA66" s="166"/>
      <c r="AB66" s="137"/>
      <c r="AC66" s="188"/>
      <c r="AD66" s="139"/>
      <c r="AE66" s="165"/>
      <c r="AF66" s="155"/>
      <c r="AG66" s="187"/>
      <c r="AH66" s="180"/>
      <c r="AI66" s="165"/>
      <c r="AJ66" s="155"/>
      <c r="AK66" s="138"/>
      <c r="AL66" s="139"/>
      <c r="AM66" s="181"/>
      <c r="AN66" s="141"/>
      <c r="AO66" s="182">
        <v>97.2</v>
      </c>
      <c r="AP66" s="139"/>
      <c r="AQ66" s="165"/>
      <c r="AR66" s="155"/>
      <c r="AS66" s="161"/>
      <c r="AT66" s="139"/>
      <c r="AU66" s="181"/>
      <c r="AV66" s="141"/>
      <c r="AW66" s="182"/>
      <c r="AX66" s="139"/>
      <c r="AY66" s="151"/>
      <c r="AZ66" s="141"/>
      <c r="BA66" s="184"/>
      <c r="BB66" s="185"/>
      <c r="BC66" s="140"/>
      <c r="BD66" s="175"/>
      <c r="BE66" s="154"/>
      <c r="BF66" s="155"/>
      <c r="BG66" s="158"/>
      <c r="BH66" s="156"/>
      <c r="BI66" s="11"/>
    </row>
    <row r="67" spans="1:61" ht="17" customHeight="1">
      <c r="A67" s="176" t="s">
        <v>156</v>
      </c>
      <c r="B67" s="177">
        <v>75</v>
      </c>
      <c r="C67" s="178" t="s">
        <v>180</v>
      </c>
      <c r="D67" s="179">
        <v>1</v>
      </c>
      <c r="E67" s="130">
        <v>125</v>
      </c>
      <c r="F67" s="131">
        <f>E67/$B67</f>
        <v>1.6666666666666667</v>
      </c>
      <c r="G67" s="146"/>
      <c r="H67" s="139"/>
      <c r="I67" s="159"/>
      <c r="J67" s="160">
        <f>I67/$B67</f>
        <v>0</v>
      </c>
      <c r="K67" s="159"/>
      <c r="L67" s="160">
        <f>K67/$B67</f>
        <v>0</v>
      </c>
      <c r="M67" s="159"/>
      <c r="N67" s="160">
        <f>M67/$B67</f>
        <v>0</v>
      </c>
      <c r="O67" s="159"/>
      <c r="P67" s="160">
        <f>O67/$B67</f>
        <v>0</v>
      </c>
      <c r="Q67" s="159">
        <v>55</v>
      </c>
      <c r="R67" s="160">
        <f>Q67/$B67</f>
        <v>0.73333333333333328</v>
      </c>
      <c r="S67" s="159"/>
      <c r="T67" s="160">
        <f>S67/$B67</f>
        <v>0</v>
      </c>
      <c r="U67" s="165">
        <v>83</v>
      </c>
      <c r="V67" s="155">
        <f>U67/$B67</f>
        <v>1.1066666666666667</v>
      </c>
      <c r="W67" s="165">
        <v>62</v>
      </c>
      <c r="X67" s="155">
        <f>W67/$B67</f>
        <v>0.82666666666666666</v>
      </c>
      <c r="Y67" s="136">
        <v>83</v>
      </c>
      <c r="Z67" s="137">
        <f>Y67/$B67</f>
        <v>1.1066666666666667</v>
      </c>
      <c r="AA67" s="136">
        <v>62</v>
      </c>
      <c r="AB67" s="137">
        <f>AA67/$B67</f>
        <v>0.82666666666666666</v>
      </c>
      <c r="AC67" s="146"/>
      <c r="AD67" s="139"/>
      <c r="AE67" s="165"/>
      <c r="AF67" s="155"/>
      <c r="AG67" s="187"/>
      <c r="AH67" s="180"/>
      <c r="AI67" s="165"/>
      <c r="AJ67" s="155"/>
      <c r="AK67" s="138"/>
      <c r="AL67" s="139"/>
      <c r="AM67" s="181"/>
      <c r="AN67" s="141"/>
      <c r="AO67" s="187"/>
      <c r="AP67" s="139"/>
      <c r="AQ67" s="165"/>
      <c r="AR67" s="155"/>
      <c r="AS67" s="161"/>
      <c r="AT67" s="139"/>
      <c r="AU67" s="181"/>
      <c r="AV67" s="141"/>
      <c r="AW67" s="182"/>
      <c r="AX67" s="139"/>
      <c r="AY67" s="151">
        <v>189</v>
      </c>
      <c r="AZ67" s="141"/>
      <c r="BA67" s="184">
        <v>102</v>
      </c>
      <c r="BB67" s="185"/>
      <c r="BC67" s="140"/>
      <c r="BD67" s="175"/>
      <c r="BE67" s="154">
        <f>AVERAGE(G67,U67,AC67,AE67,AG67,AI67,AK67,AM67,AO67,AQ67,AS67,AU67,AW67,BA67)</f>
        <v>92.5</v>
      </c>
      <c r="BF67" s="155">
        <f>BE67/$B67</f>
        <v>1.2333333333333334</v>
      </c>
      <c r="BG67" s="156">
        <f>E67/BE67</f>
        <v>1.3513513513513513</v>
      </c>
      <c r="BH67" s="156">
        <f>M67/E67</f>
        <v>0</v>
      </c>
      <c r="BI67" s="11"/>
    </row>
    <row r="68" spans="1:61" ht="17" customHeight="1">
      <c r="A68" s="176" t="s">
        <v>156</v>
      </c>
      <c r="B68" s="186"/>
      <c r="C68" s="178" t="s">
        <v>180</v>
      </c>
      <c r="D68" s="179">
        <v>2</v>
      </c>
      <c r="E68" s="130"/>
      <c r="F68" s="131"/>
      <c r="G68" s="146"/>
      <c r="H68" s="139"/>
      <c r="I68" s="165"/>
      <c r="J68" s="155"/>
      <c r="K68" s="165"/>
      <c r="L68" s="155"/>
      <c r="M68" s="165"/>
      <c r="N68" s="155"/>
      <c r="O68" s="165"/>
      <c r="P68" s="155"/>
      <c r="Q68" s="165"/>
      <c r="R68" s="155"/>
      <c r="S68" s="165"/>
      <c r="T68" s="155"/>
      <c r="U68" s="165"/>
      <c r="V68" s="155"/>
      <c r="W68" s="165"/>
      <c r="X68" s="155"/>
      <c r="Y68" s="166"/>
      <c r="Z68" s="137"/>
      <c r="AA68" s="166"/>
      <c r="AB68" s="137"/>
      <c r="AC68" s="146"/>
      <c r="AD68" s="139"/>
      <c r="AE68" s="165"/>
      <c r="AF68" s="155"/>
      <c r="AG68" s="187"/>
      <c r="AH68" s="180"/>
      <c r="AI68" s="165"/>
      <c r="AJ68" s="155"/>
      <c r="AK68" s="138"/>
      <c r="AL68" s="139"/>
      <c r="AM68" s="181"/>
      <c r="AN68" s="141"/>
      <c r="AO68" s="187">
        <v>141.30000000000001</v>
      </c>
      <c r="AP68" s="139"/>
      <c r="AQ68" s="165"/>
      <c r="AR68" s="155"/>
      <c r="AS68" s="161"/>
      <c r="AT68" s="139"/>
      <c r="AU68" s="181"/>
      <c r="AV68" s="141"/>
      <c r="AW68" s="182">
        <v>150</v>
      </c>
      <c r="AX68" s="139"/>
      <c r="AY68" s="151"/>
      <c r="AZ68" s="141"/>
      <c r="BA68" s="184">
        <v>99.45</v>
      </c>
      <c r="BB68" s="185"/>
      <c r="BC68" s="140">
        <v>123</v>
      </c>
      <c r="BD68" s="175"/>
      <c r="BE68" s="154"/>
      <c r="BF68" s="155"/>
      <c r="BG68" s="156"/>
      <c r="BH68" s="156"/>
      <c r="BI68" s="11"/>
    </row>
    <row r="69" spans="1:61" ht="17" customHeight="1">
      <c r="A69" s="176" t="s">
        <v>158</v>
      </c>
      <c r="B69" s="177">
        <v>100</v>
      </c>
      <c r="C69" s="178" t="s">
        <v>180</v>
      </c>
      <c r="D69" s="179">
        <v>1</v>
      </c>
      <c r="E69" s="130">
        <v>175</v>
      </c>
      <c r="F69" s="131">
        <f>E69/$B69</f>
        <v>1.75</v>
      </c>
      <c r="G69" s="189">
        <v>160</v>
      </c>
      <c r="H69" s="139"/>
      <c r="I69" s="159"/>
      <c r="J69" s="160">
        <f>I69/$B69</f>
        <v>0</v>
      </c>
      <c r="K69" s="159"/>
      <c r="L69" s="160">
        <f>K69/$B69</f>
        <v>0</v>
      </c>
      <c r="M69" s="159"/>
      <c r="N69" s="160">
        <f>M69/$B69</f>
        <v>0</v>
      </c>
      <c r="O69" s="159"/>
      <c r="P69" s="160">
        <f>O69/$B69</f>
        <v>0</v>
      </c>
      <c r="Q69" s="159"/>
      <c r="R69" s="160">
        <f>Q69/$B69</f>
        <v>0</v>
      </c>
      <c r="S69" s="159"/>
      <c r="T69" s="160">
        <f>S69/$B69</f>
        <v>0</v>
      </c>
      <c r="U69" s="165">
        <v>147</v>
      </c>
      <c r="V69" s="155">
        <f>U69/$B69</f>
        <v>1.47</v>
      </c>
      <c r="W69" s="165">
        <v>115</v>
      </c>
      <c r="X69" s="155">
        <f>W69/$B69</f>
        <v>1.1499999999999999</v>
      </c>
      <c r="Y69" s="136">
        <v>147</v>
      </c>
      <c r="Z69" s="137">
        <f>Y69/$B69</f>
        <v>1.47</v>
      </c>
      <c r="AA69" s="136">
        <v>115</v>
      </c>
      <c r="AB69" s="137">
        <f>AA69/$B69</f>
        <v>1.1499999999999999</v>
      </c>
      <c r="AC69" s="138">
        <v>145</v>
      </c>
      <c r="AD69" s="139">
        <f>AC69/$B69</f>
        <v>1.45</v>
      </c>
      <c r="AE69" s="165"/>
      <c r="AF69" s="155"/>
      <c r="AG69" s="187">
        <v>194</v>
      </c>
      <c r="AH69" s="180"/>
      <c r="AI69" s="165"/>
      <c r="AJ69" s="155"/>
      <c r="AK69" s="138"/>
      <c r="AL69" s="139"/>
      <c r="AM69" s="181">
        <v>159</v>
      </c>
      <c r="AN69" s="141"/>
      <c r="AO69" s="182">
        <v>109.8</v>
      </c>
      <c r="AP69" s="139"/>
      <c r="AQ69" s="165">
        <v>150</v>
      </c>
      <c r="AR69" s="155"/>
      <c r="AS69" s="183">
        <v>160</v>
      </c>
      <c r="AT69" s="139">
        <f>AS69/$B69</f>
        <v>1.6</v>
      </c>
      <c r="AU69" s="181">
        <v>167</v>
      </c>
      <c r="AV69" s="141"/>
      <c r="AW69" s="182">
        <v>175</v>
      </c>
      <c r="AX69" s="139"/>
      <c r="AY69" s="151">
        <v>205</v>
      </c>
      <c r="AZ69" s="141"/>
      <c r="BA69" s="184">
        <v>131.75</v>
      </c>
      <c r="BB69" s="185"/>
      <c r="BC69" s="140">
        <v>207</v>
      </c>
      <c r="BD69" s="175"/>
      <c r="BE69" s="154">
        <f>AVERAGE(G69,U69,AC69,AE69,AG69,AI69,AK69,AM69,AO69,AQ69,AS69,AU69,AW69,BA69)</f>
        <v>154.41363636363636</v>
      </c>
      <c r="BF69" s="155">
        <f>BE69/$B69</f>
        <v>1.5441363636363636</v>
      </c>
      <c r="BG69" s="156">
        <f>E69/BE69</f>
        <v>1.1333195961261076</v>
      </c>
      <c r="BH69" s="156">
        <f>M69/E69</f>
        <v>0</v>
      </c>
      <c r="BI69" s="11"/>
    </row>
    <row r="70" spans="1:61" ht="17" customHeight="1">
      <c r="A70" s="176" t="s">
        <v>158</v>
      </c>
      <c r="B70" s="186"/>
      <c r="C70" s="178" t="s">
        <v>180</v>
      </c>
      <c r="D70" s="179">
        <v>2</v>
      </c>
      <c r="E70" s="130"/>
      <c r="F70" s="131"/>
      <c r="G70" s="146"/>
      <c r="H70" s="139"/>
      <c r="I70" s="165"/>
      <c r="J70" s="155"/>
      <c r="K70" s="165"/>
      <c r="L70" s="155"/>
      <c r="M70" s="165"/>
      <c r="N70" s="155"/>
      <c r="O70" s="165"/>
      <c r="P70" s="155"/>
      <c r="Q70" s="165"/>
      <c r="R70" s="155"/>
      <c r="S70" s="165"/>
      <c r="T70" s="155"/>
      <c r="U70" s="165"/>
      <c r="V70" s="155"/>
      <c r="W70" s="165"/>
      <c r="X70" s="155"/>
      <c r="Y70" s="166"/>
      <c r="Z70" s="137"/>
      <c r="AA70" s="166"/>
      <c r="AB70" s="137"/>
      <c r="AC70" s="138"/>
      <c r="AD70" s="139"/>
      <c r="AE70" s="165"/>
      <c r="AF70" s="155"/>
      <c r="AG70" s="187">
        <v>111</v>
      </c>
      <c r="AH70" s="180"/>
      <c r="AI70" s="165"/>
      <c r="AJ70" s="155"/>
      <c r="AK70" s="138"/>
      <c r="AL70" s="139"/>
      <c r="AM70" s="181"/>
      <c r="AN70" s="141"/>
      <c r="AO70" s="182"/>
      <c r="AP70" s="139"/>
      <c r="AQ70" s="165"/>
      <c r="AR70" s="155"/>
      <c r="AS70" s="183">
        <v>155</v>
      </c>
      <c r="AT70" s="139"/>
      <c r="AU70" s="181"/>
      <c r="AV70" s="141"/>
      <c r="AW70" s="182"/>
      <c r="AX70" s="139"/>
      <c r="AY70" s="151">
        <v>200</v>
      </c>
      <c r="AZ70" s="141"/>
      <c r="BA70" s="184">
        <v>119</v>
      </c>
      <c r="BB70" s="185"/>
      <c r="BC70" s="140">
        <v>163</v>
      </c>
      <c r="BD70" s="175"/>
      <c r="BE70" s="154"/>
      <c r="BF70" s="155"/>
      <c r="BG70" s="156"/>
      <c r="BH70" s="156"/>
      <c r="BI70" s="11"/>
    </row>
    <row r="71" spans="1:61" ht="17" customHeight="1">
      <c r="A71" s="176" t="s">
        <v>159</v>
      </c>
      <c r="B71" s="177">
        <f t="shared" si="12"/>
        <v>112.5</v>
      </c>
      <c r="C71" s="178" t="s">
        <v>180</v>
      </c>
      <c r="D71" s="179">
        <v>1</v>
      </c>
      <c r="E71" s="130"/>
      <c r="F71" s="131"/>
      <c r="G71" s="146"/>
      <c r="H71" s="139"/>
      <c r="I71" s="134">
        <v>97</v>
      </c>
      <c r="J71" s="135">
        <f>I71/$B71</f>
        <v>0.86222222222222222</v>
      </c>
      <c r="K71" s="134">
        <v>80</v>
      </c>
      <c r="L71" s="135">
        <f>K71/$B71</f>
        <v>0.71111111111111114</v>
      </c>
      <c r="M71" s="134">
        <v>104</v>
      </c>
      <c r="N71" s="135">
        <f>M71/$B71</f>
        <v>0.9244444444444444</v>
      </c>
      <c r="O71" s="134">
        <v>89</v>
      </c>
      <c r="P71" s="135">
        <f>O71/$B71</f>
        <v>0.7911111111111111</v>
      </c>
      <c r="Q71" s="134">
        <v>120</v>
      </c>
      <c r="R71" s="135">
        <f>Q71/$B71</f>
        <v>1.0666666666666667</v>
      </c>
      <c r="S71" s="134">
        <v>100</v>
      </c>
      <c r="T71" s="135">
        <f>S71/$B71</f>
        <v>0.88888888888888884</v>
      </c>
      <c r="U71" s="134">
        <v>165</v>
      </c>
      <c r="V71" s="135">
        <f>U71/$B71</f>
        <v>1.4666666666666666</v>
      </c>
      <c r="W71" s="134">
        <v>135</v>
      </c>
      <c r="X71" s="135">
        <f>W71/$B71</f>
        <v>1.2</v>
      </c>
      <c r="Y71" s="136">
        <v>152</v>
      </c>
      <c r="Z71" s="137">
        <f>Y71/$B71</f>
        <v>1.3511111111111112</v>
      </c>
      <c r="AA71" s="136">
        <v>119</v>
      </c>
      <c r="AB71" s="137">
        <f>AA71/$B71</f>
        <v>1.0577777777777777</v>
      </c>
      <c r="AC71" s="146"/>
      <c r="AD71" s="139"/>
      <c r="AE71" s="165"/>
      <c r="AF71" s="155"/>
      <c r="AG71" s="187"/>
      <c r="AH71" s="180"/>
      <c r="AI71" s="165"/>
      <c r="AJ71" s="155"/>
      <c r="AK71" s="138"/>
      <c r="AL71" s="139"/>
      <c r="AM71" s="181"/>
      <c r="AN71" s="141"/>
      <c r="AO71" s="138"/>
      <c r="AP71" s="139"/>
      <c r="AQ71" s="165"/>
      <c r="AR71" s="155"/>
      <c r="AS71" s="161"/>
      <c r="AT71" s="139">
        <f>AS71/$B71</f>
        <v>0</v>
      </c>
      <c r="AU71" s="181"/>
      <c r="AV71" s="141"/>
      <c r="AW71" s="182"/>
      <c r="AX71" s="139"/>
      <c r="AY71" s="151"/>
      <c r="AZ71" s="141"/>
      <c r="BA71" s="184">
        <v>132.6</v>
      </c>
      <c r="BB71" s="185"/>
      <c r="BC71" s="140"/>
      <c r="BD71" s="175"/>
      <c r="BE71" s="154">
        <f>AVERAGE(G71,U71,AC71,AE71,AG71,AI71,AK71,AM71,AO71,AQ71,AS71,AU71,AW71,BA71)</f>
        <v>148.80000000000001</v>
      </c>
      <c r="BF71" s="155">
        <f>BE71/$B71</f>
        <v>1.3226666666666667</v>
      </c>
      <c r="BG71" s="158"/>
      <c r="BH71" s="156"/>
      <c r="BI71" s="11"/>
    </row>
    <row r="72" spans="1:61" ht="17" customHeight="1">
      <c r="A72" s="176" t="s">
        <v>159</v>
      </c>
      <c r="B72" s="186"/>
      <c r="C72" s="178" t="s">
        <v>180</v>
      </c>
      <c r="D72" s="179">
        <v>2</v>
      </c>
      <c r="E72" s="130"/>
      <c r="F72" s="131"/>
      <c r="G72" s="146"/>
      <c r="H72" s="139"/>
      <c r="I72" s="165"/>
      <c r="J72" s="155"/>
      <c r="K72" s="165"/>
      <c r="L72" s="155"/>
      <c r="M72" s="165"/>
      <c r="N72" s="155"/>
      <c r="O72" s="165"/>
      <c r="P72" s="155"/>
      <c r="Q72" s="165"/>
      <c r="R72" s="155"/>
      <c r="S72" s="165"/>
      <c r="T72" s="155"/>
      <c r="U72" s="165"/>
      <c r="V72" s="155"/>
      <c r="W72" s="165"/>
      <c r="X72" s="155"/>
      <c r="Y72" s="166"/>
      <c r="Z72" s="137"/>
      <c r="AA72" s="166"/>
      <c r="AB72" s="137"/>
      <c r="AC72" s="146"/>
      <c r="AD72" s="139"/>
      <c r="AE72" s="165"/>
      <c r="AF72" s="155"/>
      <c r="AG72" s="187"/>
      <c r="AH72" s="180"/>
      <c r="AI72" s="165"/>
      <c r="AJ72" s="155"/>
      <c r="AK72" s="138"/>
      <c r="AL72" s="139"/>
      <c r="AM72" s="181"/>
      <c r="AN72" s="141"/>
      <c r="AO72" s="138"/>
      <c r="AP72" s="139"/>
      <c r="AQ72" s="165"/>
      <c r="AR72" s="155"/>
      <c r="AS72" s="161">
        <v>170</v>
      </c>
      <c r="AT72" s="139"/>
      <c r="AU72" s="181"/>
      <c r="AV72" s="141"/>
      <c r="AW72" s="182"/>
      <c r="AX72" s="139"/>
      <c r="AY72" s="151"/>
      <c r="AZ72" s="141"/>
      <c r="BA72" s="184"/>
      <c r="BB72" s="185"/>
      <c r="BC72" s="140"/>
      <c r="BD72" s="175"/>
      <c r="BE72" s="154"/>
      <c r="BF72" s="155"/>
      <c r="BG72" s="158"/>
      <c r="BH72" s="156"/>
      <c r="BI72" s="11"/>
    </row>
    <row r="73" spans="1:61" ht="17" customHeight="1">
      <c r="A73" s="176" t="s">
        <v>161</v>
      </c>
      <c r="B73" s="177">
        <v>120</v>
      </c>
      <c r="C73" s="178" t="s">
        <v>180</v>
      </c>
      <c r="D73" s="179">
        <v>1</v>
      </c>
      <c r="E73" s="130"/>
      <c r="F73" s="131"/>
      <c r="G73" s="190"/>
      <c r="H73" s="139"/>
      <c r="I73" s="134">
        <v>120</v>
      </c>
      <c r="J73" s="135">
        <f>I73/$B73</f>
        <v>1</v>
      </c>
      <c r="K73" s="134">
        <v>98</v>
      </c>
      <c r="L73" s="135">
        <f>K73/$B73</f>
        <v>0.81666666666666665</v>
      </c>
      <c r="M73" s="134">
        <v>104</v>
      </c>
      <c r="N73" s="135">
        <f>M73/$B73</f>
        <v>0.8666666666666667</v>
      </c>
      <c r="O73" s="191"/>
      <c r="P73" s="192"/>
      <c r="Q73" s="191"/>
      <c r="R73" s="192"/>
      <c r="S73" s="191"/>
      <c r="T73" s="192"/>
      <c r="U73" s="191"/>
      <c r="V73" s="192"/>
      <c r="W73" s="191"/>
      <c r="X73" s="192"/>
      <c r="Y73" s="193"/>
      <c r="Z73" s="194"/>
      <c r="AA73" s="193"/>
      <c r="AB73" s="194"/>
      <c r="AC73" s="190"/>
      <c r="AD73" s="139"/>
      <c r="AE73" s="191"/>
      <c r="AF73" s="192"/>
      <c r="AG73" s="187">
        <v>246</v>
      </c>
      <c r="AH73" s="195"/>
      <c r="AI73" s="165"/>
      <c r="AJ73" s="192"/>
      <c r="AK73" s="138"/>
      <c r="AL73" s="196"/>
      <c r="AM73" s="181"/>
      <c r="AN73" s="197"/>
      <c r="AO73" s="190"/>
      <c r="AP73" s="196"/>
      <c r="AQ73" s="165"/>
      <c r="AR73" s="192"/>
      <c r="AS73" s="183">
        <v>185</v>
      </c>
      <c r="AT73" s="196"/>
      <c r="AU73" s="181"/>
      <c r="AV73" s="197"/>
      <c r="AW73" s="198"/>
      <c r="AX73" s="196"/>
      <c r="AY73" s="199"/>
      <c r="AZ73" s="197"/>
      <c r="BA73" s="184">
        <v>190</v>
      </c>
      <c r="BB73" s="200"/>
      <c r="BC73" s="201"/>
      <c r="BD73" s="202"/>
      <c r="BE73" s="154">
        <f>AVERAGE(G73,U73,AC73,AE73,AG73,AI73,AK73,AM73,AO73,AQ73,AS73,AU73,AW73,BA73)</f>
        <v>207</v>
      </c>
      <c r="BF73" s="155">
        <f>BE73/$B73</f>
        <v>1.7250000000000001</v>
      </c>
      <c r="BG73" s="158"/>
      <c r="BH73" s="156"/>
      <c r="BI73" s="11"/>
    </row>
    <row r="74" spans="1:61" ht="17" customHeight="1">
      <c r="A74" s="176" t="s">
        <v>161</v>
      </c>
      <c r="B74" s="186"/>
      <c r="C74" s="178" t="s">
        <v>180</v>
      </c>
      <c r="D74" s="179">
        <v>2</v>
      </c>
      <c r="E74" s="130"/>
      <c r="F74" s="131"/>
      <c r="G74" s="190"/>
      <c r="H74" s="139"/>
      <c r="I74" s="191"/>
      <c r="J74" s="192"/>
      <c r="K74" s="191"/>
      <c r="L74" s="192"/>
      <c r="M74" s="191"/>
      <c r="N74" s="192"/>
      <c r="O74" s="191"/>
      <c r="P74" s="192"/>
      <c r="Q74" s="191"/>
      <c r="R74" s="192"/>
      <c r="S74" s="191"/>
      <c r="T74" s="192"/>
      <c r="U74" s="191"/>
      <c r="V74" s="192"/>
      <c r="W74" s="191"/>
      <c r="X74" s="192"/>
      <c r="Y74" s="193"/>
      <c r="Z74" s="194"/>
      <c r="AA74" s="193"/>
      <c r="AB74" s="194"/>
      <c r="AC74" s="190"/>
      <c r="AD74" s="139"/>
      <c r="AE74" s="191"/>
      <c r="AF74" s="192"/>
      <c r="AG74" s="187"/>
      <c r="AH74" s="195"/>
      <c r="AI74" s="165"/>
      <c r="AJ74" s="192"/>
      <c r="AK74" s="138"/>
      <c r="AL74" s="196"/>
      <c r="AM74" s="181"/>
      <c r="AN74" s="197"/>
      <c r="AO74" s="190"/>
      <c r="AP74" s="196"/>
      <c r="AQ74" s="165"/>
      <c r="AR74" s="192"/>
      <c r="AS74" s="161"/>
      <c r="AT74" s="196"/>
      <c r="AU74" s="181"/>
      <c r="AV74" s="197"/>
      <c r="AW74" s="198"/>
      <c r="AX74" s="196"/>
      <c r="AY74" s="199"/>
      <c r="AZ74" s="197"/>
      <c r="BA74" s="184"/>
      <c r="BB74" s="200"/>
      <c r="BC74" s="201">
        <v>191</v>
      </c>
      <c r="BD74" s="202"/>
      <c r="BE74" s="154"/>
      <c r="BF74" s="155"/>
      <c r="BG74" s="158"/>
      <c r="BH74" s="156"/>
      <c r="BI74" s="11"/>
    </row>
    <row r="75" spans="1:61" ht="17" customHeight="1">
      <c r="A75" s="176" t="s">
        <v>160</v>
      </c>
      <c r="B75" s="177">
        <f t="shared" si="13"/>
        <v>150</v>
      </c>
      <c r="C75" s="178" t="s">
        <v>180</v>
      </c>
      <c r="D75" s="179">
        <v>1</v>
      </c>
      <c r="E75" s="130"/>
      <c r="F75" s="131"/>
      <c r="G75" s="146"/>
      <c r="H75" s="139"/>
      <c r="I75" s="159"/>
      <c r="J75" s="160">
        <f>I75/$B75</f>
        <v>0</v>
      </c>
      <c r="K75" s="159"/>
      <c r="L75" s="160">
        <f>K75/$B75</f>
        <v>0</v>
      </c>
      <c r="M75" s="134">
        <v>128</v>
      </c>
      <c r="N75" s="135">
        <f>M75/$B75</f>
        <v>0.85333333333333339</v>
      </c>
      <c r="O75" s="134">
        <v>109</v>
      </c>
      <c r="P75" s="135">
        <f>O75/$B75</f>
        <v>0.72666666666666668</v>
      </c>
      <c r="Q75" s="159"/>
      <c r="R75" s="160">
        <f>Q75/$B75</f>
        <v>0</v>
      </c>
      <c r="S75" s="159"/>
      <c r="T75" s="160">
        <f>S75/$B75</f>
        <v>0</v>
      </c>
      <c r="U75" s="165">
        <v>175</v>
      </c>
      <c r="V75" s="155">
        <f>U75/$B75</f>
        <v>1.1666666666666667</v>
      </c>
      <c r="W75" s="165">
        <v>144</v>
      </c>
      <c r="X75" s="155">
        <f>W75/$B75</f>
        <v>0.96</v>
      </c>
      <c r="Y75" s="166">
        <v>160</v>
      </c>
      <c r="Z75" s="137">
        <f>Y75/$B75</f>
        <v>1.0666666666666667</v>
      </c>
      <c r="AA75" s="166">
        <v>136</v>
      </c>
      <c r="AB75" s="137">
        <f>AA75/$B75</f>
        <v>0.90666666666666662</v>
      </c>
      <c r="AC75" s="146"/>
      <c r="AD75" s="139"/>
      <c r="AE75" s="165"/>
      <c r="AF75" s="155"/>
      <c r="AG75" s="187"/>
      <c r="AH75" s="180"/>
      <c r="AI75" s="165"/>
      <c r="AJ75" s="155"/>
      <c r="AK75" s="138"/>
      <c r="AL75" s="139"/>
      <c r="AM75" s="181"/>
      <c r="AN75" s="141"/>
      <c r="AO75" s="138"/>
      <c r="AP75" s="139"/>
      <c r="AQ75" s="165"/>
      <c r="AR75" s="155"/>
      <c r="AS75" s="161"/>
      <c r="AT75" s="139"/>
      <c r="AU75" s="181"/>
      <c r="AV75" s="141"/>
      <c r="AW75" s="182"/>
      <c r="AX75" s="139"/>
      <c r="AY75" s="151">
        <v>285</v>
      </c>
      <c r="AZ75" s="141"/>
      <c r="BA75" s="184"/>
      <c r="BB75" s="185"/>
      <c r="BC75" s="140"/>
      <c r="BD75" s="175"/>
      <c r="BE75" s="154">
        <f>AVERAGE(G75,U75,AC75,AE75,AG75,AI75,AK75,AM75,AO75,AQ75,AS75,AU75,AW75,BA75)</f>
        <v>175</v>
      </c>
      <c r="BF75" s="155">
        <f>BE75/$B75</f>
        <v>1.1666666666666667</v>
      </c>
      <c r="BG75" s="158"/>
      <c r="BH75" s="156"/>
      <c r="BI75" s="11"/>
    </row>
    <row r="76" spans="1:61" ht="17" customHeight="1">
      <c r="A76" s="176" t="s">
        <v>162</v>
      </c>
      <c r="B76" s="177">
        <v>150</v>
      </c>
      <c r="C76" s="178" t="s">
        <v>180</v>
      </c>
      <c r="D76" s="179">
        <v>1</v>
      </c>
      <c r="E76" s="130">
        <v>215</v>
      </c>
      <c r="F76" s="131">
        <f>E76/$B76</f>
        <v>1.4333333333333333</v>
      </c>
      <c r="G76" s="146"/>
      <c r="H76" s="139"/>
      <c r="I76" s="134">
        <v>126</v>
      </c>
      <c r="J76" s="135">
        <f>I76/$B76</f>
        <v>0.84</v>
      </c>
      <c r="K76" s="134">
        <v>103</v>
      </c>
      <c r="L76" s="135">
        <f>K76/$B76</f>
        <v>0.68666666666666665</v>
      </c>
      <c r="M76" s="159">
        <v>209</v>
      </c>
      <c r="N76" s="160">
        <f>M76/$B76</f>
        <v>1.3933333333333333</v>
      </c>
      <c r="O76" s="159">
        <v>174</v>
      </c>
      <c r="P76" s="160">
        <f>O76/$B76</f>
        <v>1.1599999999999999</v>
      </c>
      <c r="Q76" s="134">
        <v>209</v>
      </c>
      <c r="R76" s="135">
        <f>Q76/$B76</f>
        <v>1.3933333333333333</v>
      </c>
      <c r="S76" s="134">
        <v>174</v>
      </c>
      <c r="T76" s="135">
        <f>S76/$B76</f>
        <v>1.1599999999999999</v>
      </c>
      <c r="U76" s="134">
        <v>213</v>
      </c>
      <c r="V76" s="135">
        <f>U76/$B76</f>
        <v>1.42</v>
      </c>
      <c r="W76" s="134">
        <v>175</v>
      </c>
      <c r="X76" s="135">
        <f>W76/$B76</f>
        <v>1.1666666666666667</v>
      </c>
      <c r="Y76" s="136">
        <v>196</v>
      </c>
      <c r="Z76" s="137">
        <f>Y76/$B76</f>
        <v>1.3066666666666666</v>
      </c>
      <c r="AA76" s="136">
        <v>153</v>
      </c>
      <c r="AB76" s="137">
        <f>AA76/$B76</f>
        <v>1.02</v>
      </c>
      <c r="AC76" s="157">
        <v>170</v>
      </c>
      <c r="AD76" s="139"/>
      <c r="AE76" s="165"/>
      <c r="AF76" s="155"/>
      <c r="AG76" s="187">
        <v>231</v>
      </c>
      <c r="AH76" s="180"/>
      <c r="AI76" s="165"/>
      <c r="AJ76" s="155"/>
      <c r="AK76" s="138"/>
      <c r="AL76" s="139"/>
      <c r="AM76" s="181">
        <v>225</v>
      </c>
      <c r="AN76" s="141"/>
      <c r="AO76" s="187">
        <v>203.4</v>
      </c>
      <c r="AP76" s="139"/>
      <c r="AQ76" s="165">
        <v>195</v>
      </c>
      <c r="AR76" s="155"/>
      <c r="AS76" s="161">
        <v>205</v>
      </c>
      <c r="AT76" s="139">
        <f>AS76/$B76</f>
        <v>1.3666666666666667</v>
      </c>
      <c r="AU76" s="181">
        <v>227</v>
      </c>
      <c r="AV76" s="141"/>
      <c r="AW76" s="182">
        <v>199</v>
      </c>
      <c r="AX76" s="139"/>
      <c r="AY76" s="151">
        <v>279</v>
      </c>
      <c r="AZ76" s="141"/>
      <c r="BA76" s="184">
        <v>190.4</v>
      </c>
      <c r="BB76" s="185"/>
      <c r="BC76" s="140">
        <v>260</v>
      </c>
      <c r="BD76" s="175"/>
      <c r="BE76" s="154">
        <f>AVERAGE(G76,U76,AC76,AE76,AG76,AI76,AK76,AM76,AO76,AQ76,AS76,AU76,AW76,BA76)</f>
        <v>205.88000000000002</v>
      </c>
      <c r="BF76" s="155">
        <f>BE76/$B76</f>
        <v>1.3725333333333334</v>
      </c>
      <c r="BG76" s="156">
        <f>E76/BE76</f>
        <v>1.0442976491159899</v>
      </c>
      <c r="BH76" s="156">
        <f>M76/E76</f>
        <v>0.97209302325581393</v>
      </c>
      <c r="BI76" s="11"/>
    </row>
    <row r="77" spans="1:61" ht="17" customHeight="1">
      <c r="A77" s="176" t="s">
        <v>162</v>
      </c>
      <c r="B77" s="186"/>
      <c r="C77" s="178" t="s">
        <v>180</v>
      </c>
      <c r="D77" s="179">
        <v>2</v>
      </c>
      <c r="E77" s="130"/>
      <c r="F77" s="131"/>
      <c r="G77" s="146"/>
      <c r="H77" s="139"/>
      <c r="I77" s="165"/>
      <c r="J77" s="155"/>
      <c r="K77" s="165"/>
      <c r="L77" s="155"/>
      <c r="M77" s="165"/>
      <c r="N77" s="155"/>
      <c r="O77" s="165"/>
      <c r="P77" s="155"/>
      <c r="Q77" s="165"/>
      <c r="R77" s="155"/>
      <c r="S77" s="165"/>
      <c r="T77" s="155"/>
      <c r="U77" s="165"/>
      <c r="V77" s="155"/>
      <c r="W77" s="165"/>
      <c r="X77" s="155"/>
      <c r="Y77" s="166"/>
      <c r="Z77" s="137"/>
      <c r="AA77" s="166"/>
      <c r="AB77" s="137"/>
      <c r="AC77" s="157">
        <v>175</v>
      </c>
      <c r="AD77" s="139"/>
      <c r="AE77" s="165"/>
      <c r="AF77" s="155"/>
      <c r="AG77" s="187">
        <v>184</v>
      </c>
      <c r="AH77" s="180"/>
      <c r="AI77" s="165"/>
      <c r="AJ77" s="155"/>
      <c r="AK77" s="138"/>
      <c r="AL77" s="139"/>
      <c r="AM77" s="181"/>
      <c r="AN77" s="141"/>
      <c r="AO77" s="187">
        <v>170.1</v>
      </c>
      <c r="AP77" s="139"/>
      <c r="AQ77" s="165"/>
      <c r="AR77" s="155"/>
      <c r="AS77" s="161"/>
      <c r="AT77" s="139"/>
      <c r="AU77" s="151"/>
      <c r="AV77" s="141"/>
      <c r="AW77" s="182"/>
      <c r="AX77" s="139"/>
      <c r="AY77" s="151"/>
      <c r="AZ77" s="141"/>
      <c r="BA77" s="184">
        <v>175.1</v>
      </c>
      <c r="BB77" s="185"/>
      <c r="BC77" s="140">
        <v>220</v>
      </c>
      <c r="BD77" s="175"/>
      <c r="BE77" s="154"/>
      <c r="BF77" s="155"/>
      <c r="BG77" s="156"/>
      <c r="BH77" s="156"/>
      <c r="BI77" s="11"/>
    </row>
    <row r="78" spans="1:61" ht="17" customHeight="1">
      <c r="A78" s="176" t="s">
        <v>181</v>
      </c>
      <c r="B78" s="177">
        <f>8*20</f>
        <v>160</v>
      </c>
      <c r="C78" s="178" t="s">
        <v>180</v>
      </c>
      <c r="D78" s="179">
        <v>1</v>
      </c>
      <c r="E78" s="130"/>
      <c r="F78" s="131"/>
      <c r="G78" s="190"/>
      <c r="H78" s="139"/>
      <c r="I78" s="191"/>
      <c r="J78" s="192"/>
      <c r="K78" s="191"/>
      <c r="L78" s="192"/>
      <c r="M78" s="191"/>
      <c r="N78" s="192"/>
      <c r="O78" s="191"/>
      <c r="P78" s="192"/>
      <c r="Q78" s="191"/>
      <c r="R78" s="192"/>
      <c r="S78" s="191"/>
      <c r="T78" s="192"/>
      <c r="U78" s="191"/>
      <c r="V78" s="192"/>
      <c r="W78" s="191"/>
      <c r="X78" s="192"/>
      <c r="Y78" s="193"/>
      <c r="Z78" s="194"/>
      <c r="AA78" s="193"/>
      <c r="AB78" s="194"/>
      <c r="AC78" s="190"/>
      <c r="AD78" s="139"/>
      <c r="AE78" s="191"/>
      <c r="AF78" s="192"/>
      <c r="AG78" s="187"/>
      <c r="AH78" s="195"/>
      <c r="AI78" s="165"/>
      <c r="AJ78" s="192"/>
      <c r="AK78" s="138"/>
      <c r="AL78" s="196"/>
      <c r="AM78" s="181"/>
      <c r="AN78" s="197"/>
      <c r="AO78" s="190"/>
      <c r="AP78" s="196"/>
      <c r="AQ78" s="165"/>
      <c r="AR78" s="192"/>
      <c r="AS78" s="183">
        <v>215</v>
      </c>
      <c r="AT78" s="196"/>
      <c r="AU78" s="151"/>
      <c r="AV78" s="197"/>
      <c r="AW78" s="198"/>
      <c r="AX78" s="196"/>
      <c r="AY78" s="199"/>
      <c r="AZ78" s="197"/>
      <c r="BA78" s="184"/>
      <c r="BB78" s="200"/>
      <c r="BC78" s="201">
        <v>264</v>
      </c>
      <c r="BD78" s="202"/>
      <c r="BE78" s="154">
        <f>AVERAGE(G78,U78,AC78,AE78,AG78,AI78,AK78,AM78,AO78,AQ78,AS78,AU78,AW78,BA78)</f>
        <v>215</v>
      </c>
      <c r="BF78" s="155">
        <f>BE78/$B78</f>
        <v>1.34375</v>
      </c>
      <c r="BG78" s="158"/>
      <c r="BH78" s="156"/>
      <c r="BI78" s="11"/>
    </row>
    <row r="79" spans="1:61" ht="17" customHeight="1">
      <c r="A79" s="176" t="s">
        <v>163</v>
      </c>
      <c r="B79" s="177">
        <v>200</v>
      </c>
      <c r="C79" s="178" t="s">
        <v>180</v>
      </c>
      <c r="D79" s="179">
        <v>1</v>
      </c>
      <c r="E79" s="130">
        <v>250</v>
      </c>
      <c r="F79" s="131">
        <f>E79/$B79</f>
        <v>1.25</v>
      </c>
      <c r="G79" s="189">
        <v>220</v>
      </c>
      <c r="H79" s="139"/>
      <c r="I79" s="134">
        <v>191</v>
      </c>
      <c r="J79" s="135">
        <f>I79/$B79</f>
        <v>0.95499999999999996</v>
      </c>
      <c r="K79" s="134">
        <v>162</v>
      </c>
      <c r="L79" s="135">
        <f>K79/$B79</f>
        <v>0.81</v>
      </c>
      <c r="M79" s="134">
        <v>183</v>
      </c>
      <c r="N79" s="135">
        <f>M79/$B79</f>
        <v>0.91500000000000004</v>
      </c>
      <c r="O79" s="134">
        <v>155</v>
      </c>
      <c r="P79" s="135">
        <f>O79/$B79</f>
        <v>0.77500000000000002</v>
      </c>
      <c r="Q79" s="134">
        <v>234</v>
      </c>
      <c r="R79" s="135">
        <f>Q79/$B79</f>
        <v>1.17</v>
      </c>
      <c r="S79" s="134">
        <v>196</v>
      </c>
      <c r="T79" s="135">
        <f>S79/$B79</f>
        <v>0.98</v>
      </c>
      <c r="U79" s="165">
        <v>235</v>
      </c>
      <c r="V79" s="155">
        <f>U79/$B79</f>
        <v>1.175</v>
      </c>
      <c r="W79" s="165">
        <v>184</v>
      </c>
      <c r="X79" s="155">
        <f>W79/$B79</f>
        <v>0.92</v>
      </c>
      <c r="Y79" s="136">
        <v>235</v>
      </c>
      <c r="Z79" s="137">
        <f>Y79/$B79</f>
        <v>1.175</v>
      </c>
      <c r="AA79" s="136">
        <v>184</v>
      </c>
      <c r="AB79" s="137">
        <f>AA79/$B79</f>
        <v>0.92</v>
      </c>
      <c r="AC79" s="157">
        <v>165</v>
      </c>
      <c r="AD79" s="139"/>
      <c r="AE79" s="165"/>
      <c r="AF79" s="155"/>
      <c r="AG79" s="187"/>
      <c r="AH79" s="180"/>
      <c r="AI79" s="165"/>
      <c r="AJ79" s="155"/>
      <c r="AK79" s="138"/>
      <c r="AL79" s="139"/>
      <c r="AM79" s="181">
        <v>240</v>
      </c>
      <c r="AN79" s="141"/>
      <c r="AO79" s="182">
        <v>255.6</v>
      </c>
      <c r="AP79" s="139"/>
      <c r="AQ79" s="165"/>
      <c r="AR79" s="155"/>
      <c r="AS79" s="183">
        <v>250</v>
      </c>
      <c r="AT79" s="139">
        <f>AS79/$B79</f>
        <v>1.25</v>
      </c>
      <c r="AU79" s="151"/>
      <c r="AV79" s="141"/>
      <c r="AW79" s="182">
        <v>260</v>
      </c>
      <c r="AX79" s="139"/>
      <c r="AY79" s="151">
        <v>299</v>
      </c>
      <c r="AZ79" s="141"/>
      <c r="BA79" s="184">
        <v>218.45</v>
      </c>
      <c r="BB79" s="185"/>
      <c r="BC79" s="140">
        <v>347</v>
      </c>
      <c r="BD79" s="175"/>
      <c r="BE79" s="154">
        <f>AVERAGE(G79,U79,AC79,AE79,AG79,AI79,AK79,AM79,AO79,AQ79,AS79,AU79,AW79,BA79)</f>
        <v>230.50624999999999</v>
      </c>
      <c r="BF79" s="155">
        <f>BE79/$B79</f>
        <v>1.15253125</v>
      </c>
      <c r="BG79" s="156">
        <f>E79/BE79</f>
        <v>1.0845692904205417</v>
      </c>
      <c r="BH79" s="156">
        <f>M79/E79</f>
        <v>0.73199999999999998</v>
      </c>
      <c r="BI79" s="11"/>
    </row>
    <row r="80" spans="1:61" ht="17" customHeight="1">
      <c r="A80" s="176" t="s">
        <v>163</v>
      </c>
      <c r="B80" s="186"/>
      <c r="C80" s="178" t="s">
        <v>180</v>
      </c>
      <c r="D80" s="179">
        <v>2</v>
      </c>
      <c r="E80" s="130"/>
      <c r="F80" s="131"/>
      <c r="G80" s="146"/>
      <c r="H80" s="139"/>
      <c r="I80" s="165"/>
      <c r="J80" s="155"/>
      <c r="K80" s="165"/>
      <c r="L80" s="155"/>
      <c r="M80" s="165"/>
      <c r="N80" s="155"/>
      <c r="O80" s="165"/>
      <c r="P80" s="155"/>
      <c r="Q80" s="165"/>
      <c r="R80" s="155"/>
      <c r="S80" s="165"/>
      <c r="T80" s="155"/>
      <c r="U80" s="165"/>
      <c r="V80" s="155"/>
      <c r="W80" s="165"/>
      <c r="X80" s="155"/>
      <c r="Y80" s="166"/>
      <c r="Z80" s="137"/>
      <c r="AA80" s="166"/>
      <c r="AB80" s="137"/>
      <c r="AC80" s="146"/>
      <c r="AD80" s="139"/>
      <c r="AE80" s="165"/>
      <c r="AF80" s="155"/>
      <c r="AG80" s="187">
        <v>223</v>
      </c>
      <c r="AH80" s="180"/>
      <c r="AI80" s="165"/>
      <c r="AJ80" s="155"/>
      <c r="AK80" s="138"/>
      <c r="AL80" s="139"/>
      <c r="AM80" s="181"/>
      <c r="AN80" s="141"/>
      <c r="AO80" s="182"/>
      <c r="AP80" s="139"/>
      <c r="AQ80" s="165"/>
      <c r="AR80" s="155"/>
      <c r="AS80" s="183">
        <v>250</v>
      </c>
      <c r="AT80" s="139"/>
      <c r="AU80" s="151"/>
      <c r="AV80" s="141"/>
      <c r="AW80" s="182"/>
      <c r="AX80" s="139"/>
      <c r="AY80" s="151"/>
      <c r="AZ80" s="141"/>
      <c r="BA80" s="184">
        <v>196.35</v>
      </c>
      <c r="BB80" s="185"/>
      <c r="BC80" s="140">
        <v>277</v>
      </c>
      <c r="BD80" s="175"/>
      <c r="BE80" s="154"/>
      <c r="BF80" s="155"/>
      <c r="BG80" s="156"/>
      <c r="BH80" s="156"/>
      <c r="BI80" s="11"/>
    </row>
    <row r="81" spans="1:61" ht="17" customHeight="1">
      <c r="A81" s="176" t="s">
        <v>167</v>
      </c>
      <c r="B81" s="177">
        <v>250</v>
      </c>
      <c r="C81" s="178" t="s">
        <v>180</v>
      </c>
      <c r="D81" s="179">
        <v>1</v>
      </c>
      <c r="E81" s="130">
        <v>315</v>
      </c>
      <c r="F81" s="131">
        <f>E81/$B81</f>
        <v>1.26</v>
      </c>
      <c r="G81" s="146"/>
      <c r="H81" s="139"/>
      <c r="I81" s="159"/>
      <c r="J81" s="160">
        <f>I81/$B81</f>
        <v>0</v>
      </c>
      <c r="K81" s="159"/>
      <c r="L81" s="160">
        <f>K81/$B81</f>
        <v>0</v>
      </c>
      <c r="M81" s="134">
        <v>219</v>
      </c>
      <c r="N81" s="135">
        <f>M81/$B81</f>
        <v>0.876</v>
      </c>
      <c r="O81" s="134">
        <v>186</v>
      </c>
      <c r="P81" s="135">
        <f>O81/$B81</f>
        <v>0.74399999999999999</v>
      </c>
      <c r="Q81" s="134">
        <v>210</v>
      </c>
      <c r="R81" s="135">
        <f>Q81/$B81</f>
        <v>0.84</v>
      </c>
      <c r="S81" s="134">
        <v>169</v>
      </c>
      <c r="T81" s="135">
        <f>S81/$B81</f>
        <v>0.67600000000000005</v>
      </c>
      <c r="U81" s="134">
        <v>303</v>
      </c>
      <c r="V81" s="135">
        <f>U81/$B81</f>
        <v>1.212</v>
      </c>
      <c r="W81" s="134">
        <v>249</v>
      </c>
      <c r="X81" s="135">
        <f>W81/$B81</f>
        <v>0.996</v>
      </c>
      <c r="Y81" s="136">
        <v>282</v>
      </c>
      <c r="Z81" s="137">
        <f>Y81/$B81</f>
        <v>1.1279999999999999</v>
      </c>
      <c r="AA81" s="136">
        <v>222</v>
      </c>
      <c r="AB81" s="137">
        <f>AA81/$B81</f>
        <v>0.88800000000000001</v>
      </c>
      <c r="AC81" s="146"/>
      <c r="AD81" s="139"/>
      <c r="AE81" s="165"/>
      <c r="AF81" s="155"/>
      <c r="AG81" s="187">
        <v>405</v>
      </c>
      <c r="AH81" s="180"/>
      <c r="AI81" s="165"/>
      <c r="AJ81" s="155"/>
      <c r="AK81" s="138"/>
      <c r="AL81" s="139"/>
      <c r="AM81" s="181">
        <v>359</v>
      </c>
      <c r="AN81" s="141"/>
      <c r="AO81" s="138"/>
      <c r="AP81" s="139"/>
      <c r="AQ81" s="165"/>
      <c r="AR81" s="155"/>
      <c r="AS81" s="161"/>
      <c r="AT81" s="139"/>
      <c r="AU81" s="151"/>
      <c r="AV81" s="141"/>
      <c r="AW81" s="182">
        <v>289</v>
      </c>
      <c r="AX81" s="139"/>
      <c r="AY81" s="151">
        <v>379</v>
      </c>
      <c r="AZ81" s="141"/>
      <c r="BA81" s="184">
        <v>251.6</v>
      </c>
      <c r="BB81" s="185"/>
      <c r="BC81" s="140"/>
      <c r="BD81" s="175"/>
      <c r="BE81" s="154">
        <f>AVERAGE(G81,U81,AC81,AE81,AG81,AI81,AK81,AM81,AO81,AQ81,AS81,AU81,AW81,BA81)</f>
        <v>321.52</v>
      </c>
      <c r="BF81" s="155">
        <f>BE81/$B81</f>
        <v>1.2860799999999999</v>
      </c>
      <c r="BG81" s="156">
        <f>E81/BE81</f>
        <v>0.97972132371236631</v>
      </c>
      <c r="BH81" s="156">
        <f>M81/E81</f>
        <v>0.69523809523809521</v>
      </c>
      <c r="BI81" s="11"/>
    </row>
    <row r="82" spans="1:61" ht="17" customHeight="1">
      <c r="A82" s="176" t="s">
        <v>169</v>
      </c>
      <c r="B82" s="177">
        <v>300</v>
      </c>
      <c r="C82" s="178" t="s">
        <v>180</v>
      </c>
      <c r="D82" s="179">
        <v>1</v>
      </c>
      <c r="E82" s="130">
        <v>375</v>
      </c>
      <c r="F82" s="131">
        <f>E82/$B82</f>
        <v>1.25</v>
      </c>
      <c r="G82" s="146"/>
      <c r="H82" s="139"/>
      <c r="I82" s="134">
        <v>268</v>
      </c>
      <c r="J82" s="135">
        <f>I82/$B82</f>
        <v>0.89333333333333331</v>
      </c>
      <c r="K82" s="134">
        <v>228</v>
      </c>
      <c r="L82" s="135">
        <f>K82/$B82</f>
        <v>0.76</v>
      </c>
      <c r="M82" s="134">
        <v>256</v>
      </c>
      <c r="N82" s="135">
        <f>M82/$B82</f>
        <v>0.85333333333333339</v>
      </c>
      <c r="O82" s="134">
        <v>217</v>
      </c>
      <c r="P82" s="135">
        <f>O82/$B82</f>
        <v>0.72333333333333338</v>
      </c>
      <c r="Q82" s="134">
        <v>245</v>
      </c>
      <c r="R82" s="135">
        <f>Q82/$B82</f>
        <v>0.81666666666666665</v>
      </c>
      <c r="S82" s="134">
        <v>197</v>
      </c>
      <c r="T82" s="135">
        <f>S82/$B82</f>
        <v>0.65666666666666662</v>
      </c>
      <c r="U82" s="134">
        <v>354</v>
      </c>
      <c r="V82" s="135">
        <f>U82/$B82</f>
        <v>1.18</v>
      </c>
      <c r="W82" s="134">
        <v>294</v>
      </c>
      <c r="X82" s="135">
        <f>W82/$B82</f>
        <v>0.98</v>
      </c>
      <c r="Y82" s="136">
        <v>330</v>
      </c>
      <c r="Z82" s="137">
        <f>Y82/$B82</f>
        <v>1.1000000000000001</v>
      </c>
      <c r="AA82" s="136">
        <v>270</v>
      </c>
      <c r="AB82" s="137">
        <f>AA82/$B82</f>
        <v>0.9</v>
      </c>
      <c r="AC82" s="146"/>
      <c r="AD82" s="139"/>
      <c r="AE82" s="165"/>
      <c r="AF82" s="155"/>
      <c r="AG82" s="187">
        <v>466</v>
      </c>
      <c r="AH82" s="180"/>
      <c r="AI82" s="165"/>
      <c r="AJ82" s="155"/>
      <c r="AK82" s="138"/>
      <c r="AL82" s="139"/>
      <c r="AM82" s="181"/>
      <c r="AN82" s="141"/>
      <c r="AO82" s="138"/>
      <c r="AP82" s="139"/>
      <c r="AQ82" s="165"/>
      <c r="AR82" s="155"/>
      <c r="AS82" s="161"/>
      <c r="AT82" s="139"/>
      <c r="AU82" s="151"/>
      <c r="AV82" s="141"/>
      <c r="AW82" s="182">
        <v>379</v>
      </c>
      <c r="AX82" s="139"/>
      <c r="AY82" s="151">
        <v>500</v>
      </c>
      <c r="AZ82" s="141"/>
      <c r="BA82" s="184">
        <v>290.7</v>
      </c>
      <c r="BB82" s="185"/>
      <c r="BC82" s="140">
        <v>524</v>
      </c>
      <c r="BD82" s="175"/>
      <c r="BE82" s="154">
        <f>AVERAGE(G82,U82,AC82,AE82,AG82,AI82,AK82,AM82,AO82,AQ82,AS82,AU82,AW82,BA82)</f>
        <v>372.42500000000001</v>
      </c>
      <c r="BF82" s="155">
        <f>BE82/$B82</f>
        <v>1.2414166666666666</v>
      </c>
      <c r="BG82" s="156">
        <f>E82/BE82</f>
        <v>1.0069141437873397</v>
      </c>
      <c r="BH82" s="156">
        <f>M82/E82</f>
        <v>0.68266666666666664</v>
      </c>
      <c r="BI82" s="11"/>
    </row>
    <row r="83" spans="1:61" ht="17" customHeight="1">
      <c r="A83" s="176" t="s">
        <v>169</v>
      </c>
      <c r="B83" s="186"/>
      <c r="C83" s="178" t="s">
        <v>180</v>
      </c>
      <c r="D83" s="179">
        <v>2</v>
      </c>
      <c r="E83" s="130"/>
      <c r="F83" s="131"/>
      <c r="G83" s="146"/>
      <c r="H83" s="139"/>
      <c r="I83" s="165"/>
      <c r="J83" s="155"/>
      <c r="K83" s="165"/>
      <c r="L83" s="155"/>
      <c r="M83" s="165"/>
      <c r="N83" s="155"/>
      <c r="O83" s="165"/>
      <c r="P83" s="155"/>
      <c r="Q83" s="165"/>
      <c r="R83" s="155"/>
      <c r="S83" s="165"/>
      <c r="T83" s="155"/>
      <c r="U83" s="165"/>
      <c r="V83" s="155"/>
      <c r="W83" s="165"/>
      <c r="X83" s="155"/>
      <c r="Y83" s="166"/>
      <c r="Z83" s="137"/>
      <c r="AA83" s="166"/>
      <c r="AB83" s="137"/>
      <c r="AC83" s="146"/>
      <c r="AD83" s="139"/>
      <c r="AE83" s="165"/>
      <c r="AF83" s="155"/>
      <c r="AG83" s="187"/>
      <c r="AH83" s="180"/>
      <c r="AI83" s="165"/>
      <c r="AJ83" s="155"/>
      <c r="AK83" s="138"/>
      <c r="AL83" s="139"/>
      <c r="AM83" s="181"/>
      <c r="AN83" s="141"/>
      <c r="AO83" s="138"/>
      <c r="AP83" s="139"/>
      <c r="AQ83" s="165"/>
      <c r="AR83" s="155"/>
      <c r="AS83" s="161"/>
      <c r="AT83" s="139"/>
      <c r="AU83" s="151"/>
      <c r="AV83" s="141"/>
      <c r="AW83" s="182"/>
      <c r="AX83" s="139"/>
      <c r="AY83" s="151">
        <v>480</v>
      </c>
      <c r="AZ83" s="141"/>
      <c r="BA83" s="184"/>
      <c r="BB83" s="185"/>
      <c r="BC83" s="140">
        <v>402</v>
      </c>
      <c r="BD83" s="175"/>
      <c r="BE83" s="154"/>
      <c r="BF83" s="155"/>
      <c r="BG83" s="156"/>
      <c r="BH83" s="156"/>
      <c r="BI83" s="11"/>
    </row>
    <row r="84" spans="1:61" ht="17" customHeight="1">
      <c r="A84" s="176" t="s">
        <v>170</v>
      </c>
      <c r="B84" s="177">
        <f t="shared" si="14"/>
        <v>312.5</v>
      </c>
      <c r="C84" s="178" t="s">
        <v>180</v>
      </c>
      <c r="D84" s="179">
        <v>1</v>
      </c>
      <c r="E84" s="130"/>
      <c r="F84" s="131"/>
      <c r="G84" s="146"/>
      <c r="H84" s="139"/>
      <c r="I84" s="134">
        <v>268</v>
      </c>
      <c r="J84" s="135">
        <f>I84/$B84</f>
        <v>0.85760000000000003</v>
      </c>
      <c r="K84" s="134">
        <v>228</v>
      </c>
      <c r="L84" s="135">
        <f>K84/$B84</f>
        <v>0.72960000000000003</v>
      </c>
      <c r="M84" s="134">
        <v>256</v>
      </c>
      <c r="N84" s="135">
        <f>M84/$B84</f>
        <v>0.81920000000000004</v>
      </c>
      <c r="O84" s="134">
        <v>217</v>
      </c>
      <c r="P84" s="135">
        <f>O84/$B84</f>
        <v>0.69440000000000002</v>
      </c>
      <c r="Q84" s="134">
        <v>245</v>
      </c>
      <c r="R84" s="135">
        <f>Q84/$B84</f>
        <v>0.78400000000000003</v>
      </c>
      <c r="S84" s="134">
        <v>197</v>
      </c>
      <c r="T84" s="135">
        <f>S84/$B84</f>
        <v>0.63039999999999996</v>
      </c>
      <c r="U84" s="134">
        <v>354</v>
      </c>
      <c r="V84" s="135">
        <f>U84/$B84</f>
        <v>1.1328</v>
      </c>
      <c r="W84" s="134">
        <v>294</v>
      </c>
      <c r="X84" s="135">
        <f>W84/$B84</f>
        <v>0.94079999999999997</v>
      </c>
      <c r="Y84" s="136">
        <v>330</v>
      </c>
      <c r="Z84" s="137">
        <f>Y84/$B84</f>
        <v>1.056</v>
      </c>
      <c r="AA84" s="136">
        <v>270</v>
      </c>
      <c r="AB84" s="137">
        <f>AA84/$B84</f>
        <v>0.86399999999999999</v>
      </c>
      <c r="AC84" s="146"/>
      <c r="AD84" s="139"/>
      <c r="AE84" s="165"/>
      <c r="AF84" s="155"/>
      <c r="AG84" s="187"/>
      <c r="AH84" s="180"/>
      <c r="AI84" s="165"/>
      <c r="AJ84" s="155"/>
      <c r="AK84" s="138"/>
      <c r="AL84" s="139"/>
      <c r="AM84" s="181"/>
      <c r="AN84" s="141"/>
      <c r="AO84" s="138"/>
      <c r="AP84" s="139"/>
      <c r="AQ84" s="165"/>
      <c r="AR84" s="155"/>
      <c r="AS84" s="161"/>
      <c r="AT84" s="139"/>
      <c r="AU84" s="151"/>
      <c r="AV84" s="141"/>
      <c r="AW84" s="182"/>
      <c r="AX84" s="139"/>
      <c r="AY84" s="151"/>
      <c r="AZ84" s="141"/>
      <c r="BA84" s="184">
        <v>295.8</v>
      </c>
      <c r="BB84" s="185"/>
      <c r="BC84" s="151"/>
      <c r="BD84" s="141"/>
      <c r="BE84" s="154">
        <f>AVERAGE(G84,U84,AC84,AE84,AG84,AI84,AK84,AM84,AO84,AQ84,AS84,AU84,AW84,BA84)</f>
        <v>324.89999999999998</v>
      </c>
      <c r="BF84" s="155">
        <f>BE84/$B84</f>
        <v>1.0396799999999999</v>
      </c>
      <c r="BG84" s="158"/>
      <c r="BH84" s="156"/>
      <c r="BI84" s="11"/>
    </row>
    <row r="85" spans="1:61" ht="17" customHeight="1">
      <c r="A85" s="176" t="s">
        <v>170</v>
      </c>
      <c r="B85" s="186"/>
      <c r="C85" s="178" t="s">
        <v>180</v>
      </c>
      <c r="D85" s="179">
        <v>2</v>
      </c>
      <c r="E85" s="130"/>
      <c r="F85" s="131"/>
      <c r="G85" s="146"/>
      <c r="H85" s="139"/>
      <c r="I85" s="165"/>
      <c r="J85" s="155"/>
      <c r="K85" s="165"/>
      <c r="L85" s="155"/>
      <c r="M85" s="165"/>
      <c r="N85" s="155"/>
      <c r="O85" s="165"/>
      <c r="P85" s="155"/>
      <c r="Q85" s="165"/>
      <c r="R85" s="155"/>
      <c r="S85" s="165"/>
      <c r="T85" s="155"/>
      <c r="U85" s="165"/>
      <c r="V85" s="155"/>
      <c r="W85" s="165"/>
      <c r="X85" s="155"/>
      <c r="Y85" s="166"/>
      <c r="Z85" s="137"/>
      <c r="AA85" s="166"/>
      <c r="AB85" s="137"/>
      <c r="AC85" s="146"/>
      <c r="AD85" s="139"/>
      <c r="AE85" s="165"/>
      <c r="AF85" s="155"/>
      <c r="AG85" s="187"/>
      <c r="AH85" s="180"/>
      <c r="AI85" s="165"/>
      <c r="AJ85" s="155"/>
      <c r="AK85" s="138"/>
      <c r="AL85" s="139"/>
      <c r="AM85" s="181"/>
      <c r="AN85" s="141"/>
      <c r="AO85" s="138"/>
      <c r="AP85" s="139"/>
      <c r="AQ85" s="165"/>
      <c r="AR85" s="155"/>
      <c r="AS85" s="161"/>
      <c r="AT85" s="139"/>
      <c r="AU85" s="151"/>
      <c r="AV85" s="141"/>
      <c r="AW85" s="182"/>
      <c r="AX85" s="139"/>
      <c r="AY85" s="151"/>
      <c r="AZ85" s="141"/>
      <c r="BA85" s="184">
        <v>345.1</v>
      </c>
      <c r="BB85" s="185"/>
      <c r="BC85" s="151"/>
      <c r="BD85" s="141"/>
      <c r="BE85" s="154"/>
      <c r="BF85" s="155"/>
      <c r="BG85" s="158"/>
      <c r="BH85" s="158"/>
      <c r="BI85" s="11"/>
    </row>
    <row r="86" spans="1:61" ht="17" customHeight="1">
      <c r="A86" s="176" t="s">
        <v>173</v>
      </c>
      <c r="B86" s="177">
        <f t="shared" si="15"/>
        <v>360</v>
      </c>
      <c r="C86" s="178" t="s">
        <v>180</v>
      </c>
      <c r="D86" s="179">
        <v>1</v>
      </c>
      <c r="E86" s="130"/>
      <c r="F86" s="131"/>
      <c r="G86" s="146"/>
      <c r="H86" s="139"/>
      <c r="I86" s="159"/>
      <c r="J86" s="160">
        <f>I86/$B86</f>
        <v>0</v>
      </c>
      <c r="K86" s="159"/>
      <c r="L86" s="160">
        <f>K86/$B86</f>
        <v>0</v>
      </c>
      <c r="M86" s="159">
        <v>374</v>
      </c>
      <c r="N86" s="160">
        <f>M86/$B86</f>
        <v>1.038888888888889</v>
      </c>
      <c r="O86" s="159">
        <v>314</v>
      </c>
      <c r="P86" s="160">
        <f>O86/$B86</f>
        <v>0.87222222222222223</v>
      </c>
      <c r="Q86" s="134">
        <v>374</v>
      </c>
      <c r="R86" s="135">
        <f>Q86/$B86</f>
        <v>1.038888888888889</v>
      </c>
      <c r="S86" s="134">
        <v>314</v>
      </c>
      <c r="T86" s="135">
        <f>S86/$B86</f>
        <v>0.87222222222222223</v>
      </c>
      <c r="U86" s="134">
        <v>404</v>
      </c>
      <c r="V86" s="135">
        <f>U86/$B86</f>
        <v>1.1222222222222222</v>
      </c>
      <c r="W86" s="134">
        <v>344</v>
      </c>
      <c r="X86" s="135">
        <f>W86/$B86</f>
        <v>0.9555555555555556</v>
      </c>
      <c r="Y86" s="136">
        <v>377</v>
      </c>
      <c r="Z86" s="137">
        <f>Y86/$B86</f>
        <v>1.0472222222222223</v>
      </c>
      <c r="AA86" s="136">
        <v>317</v>
      </c>
      <c r="AB86" s="137">
        <f>AA86/$B86</f>
        <v>0.88055555555555554</v>
      </c>
      <c r="AC86" s="146"/>
      <c r="AD86" s="139"/>
      <c r="AE86" s="165"/>
      <c r="AF86" s="155"/>
      <c r="AG86" s="187"/>
      <c r="AH86" s="180"/>
      <c r="AI86" s="165"/>
      <c r="AJ86" s="155"/>
      <c r="AK86" s="138"/>
      <c r="AL86" s="139"/>
      <c r="AM86" s="181"/>
      <c r="AN86" s="141"/>
      <c r="AO86" s="138"/>
      <c r="AP86" s="139"/>
      <c r="AQ86" s="165"/>
      <c r="AR86" s="155"/>
      <c r="AS86" s="161">
        <v>185</v>
      </c>
      <c r="AT86" s="139"/>
      <c r="AU86" s="151"/>
      <c r="AV86" s="141"/>
      <c r="AW86" s="182"/>
      <c r="AX86" s="139"/>
      <c r="AY86" s="151"/>
      <c r="AZ86" s="141"/>
      <c r="BA86" s="184"/>
      <c r="BB86" s="185"/>
      <c r="BC86" s="151"/>
      <c r="BD86" s="141"/>
      <c r="BE86" s="154">
        <f>AVERAGE(G86,U86,AC86,AE86,AG86,AI86,AK86,AM86,AO86,AQ86,AS86,AU86,AW86,BA86)</f>
        <v>294.5</v>
      </c>
      <c r="BF86" s="155">
        <f>BE86/$B86</f>
        <v>0.81805555555555554</v>
      </c>
      <c r="BG86" s="158"/>
      <c r="BH86" s="158"/>
      <c r="BI86" s="11"/>
    </row>
    <row r="87" spans="1:61" ht="17" customHeight="1">
      <c r="A87" s="176" t="s">
        <v>173</v>
      </c>
      <c r="B87" s="186"/>
      <c r="C87" s="178" t="s">
        <v>180</v>
      </c>
      <c r="D87" s="179">
        <v>2</v>
      </c>
      <c r="E87" s="130"/>
      <c r="F87" s="131"/>
      <c r="G87" s="146"/>
      <c r="H87" s="139"/>
      <c r="I87" s="165"/>
      <c r="J87" s="155"/>
      <c r="K87" s="165"/>
      <c r="L87" s="155"/>
      <c r="M87" s="165"/>
      <c r="N87" s="155"/>
      <c r="O87" s="165"/>
      <c r="P87" s="155"/>
      <c r="Q87" s="165"/>
      <c r="R87" s="155"/>
      <c r="S87" s="165"/>
      <c r="T87" s="155"/>
      <c r="U87" s="165"/>
      <c r="V87" s="155"/>
      <c r="W87" s="165"/>
      <c r="X87" s="155"/>
      <c r="Y87" s="166"/>
      <c r="Z87" s="137"/>
      <c r="AA87" s="166"/>
      <c r="AB87" s="137"/>
      <c r="AC87" s="146"/>
      <c r="AD87" s="139"/>
      <c r="AE87" s="165"/>
      <c r="AF87" s="155"/>
      <c r="AG87" s="187"/>
      <c r="AH87" s="180"/>
      <c r="AI87" s="165"/>
      <c r="AJ87" s="155"/>
      <c r="AK87" s="138"/>
      <c r="AL87" s="139"/>
      <c r="AM87" s="181"/>
      <c r="AN87" s="141"/>
      <c r="AO87" s="138"/>
      <c r="AP87" s="139"/>
      <c r="AQ87" s="165"/>
      <c r="AR87" s="155"/>
      <c r="AS87" s="161"/>
      <c r="AT87" s="139"/>
      <c r="AU87" s="151"/>
      <c r="AV87" s="141"/>
      <c r="AW87" s="182"/>
      <c r="AX87" s="139"/>
      <c r="AY87" s="151"/>
      <c r="AZ87" s="141"/>
      <c r="BA87" s="184"/>
      <c r="BB87" s="185"/>
      <c r="BC87" s="151"/>
      <c r="BD87" s="141"/>
      <c r="BE87" s="154"/>
      <c r="BF87" s="155"/>
      <c r="BG87" s="158"/>
      <c r="BH87" s="158"/>
      <c r="BI87" s="11"/>
    </row>
    <row r="88" spans="1:61" ht="17" customHeight="1">
      <c r="A88" s="176" t="s">
        <v>175</v>
      </c>
      <c r="B88" s="177">
        <f t="shared" si="28"/>
        <v>375</v>
      </c>
      <c r="C88" s="178" t="s">
        <v>180</v>
      </c>
      <c r="D88" s="179">
        <v>1</v>
      </c>
      <c r="E88" s="130"/>
      <c r="F88" s="131"/>
      <c r="G88" s="146"/>
      <c r="H88" s="139"/>
      <c r="I88" s="159"/>
      <c r="J88" s="160">
        <f>I88/$B88</f>
        <v>0</v>
      </c>
      <c r="K88" s="159"/>
      <c r="L88" s="160">
        <f>K88/$B88</f>
        <v>0</v>
      </c>
      <c r="M88" s="159">
        <v>287</v>
      </c>
      <c r="N88" s="160">
        <f>M88/$B88</f>
        <v>0.76533333333333331</v>
      </c>
      <c r="O88" s="159">
        <v>230</v>
      </c>
      <c r="P88" s="160">
        <f>O88/$B88</f>
        <v>0.61333333333333329</v>
      </c>
      <c r="Q88" s="134">
        <v>287</v>
      </c>
      <c r="R88" s="135">
        <f>Q88/$B88</f>
        <v>0.76533333333333331</v>
      </c>
      <c r="S88" s="134">
        <v>230</v>
      </c>
      <c r="T88" s="135">
        <f>S88/$B88</f>
        <v>0.61333333333333329</v>
      </c>
      <c r="U88" s="165">
        <v>386</v>
      </c>
      <c r="V88" s="155">
        <f>U88/$B88</f>
        <v>1.0293333333333334</v>
      </c>
      <c r="W88" s="165">
        <v>326</v>
      </c>
      <c r="X88" s="155">
        <f>W88/$B88</f>
        <v>0.86933333333333329</v>
      </c>
      <c r="Y88" s="136">
        <v>386</v>
      </c>
      <c r="Z88" s="137">
        <f>Y88/$B88</f>
        <v>1.0293333333333334</v>
      </c>
      <c r="AA88" s="136">
        <v>326</v>
      </c>
      <c r="AB88" s="137">
        <f>AA88/$B88</f>
        <v>0.86933333333333329</v>
      </c>
      <c r="AC88" s="146"/>
      <c r="AD88" s="139"/>
      <c r="AE88" s="165"/>
      <c r="AF88" s="155"/>
      <c r="AG88" s="187"/>
      <c r="AH88" s="180"/>
      <c r="AI88" s="165"/>
      <c r="AJ88" s="155"/>
      <c r="AK88" s="138"/>
      <c r="AL88" s="139"/>
      <c r="AM88" s="181"/>
      <c r="AN88" s="141"/>
      <c r="AO88" s="138"/>
      <c r="AP88" s="139"/>
      <c r="AQ88" s="165"/>
      <c r="AR88" s="155"/>
      <c r="AS88" s="161"/>
      <c r="AT88" s="139"/>
      <c r="AU88" s="151"/>
      <c r="AV88" s="141"/>
      <c r="AW88" s="187"/>
      <c r="AX88" s="139"/>
      <c r="AY88" s="151"/>
      <c r="AZ88" s="141"/>
      <c r="BA88" s="184"/>
      <c r="BB88" s="185"/>
      <c r="BC88" s="151"/>
      <c r="BD88" s="141"/>
      <c r="BE88" s="154">
        <f>AVERAGE(G88,U88,AC88,AE88,AG88,AI88,AK88,AM88,AO88,AQ88,AS88,AU88,AW88,BA88)</f>
        <v>386</v>
      </c>
      <c r="BF88" s="155">
        <f>BE88/$B88</f>
        <v>1.0293333333333334</v>
      </c>
      <c r="BG88" s="158"/>
      <c r="BH88" s="158"/>
      <c r="BI88" s="11"/>
    </row>
    <row r="89" spans="1:61" ht="17" customHeight="1">
      <c r="A89" s="176" t="s">
        <v>182</v>
      </c>
      <c r="B89" s="177">
        <f>15*30</f>
        <v>450</v>
      </c>
      <c r="C89" s="178" t="s">
        <v>180</v>
      </c>
      <c r="D89" s="179">
        <v>1</v>
      </c>
      <c r="E89" s="130"/>
      <c r="F89" s="131"/>
      <c r="G89" s="146"/>
      <c r="H89" s="139"/>
      <c r="I89" s="159"/>
      <c r="J89" s="160">
        <f>I89/$B89</f>
        <v>0</v>
      </c>
      <c r="K89" s="159"/>
      <c r="L89" s="160">
        <f>K89/$B89</f>
        <v>0</v>
      </c>
      <c r="M89" s="159">
        <v>315</v>
      </c>
      <c r="N89" s="160">
        <f>M89/$B89</f>
        <v>0.7</v>
      </c>
      <c r="O89" s="159">
        <v>255</v>
      </c>
      <c r="P89" s="160">
        <f>O89/$B89</f>
        <v>0.56666666666666665</v>
      </c>
      <c r="Q89" s="134">
        <v>315</v>
      </c>
      <c r="R89" s="135">
        <f>Q89/$B89</f>
        <v>0.7</v>
      </c>
      <c r="S89" s="134">
        <v>255</v>
      </c>
      <c r="T89" s="135">
        <f>S89/$B89</f>
        <v>0.56666666666666665</v>
      </c>
      <c r="U89" s="134">
        <v>455</v>
      </c>
      <c r="V89" s="135">
        <f>U89/$B89</f>
        <v>1.0111111111111111</v>
      </c>
      <c r="W89" s="134">
        <v>395</v>
      </c>
      <c r="X89" s="135">
        <f>W89/$B89</f>
        <v>0.87777777777777777</v>
      </c>
      <c r="Y89" s="136">
        <v>424</v>
      </c>
      <c r="Z89" s="137">
        <f>Y89/$B89</f>
        <v>0.94222222222222218</v>
      </c>
      <c r="AA89" s="136">
        <v>364</v>
      </c>
      <c r="AB89" s="137">
        <f>AA89/$B89</f>
        <v>0.80888888888888888</v>
      </c>
      <c r="AC89" s="146"/>
      <c r="AD89" s="139"/>
      <c r="AE89" s="165"/>
      <c r="AF89" s="155"/>
      <c r="AG89" s="187"/>
      <c r="AH89" s="180"/>
      <c r="AI89" s="165"/>
      <c r="AJ89" s="155"/>
      <c r="AK89" s="138"/>
      <c r="AL89" s="139"/>
      <c r="AM89" s="181"/>
      <c r="AN89" s="141"/>
      <c r="AO89" s="138"/>
      <c r="AP89" s="139"/>
      <c r="AQ89" s="165"/>
      <c r="AR89" s="155"/>
      <c r="AS89" s="161"/>
      <c r="AT89" s="139"/>
      <c r="AU89" s="151"/>
      <c r="AV89" s="141"/>
      <c r="AW89" s="187"/>
      <c r="AX89" s="139"/>
      <c r="AY89" s="151"/>
      <c r="AZ89" s="141"/>
      <c r="BA89" s="184"/>
      <c r="BB89" s="185"/>
      <c r="BC89" s="151"/>
      <c r="BD89" s="141"/>
      <c r="BE89" s="154">
        <f>AVERAGE(G89,U89,AC89,AE89,AG89,AI89,AK89,AM89,AO89,AQ89,AS89,AU89,AW89,BA89)</f>
        <v>455</v>
      </c>
      <c r="BF89" s="155">
        <f>BE89/$B89</f>
        <v>1.0111111111111111</v>
      </c>
      <c r="BG89" s="158"/>
      <c r="BH89" s="158"/>
      <c r="BI89" s="11"/>
    </row>
    <row r="90" spans="1:61" ht="17" customHeight="1">
      <c r="A90" s="176" t="s">
        <v>182</v>
      </c>
      <c r="B90" s="186"/>
      <c r="C90" s="178" t="s">
        <v>180</v>
      </c>
      <c r="D90" s="179">
        <v>2</v>
      </c>
      <c r="E90" s="130"/>
      <c r="F90" s="131"/>
      <c r="G90" s="146"/>
      <c r="H90" s="139"/>
      <c r="I90" s="165"/>
      <c r="J90" s="155"/>
      <c r="K90" s="165"/>
      <c r="L90" s="155"/>
      <c r="M90" s="165"/>
      <c r="N90" s="155"/>
      <c r="O90" s="165"/>
      <c r="P90" s="155"/>
      <c r="Q90" s="165"/>
      <c r="R90" s="155"/>
      <c r="S90" s="165"/>
      <c r="T90" s="155"/>
      <c r="U90" s="165"/>
      <c r="V90" s="155"/>
      <c r="W90" s="165"/>
      <c r="X90" s="155"/>
      <c r="Y90" s="166"/>
      <c r="Z90" s="137"/>
      <c r="AA90" s="166"/>
      <c r="AB90" s="137"/>
      <c r="AC90" s="146"/>
      <c r="AD90" s="139"/>
      <c r="AE90" s="165"/>
      <c r="AF90" s="155"/>
      <c r="AG90" s="187"/>
      <c r="AH90" s="180"/>
      <c r="AI90" s="165"/>
      <c r="AJ90" s="155"/>
      <c r="AK90" s="138"/>
      <c r="AL90" s="139"/>
      <c r="AM90" s="181"/>
      <c r="AN90" s="141"/>
      <c r="AO90" s="138"/>
      <c r="AP90" s="139"/>
      <c r="AQ90" s="165"/>
      <c r="AR90" s="155"/>
      <c r="AS90" s="161"/>
      <c r="AT90" s="139"/>
      <c r="AU90" s="151"/>
      <c r="AV90" s="141"/>
      <c r="AW90" s="187"/>
      <c r="AX90" s="139"/>
      <c r="AY90" s="151"/>
      <c r="AZ90" s="141"/>
      <c r="BA90" s="184"/>
      <c r="BB90" s="185"/>
      <c r="BC90" s="151"/>
      <c r="BD90" s="141"/>
      <c r="BE90" s="154"/>
      <c r="BF90" s="155"/>
      <c r="BG90" s="158"/>
      <c r="BH90" s="158"/>
      <c r="BI90" s="11"/>
    </row>
    <row r="91" spans="1:61" ht="16" customHeight="1">
      <c r="A91" s="203" t="s">
        <v>183</v>
      </c>
      <c r="B91" s="204">
        <f>15*35</f>
        <v>525</v>
      </c>
      <c r="C91" s="205" t="s">
        <v>180</v>
      </c>
      <c r="D91" s="179">
        <v>1</v>
      </c>
      <c r="E91" s="130"/>
      <c r="F91" s="131"/>
      <c r="G91" s="146"/>
      <c r="H91" s="139"/>
      <c r="I91" s="159"/>
      <c r="J91" s="160">
        <f>I91/$B91</f>
        <v>0</v>
      </c>
      <c r="K91" s="159"/>
      <c r="L91" s="160">
        <f>K91/$B91</f>
        <v>0</v>
      </c>
      <c r="M91" s="165"/>
      <c r="N91" s="155">
        <f>M91/$B91</f>
        <v>0</v>
      </c>
      <c r="O91" s="165"/>
      <c r="P91" s="155">
        <f>O91/$B91</f>
        <v>0</v>
      </c>
      <c r="Q91" s="165"/>
      <c r="R91" s="155">
        <f>Q91/$B91</f>
        <v>0</v>
      </c>
      <c r="S91" s="165"/>
      <c r="T91" s="155">
        <f>S91/$B91</f>
        <v>0</v>
      </c>
      <c r="U91" s="165">
        <v>519</v>
      </c>
      <c r="V91" s="155">
        <f>U91/$B91</f>
        <v>0.98857142857142855</v>
      </c>
      <c r="W91" s="165">
        <v>519</v>
      </c>
      <c r="X91" s="155">
        <f>W91/$B91</f>
        <v>0.98857142857142855</v>
      </c>
      <c r="Y91" s="166">
        <v>519</v>
      </c>
      <c r="Z91" s="137">
        <f>Y91/$B91</f>
        <v>0.98857142857142855</v>
      </c>
      <c r="AA91" s="166">
        <v>519</v>
      </c>
      <c r="AB91" s="137">
        <f>AA91/$B91</f>
        <v>0.98857142857142855</v>
      </c>
      <c r="AC91" s="146"/>
      <c r="AD91" s="139"/>
      <c r="AE91" s="165"/>
      <c r="AF91" s="155"/>
      <c r="AG91" s="187"/>
      <c r="AH91" s="180"/>
      <c r="AI91" s="165"/>
      <c r="AJ91" s="155"/>
      <c r="AK91" s="138"/>
      <c r="AL91" s="139"/>
      <c r="AM91" s="181"/>
      <c r="AN91" s="141"/>
      <c r="AO91" s="138"/>
      <c r="AP91" s="139"/>
      <c r="AQ91" s="165"/>
      <c r="AR91" s="155"/>
      <c r="AS91" s="161"/>
      <c r="AT91" s="139"/>
      <c r="AU91" s="151"/>
      <c r="AV91" s="141"/>
      <c r="AW91" s="187"/>
      <c r="AX91" s="139"/>
      <c r="AY91" s="151"/>
      <c r="AZ91" s="141"/>
      <c r="BA91" s="184"/>
      <c r="BB91" s="185"/>
      <c r="BC91" s="151"/>
      <c r="BD91" s="141"/>
      <c r="BE91" s="154">
        <f>AVERAGE(G91,U91,AC91,AE91,AG91,AI91,AK91,AM91,AO91,AQ91,AS91,AU91,AW91,BA91)</f>
        <v>519</v>
      </c>
      <c r="BF91" s="155">
        <f>BE91/$B91</f>
        <v>0.98857142857142855</v>
      </c>
      <c r="BG91" s="158"/>
      <c r="BH91" s="158"/>
      <c r="BI91" s="11"/>
    </row>
    <row r="92" spans="1:61" ht="17.5" customHeight="1">
      <c r="A92" s="206" t="s">
        <v>183</v>
      </c>
      <c r="B92" s="207"/>
      <c r="C92" s="208" t="s">
        <v>180</v>
      </c>
      <c r="D92" s="209">
        <v>2</v>
      </c>
      <c r="E92" s="130"/>
      <c r="F92" s="131"/>
      <c r="G92" s="146"/>
      <c r="H92" s="139"/>
      <c r="I92" s="165"/>
      <c r="J92" s="155"/>
      <c r="K92" s="165"/>
      <c r="L92" s="155"/>
      <c r="M92" s="165"/>
      <c r="N92" s="155"/>
      <c r="O92" s="165"/>
      <c r="P92" s="155"/>
      <c r="Q92" s="165"/>
      <c r="R92" s="155"/>
      <c r="S92" s="165"/>
      <c r="T92" s="155"/>
      <c r="U92" s="165"/>
      <c r="V92" s="155"/>
      <c r="W92" s="165"/>
      <c r="X92" s="155"/>
      <c r="Y92" s="166"/>
      <c r="Z92" s="137"/>
      <c r="AA92" s="166"/>
      <c r="AB92" s="137"/>
      <c r="AC92" s="146"/>
      <c r="AD92" s="139"/>
      <c r="AE92" s="165"/>
      <c r="AF92" s="155"/>
      <c r="AG92" s="187"/>
      <c r="AH92" s="180"/>
      <c r="AI92" s="165"/>
      <c r="AJ92" s="155"/>
      <c r="AK92" s="138"/>
      <c r="AL92" s="139"/>
      <c r="AM92" s="181"/>
      <c r="AN92" s="141"/>
      <c r="AO92" s="138"/>
      <c r="AP92" s="139"/>
      <c r="AQ92" s="165"/>
      <c r="AR92" s="155"/>
      <c r="AS92" s="161"/>
      <c r="AT92" s="139"/>
      <c r="AU92" s="151"/>
      <c r="AV92" s="141"/>
      <c r="AW92" s="187"/>
      <c r="AX92" s="139"/>
      <c r="AY92" s="151"/>
      <c r="AZ92" s="141"/>
      <c r="BA92" s="184"/>
      <c r="BB92" s="185"/>
      <c r="BC92" s="151"/>
      <c r="BD92" s="141"/>
      <c r="BE92" s="154"/>
      <c r="BF92" s="155"/>
      <c r="BG92" s="158"/>
      <c r="BH92" s="158"/>
      <c r="BI92" s="11"/>
    </row>
    <row r="93" spans="1:61" ht="16" customHeight="1">
      <c r="A93" s="210"/>
      <c r="B93" s="210"/>
      <c r="C93" s="211"/>
      <c r="D93" s="212"/>
      <c r="E93" s="213"/>
      <c r="F93" s="214"/>
      <c r="G93" s="215"/>
      <c r="H93" s="216"/>
      <c r="I93" s="217"/>
      <c r="J93" s="218"/>
      <c r="K93" s="217"/>
      <c r="L93" s="218"/>
      <c r="M93" s="217"/>
      <c r="N93" s="218"/>
      <c r="O93" s="217"/>
      <c r="P93" s="218"/>
      <c r="Q93" s="217"/>
      <c r="R93" s="218"/>
      <c r="S93" s="217"/>
      <c r="T93" s="218"/>
      <c r="U93" s="217"/>
      <c r="V93" s="218"/>
      <c r="W93" s="217"/>
      <c r="X93" s="218"/>
      <c r="Y93" s="219"/>
      <c r="Z93" s="220"/>
      <c r="AA93" s="219"/>
      <c r="AB93" s="220"/>
      <c r="AC93" s="215"/>
      <c r="AD93" s="216"/>
      <c r="AE93" s="217"/>
      <c r="AF93" s="218"/>
      <c r="AG93" s="221"/>
      <c r="AH93" s="222"/>
      <c r="AI93" s="217"/>
      <c r="AJ93" s="218"/>
      <c r="AK93" s="215"/>
      <c r="AL93" s="216"/>
      <c r="AM93" s="223"/>
      <c r="AN93" s="224"/>
      <c r="AO93" s="215"/>
      <c r="AP93" s="216"/>
      <c r="AQ93" s="217"/>
      <c r="AR93" s="218"/>
      <c r="AS93" s="225"/>
      <c r="AT93" s="216"/>
      <c r="AU93" s="226"/>
      <c r="AV93" s="224"/>
      <c r="AW93" s="215"/>
      <c r="AX93" s="216"/>
      <c r="AY93" s="226"/>
      <c r="AZ93" s="224"/>
      <c r="BA93" s="227"/>
      <c r="BB93" s="228"/>
      <c r="BC93" s="226"/>
      <c r="BD93" s="224"/>
      <c r="BE93" s="217"/>
      <c r="BF93" s="218"/>
      <c r="BG93" s="229"/>
      <c r="BH93" s="229"/>
      <c r="BI93" s="11"/>
    </row>
  </sheetData>
  <mergeCells count="591">
    <mergeCell ref="AC29:AD29"/>
    <mergeCell ref="BE11:BF11"/>
    <mergeCell ref="BC19:BD19"/>
    <mergeCell ref="I1:J1"/>
    <mergeCell ref="G9:H9"/>
    <mergeCell ref="BE6:BF6"/>
    <mergeCell ref="BC14:BD14"/>
    <mergeCell ref="S17:T17"/>
    <mergeCell ref="W1:X1"/>
    <mergeCell ref="U9:V9"/>
    <mergeCell ref="BA8:BB8"/>
    <mergeCell ref="BE1:BF1"/>
    <mergeCell ref="AM20:AN20"/>
    <mergeCell ref="BC2:BD2"/>
    <mergeCell ref="AW29:AX29"/>
    <mergeCell ref="AK29:AL29"/>
    <mergeCell ref="AM19:AN19"/>
    <mergeCell ref="AO11:AP11"/>
    <mergeCell ref="AQ3:AR3"/>
    <mergeCell ref="O29:P29"/>
    <mergeCell ref="AQ14:AR14"/>
    <mergeCell ref="AS6:AT6"/>
    <mergeCell ref="AQ13:AR13"/>
    <mergeCell ref="AM29:AN29"/>
    <mergeCell ref="BE4:BF4"/>
    <mergeCell ref="BC12:BD12"/>
    <mergeCell ref="AC19:AD19"/>
    <mergeCell ref="AE11:AF11"/>
    <mergeCell ref="AG3:AH3"/>
    <mergeCell ref="G4:H4"/>
    <mergeCell ref="E12:F12"/>
    <mergeCell ref="BC9:BD9"/>
    <mergeCell ref="AI5:AJ5"/>
    <mergeCell ref="BA11:BB11"/>
    <mergeCell ref="BC3:BD3"/>
    <mergeCell ref="AQ4:AR4"/>
    <mergeCell ref="AG13:AH13"/>
    <mergeCell ref="BA10:BB10"/>
    <mergeCell ref="BA13:BB13"/>
    <mergeCell ref="BC5:BD5"/>
    <mergeCell ref="AO13:AP13"/>
    <mergeCell ref="AQ5:AR5"/>
    <mergeCell ref="BA3:BB3"/>
    <mergeCell ref="BE3:BF3"/>
    <mergeCell ref="E3:F3"/>
    <mergeCell ref="E5:F5"/>
    <mergeCell ref="BE5:BF5"/>
    <mergeCell ref="AK10:AL10"/>
    <mergeCell ref="BE2:BF2"/>
    <mergeCell ref="AG1:AH1"/>
    <mergeCell ref="BC7:BD7"/>
    <mergeCell ref="BC29:BD29"/>
    <mergeCell ref="AC13:AD13"/>
    <mergeCell ref="AA20:AB20"/>
    <mergeCell ref="AE4:AF4"/>
    <mergeCell ref="AC12:AD12"/>
    <mergeCell ref="A30:C30"/>
    <mergeCell ref="E14:F14"/>
    <mergeCell ref="G6:H6"/>
    <mergeCell ref="AC18:AD18"/>
    <mergeCell ref="AG2:AH2"/>
    <mergeCell ref="AE10:AF10"/>
    <mergeCell ref="A27:C27"/>
    <mergeCell ref="E11:F11"/>
    <mergeCell ref="G3:H3"/>
    <mergeCell ref="E13:F13"/>
    <mergeCell ref="G5:H5"/>
    <mergeCell ref="A29:C29"/>
    <mergeCell ref="AC17:AD17"/>
    <mergeCell ref="AE9:AF9"/>
    <mergeCell ref="Y30:Z30"/>
    <mergeCell ref="AA22:AB22"/>
    <mergeCell ref="A14:C14"/>
    <mergeCell ref="AM4:AN4"/>
    <mergeCell ref="AK12:AL12"/>
    <mergeCell ref="BE29:BF29"/>
    <mergeCell ref="A11:C11"/>
    <mergeCell ref="A8:C8"/>
    <mergeCell ref="AS29:AT29"/>
    <mergeCell ref="BA19:BB19"/>
    <mergeCell ref="BC11:BD11"/>
    <mergeCell ref="BC8:BD8"/>
    <mergeCell ref="BC10:BD10"/>
    <mergeCell ref="AE6:AF6"/>
    <mergeCell ref="AC14:AD14"/>
    <mergeCell ref="A26:C26"/>
    <mergeCell ref="E10:F10"/>
    <mergeCell ref="Y29:Z29"/>
    <mergeCell ref="AA21:AB21"/>
    <mergeCell ref="AE5:AF5"/>
    <mergeCell ref="A19:C19"/>
    <mergeCell ref="AO19:AP19"/>
    <mergeCell ref="AQ11:AR11"/>
    <mergeCell ref="A25:C25"/>
    <mergeCell ref="E9:F9"/>
    <mergeCell ref="A13:C13"/>
    <mergeCell ref="G1:H1"/>
    <mergeCell ref="BA14:BB14"/>
    <mergeCell ref="BC6:BD6"/>
    <mergeCell ref="W30:X30"/>
    <mergeCell ref="Y22:Z22"/>
    <mergeCell ref="AA14:AB14"/>
    <mergeCell ref="AC6:AD6"/>
    <mergeCell ref="Y17:Z17"/>
    <mergeCell ref="AA9:AB9"/>
    <mergeCell ref="AC1:AD1"/>
    <mergeCell ref="AY10:AZ10"/>
    <mergeCell ref="BA2:BB2"/>
    <mergeCell ref="Y19:Z19"/>
    <mergeCell ref="AA11:AB11"/>
    <mergeCell ref="W27:X27"/>
    <mergeCell ref="AC3:AD3"/>
    <mergeCell ref="Y21:Z21"/>
    <mergeCell ref="AA13:AB13"/>
    <mergeCell ref="W29:X29"/>
    <mergeCell ref="AC5:AD5"/>
    <mergeCell ref="BA6:BB6"/>
    <mergeCell ref="S27:T27"/>
    <mergeCell ref="Y3:Z3"/>
    <mergeCell ref="W11:X11"/>
    <mergeCell ref="A22:C22"/>
    <mergeCell ref="E6:F6"/>
    <mergeCell ref="Y23:Z23"/>
    <mergeCell ref="AA15:AB15"/>
    <mergeCell ref="AC7:AD7"/>
    <mergeCell ref="AA18:AB18"/>
    <mergeCell ref="AE2:AF2"/>
    <mergeCell ref="AC10:AD10"/>
    <mergeCell ref="AA19:AB19"/>
    <mergeCell ref="AC11:AD11"/>
    <mergeCell ref="AE3:AF3"/>
    <mergeCell ref="AE21:AF21"/>
    <mergeCell ref="Q21:R21"/>
    <mergeCell ref="S13:T13"/>
    <mergeCell ref="U5:V5"/>
    <mergeCell ref="A12:C12"/>
    <mergeCell ref="A10:C10"/>
    <mergeCell ref="Y18:Z18"/>
    <mergeCell ref="I3:J3"/>
    <mergeCell ref="G11:H11"/>
    <mergeCell ref="I2:J2"/>
    <mergeCell ref="E18:F18"/>
    <mergeCell ref="G10:H10"/>
    <mergeCell ref="A18:C18"/>
    <mergeCell ref="A24:C24"/>
    <mergeCell ref="E8:F8"/>
    <mergeCell ref="AA17:AB17"/>
    <mergeCell ref="AE1:AF1"/>
    <mergeCell ref="AC9:AD9"/>
    <mergeCell ref="BA9:BB9"/>
    <mergeCell ref="BC1:BD1"/>
    <mergeCell ref="BA12:BB12"/>
    <mergeCell ref="BC4:BD4"/>
    <mergeCell ref="A23:C23"/>
    <mergeCell ref="E7:F7"/>
    <mergeCell ref="AA16:AB16"/>
    <mergeCell ref="AC8:AD8"/>
    <mergeCell ref="A5:C5"/>
    <mergeCell ref="AW10:AX10"/>
    <mergeCell ref="AM9:AN9"/>
    <mergeCell ref="AO1:AP1"/>
    <mergeCell ref="AW7:AX7"/>
    <mergeCell ref="A2:C2"/>
    <mergeCell ref="AW6:AX6"/>
    <mergeCell ref="A1:C1"/>
    <mergeCell ref="AU11:AV11"/>
    <mergeCell ref="AW3:AX3"/>
    <mergeCell ref="AS19:AT19"/>
    <mergeCell ref="E27:F27"/>
    <mergeCell ref="G19:H19"/>
    <mergeCell ref="BA1:BB1"/>
    <mergeCell ref="AY9:AZ9"/>
    <mergeCell ref="AC27:AD27"/>
    <mergeCell ref="AG10:AH10"/>
    <mergeCell ref="AM3:AN3"/>
    <mergeCell ref="AO6:AP6"/>
    <mergeCell ref="AU3:AV3"/>
    <mergeCell ref="AU2:AV2"/>
    <mergeCell ref="AO3:AP3"/>
    <mergeCell ref="U1:V1"/>
    <mergeCell ref="Q18:R18"/>
    <mergeCell ref="S10:T10"/>
    <mergeCell ref="U2:V2"/>
    <mergeCell ref="AK3:AL3"/>
    <mergeCell ref="AM1:AN1"/>
    <mergeCell ref="AQ2:AR2"/>
    <mergeCell ref="AK2:AL2"/>
    <mergeCell ref="E1:F1"/>
    <mergeCell ref="G8:H8"/>
    <mergeCell ref="AO7:AP7"/>
    <mergeCell ref="AG26:AH26"/>
    <mergeCell ref="AM2:AN2"/>
    <mergeCell ref="U8:V8"/>
    <mergeCell ref="Q23:R23"/>
    <mergeCell ref="S15:T15"/>
    <mergeCell ref="U7:V7"/>
    <mergeCell ref="Q22:R22"/>
    <mergeCell ref="S14:T14"/>
    <mergeCell ref="U6:V6"/>
    <mergeCell ref="AE19:AF19"/>
    <mergeCell ref="W22:X22"/>
    <mergeCell ref="AC26:AD26"/>
    <mergeCell ref="AI2:AJ2"/>
    <mergeCell ref="AS5:AT5"/>
    <mergeCell ref="BE14:BF14"/>
    <mergeCell ref="BE13:BF13"/>
    <mergeCell ref="BE12:BF12"/>
    <mergeCell ref="AW8:AX8"/>
    <mergeCell ref="BE19:BF19"/>
    <mergeCell ref="BE9:BF9"/>
    <mergeCell ref="BE8:BF8"/>
    <mergeCell ref="BE7:BF7"/>
    <mergeCell ref="AS4:AT4"/>
    <mergeCell ref="AU4:AV4"/>
    <mergeCell ref="AS2:AT2"/>
    <mergeCell ref="AE24:AF24"/>
    <mergeCell ref="AI8:AJ8"/>
    <mergeCell ref="AE23:AF23"/>
    <mergeCell ref="AI7:AJ7"/>
    <mergeCell ref="AU8:AV8"/>
    <mergeCell ref="AU7:AV7"/>
    <mergeCell ref="AS3:AT3"/>
    <mergeCell ref="BE10:BF10"/>
    <mergeCell ref="AU6:AV6"/>
    <mergeCell ref="AS14:AT14"/>
    <mergeCell ref="AG27:AH27"/>
    <mergeCell ref="AI19:AJ19"/>
    <mergeCell ref="AK11:AL11"/>
    <mergeCell ref="AM14:AN14"/>
    <mergeCell ref="AK19:AL19"/>
    <mergeCell ref="AM11:AN11"/>
    <mergeCell ref="AS11:AT11"/>
    <mergeCell ref="AS10:AT10"/>
    <mergeCell ref="BC13:BD13"/>
    <mergeCell ref="AW19:AX19"/>
    <mergeCell ref="AY11:AZ11"/>
    <mergeCell ref="AS12:AT12"/>
    <mergeCell ref="AG16:AH16"/>
    <mergeCell ref="AG15:AH15"/>
    <mergeCell ref="AU19:AV19"/>
    <mergeCell ref="AG11:AH11"/>
    <mergeCell ref="AU29:AV29"/>
    <mergeCell ref="BA5:BB5"/>
    <mergeCell ref="AE22:AF22"/>
    <mergeCell ref="AI6:AJ6"/>
    <mergeCell ref="AG14:AH14"/>
    <mergeCell ref="AE20:AF20"/>
    <mergeCell ref="AI4:AJ4"/>
    <mergeCell ref="AG12:AH12"/>
    <mergeCell ref="BA29:BB29"/>
    <mergeCell ref="AO9:AP9"/>
    <mergeCell ref="AM16:AN16"/>
    <mergeCell ref="AO8:AP8"/>
    <mergeCell ref="AM13:AN13"/>
    <mergeCell ref="AO5:AP5"/>
    <mergeCell ref="AI29:AJ29"/>
    <mergeCell ref="AU5:AV5"/>
    <mergeCell ref="AS13:AT13"/>
    <mergeCell ref="AO29:AP29"/>
    <mergeCell ref="AU14:AV14"/>
    <mergeCell ref="AU12:AV12"/>
    <mergeCell ref="AW4:AX4"/>
    <mergeCell ref="AG17:AH17"/>
    <mergeCell ref="AI9:AJ9"/>
    <mergeCell ref="AS7:AT7"/>
    <mergeCell ref="AA29:AB29"/>
    <mergeCell ref="AC21:AD21"/>
    <mergeCell ref="AG5:AH5"/>
    <mergeCell ref="AQ29:AR29"/>
    <mergeCell ref="AU13:AV13"/>
    <mergeCell ref="AW5:AX5"/>
    <mergeCell ref="AK13:AL13"/>
    <mergeCell ref="AG29:AH29"/>
    <mergeCell ref="AM5:AN5"/>
    <mergeCell ref="AG21:AH21"/>
    <mergeCell ref="AI13:AJ13"/>
    <mergeCell ref="AE29:AF29"/>
    <mergeCell ref="AK5:AL5"/>
    <mergeCell ref="AE27:AF27"/>
    <mergeCell ref="AG19:AH19"/>
    <mergeCell ref="AI11:AJ11"/>
    <mergeCell ref="AM10:AN10"/>
    <mergeCell ref="AG25:AH25"/>
    <mergeCell ref="AK9:AL9"/>
    <mergeCell ref="AO10:AP10"/>
    <mergeCell ref="AE26:AF26"/>
    <mergeCell ref="AG18:AH18"/>
    <mergeCell ref="AI10:AJ10"/>
    <mergeCell ref="AE25:AF25"/>
    <mergeCell ref="AK1:AL1"/>
    <mergeCell ref="AO2:AP2"/>
    <mergeCell ref="AQ12:AR12"/>
    <mergeCell ref="AQ10:AR10"/>
    <mergeCell ref="AQ19:AR19"/>
    <mergeCell ref="AQ1:AR1"/>
    <mergeCell ref="BA7:BB7"/>
    <mergeCell ref="AM7:AN7"/>
    <mergeCell ref="AA23:AB23"/>
    <mergeCell ref="AC15:AD15"/>
    <mergeCell ref="AE7:AF7"/>
    <mergeCell ref="AW9:AX9"/>
    <mergeCell ref="AY1:AZ1"/>
    <mergeCell ref="AA10:AB10"/>
    <mergeCell ref="AC2:AD2"/>
    <mergeCell ref="AQ9:AR9"/>
    <mergeCell ref="AS1:AT1"/>
    <mergeCell ref="AU9:AV9"/>
    <mergeCell ref="AW1:AX1"/>
    <mergeCell ref="AU10:AV10"/>
    <mergeCell ref="AW2:AX2"/>
    <mergeCell ref="AU1:AV1"/>
    <mergeCell ref="AS9:AT9"/>
    <mergeCell ref="AS8:AT8"/>
    <mergeCell ref="AC25:AD25"/>
    <mergeCell ref="AE17:AF17"/>
    <mergeCell ref="AI1:AJ1"/>
    <mergeCell ref="AG9:AH9"/>
    <mergeCell ref="AE16:AF16"/>
    <mergeCell ref="AC24:AD24"/>
    <mergeCell ref="AG8:AH8"/>
    <mergeCell ref="AC16:AD16"/>
    <mergeCell ref="AE8:AF8"/>
    <mergeCell ref="AG24:AH24"/>
    <mergeCell ref="AE14:AF14"/>
    <mergeCell ref="AC22:AD22"/>
    <mergeCell ref="AG6:AH6"/>
    <mergeCell ref="AE15:AF15"/>
    <mergeCell ref="AC23:AD23"/>
    <mergeCell ref="AG7:AH7"/>
    <mergeCell ref="AG23:AH23"/>
    <mergeCell ref="AG22:AH22"/>
    <mergeCell ref="AI3:AJ3"/>
    <mergeCell ref="AE18:AF18"/>
    <mergeCell ref="BA4:BB4"/>
    <mergeCell ref="S18:T18"/>
    <mergeCell ref="W2:X2"/>
    <mergeCell ref="U10:V10"/>
    <mergeCell ref="AC20:AD20"/>
    <mergeCell ref="AG4:AH4"/>
    <mergeCell ref="Y20:Z20"/>
    <mergeCell ref="AA12:AB12"/>
    <mergeCell ref="AC4:AD4"/>
    <mergeCell ref="AG20:AH20"/>
    <mergeCell ref="AK4:AL4"/>
    <mergeCell ref="AI12:AJ12"/>
    <mergeCell ref="AM8:AN8"/>
    <mergeCell ref="AQ8:AR8"/>
    <mergeCell ref="AK8:AL8"/>
    <mergeCell ref="AK14:AL14"/>
    <mergeCell ref="AM6:AN6"/>
    <mergeCell ref="AO15:AP15"/>
    <mergeCell ref="AQ7:AR7"/>
    <mergeCell ref="AO14:AP14"/>
    <mergeCell ref="AQ6:AR6"/>
    <mergeCell ref="AK7:AL7"/>
    <mergeCell ref="AI14:AJ14"/>
    <mergeCell ref="AK6:AL6"/>
    <mergeCell ref="E2:F2"/>
    <mergeCell ref="AM12:AN12"/>
    <mergeCell ref="AO4:AP4"/>
    <mergeCell ref="E4:F4"/>
    <mergeCell ref="A4:C4"/>
    <mergeCell ref="Q17:R17"/>
    <mergeCell ref="S9:T9"/>
    <mergeCell ref="A9:C9"/>
    <mergeCell ref="A7:C7"/>
    <mergeCell ref="A6:C6"/>
    <mergeCell ref="A3:C3"/>
    <mergeCell ref="I11:J11"/>
    <mergeCell ref="K3:L3"/>
    <mergeCell ref="S11:T11"/>
    <mergeCell ref="U3:V3"/>
    <mergeCell ref="I6:J6"/>
    <mergeCell ref="G14:H14"/>
    <mergeCell ref="I5:J5"/>
    <mergeCell ref="G13:H13"/>
    <mergeCell ref="I4:J4"/>
    <mergeCell ref="G12:H12"/>
    <mergeCell ref="W13:X13"/>
    <mergeCell ref="U11:V11"/>
    <mergeCell ref="A15:C15"/>
    <mergeCell ref="K1:L1"/>
    <mergeCell ref="G17:H17"/>
    <mergeCell ref="Y7:Z7"/>
    <mergeCell ref="W15:X15"/>
    <mergeCell ref="U23:V23"/>
    <mergeCell ref="S30:T30"/>
    <mergeCell ref="Y6:Z6"/>
    <mergeCell ref="W14:X14"/>
    <mergeCell ref="U22:V22"/>
    <mergeCell ref="W8:X8"/>
    <mergeCell ref="U16:V16"/>
    <mergeCell ref="Y2:Z2"/>
    <mergeCell ref="W10:X10"/>
    <mergeCell ref="U18:V18"/>
    <mergeCell ref="Y1:Z1"/>
    <mergeCell ref="W9:X9"/>
    <mergeCell ref="U17:V17"/>
    <mergeCell ref="Y4:Z4"/>
    <mergeCell ref="W12:X12"/>
    <mergeCell ref="U20:V20"/>
    <mergeCell ref="S29:T29"/>
    <mergeCell ref="Y5:Z5"/>
    <mergeCell ref="G2:H2"/>
    <mergeCell ref="G7:H7"/>
    <mergeCell ref="K2:L2"/>
    <mergeCell ref="E26:F26"/>
    <mergeCell ref="G18:H18"/>
    <mergeCell ref="Y11:Z11"/>
    <mergeCell ref="AA3:AB3"/>
    <mergeCell ref="W19:X19"/>
    <mergeCell ref="U27:V27"/>
    <mergeCell ref="I17:J17"/>
    <mergeCell ref="K9:L9"/>
    <mergeCell ref="G25:H25"/>
    <mergeCell ref="I9:J9"/>
    <mergeCell ref="S22:T22"/>
    <mergeCell ref="W6:X6"/>
    <mergeCell ref="U14:V14"/>
    <mergeCell ref="S21:T21"/>
    <mergeCell ref="W5:X5"/>
    <mergeCell ref="U13:V13"/>
    <mergeCell ref="S20:T20"/>
    <mergeCell ref="W4:X4"/>
    <mergeCell ref="U12:V12"/>
    <mergeCell ref="Q27:R27"/>
    <mergeCell ref="S19:T19"/>
    <mergeCell ref="W3:X3"/>
    <mergeCell ref="Q19:R19"/>
    <mergeCell ref="I20:J20"/>
    <mergeCell ref="K12:L12"/>
    <mergeCell ref="M4:N4"/>
    <mergeCell ref="G28:H28"/>
    <mergeCell ref="I12:J12"/>
    <mergeCell ref="K4:L4"/>
    <mergeCell ref="G20:H20"/>
    <mergeCell ref="I19:J19"/>
    <mergeCell ref="K11:L11"/>
    <mergeCell ref="G27:H27"/>
    <mergeCell ref="I18:J18"/>
    <mergeCell ref="K10:L10"/>
    <mergeCell ref="G26:H26"/>
    <mergeCell ref="I16:J16"/>
    <mergeCell ref="K8:L8"/>
    <mergeCell ref="G24:H24"/>
    <mergeCell ref="I15:J15"/>
    <mergeCell ref="K7:L7"/>
    <mergeCell ref="G23:H23"/>
    <mergeCell ref="I14:J14"/>
    <mergeCell ref="K6:L6"/>
    <mergeCell ref="G22:H22"/>
    <mergeCell ref="I13:J13"/>
    <mergeCell ref="M11:N11"/>
    <mergeCell ref="U4:V4"/>
    <mergeCell ref="Y13:Z13"/>
    <mergeCell ref="AA5:AB5"/>
    <mergeCell ref="W21:X21"/>
    <mergeCell ref="U29:V29"/>
    <mergeCell ref="I21:J21"/>
    <mergeCell ref="K13:L13"/>
    <mergeCell ref="M5:N5"/>
    <mergeCell ref="G29:H29"/>
    <mergeCell ref="S23:T23"/>
    <mergeCell ref="W7:X7"/>
    <mergeCell ref="U15:V15"/>
    <mergeCell ref="I8:J8"/>
    <mergeCell ref="G16:H16"/>
    <mergeCell ref="I7:J7"/>
    <mergeCell ref="G15:H15"/>
    <mergeCell ref="K5:L5"/>
    <mergeCell ref="G21:H21"/>
    <mergeCell ref="I10:J10"/>
    <mergeCell ref="Q29:R29"/>
    <mergeCell ref="O27:P27"/>
    <mergeCell ref="Y27:Z27"/>
    <mergeCell ref="AA27:AB27"/>
    <mergeCell ref="AA4:AB4"/>
    <mergeCell ref="AA2:AB2"/>
    <mergeCell ref="W18:X18"/>
    <mergeCell ref="Y9:Z9"/>
    <mergeCell ref="AA1:AB1"/>
    <mergeCell ref="W17:X17"/>
    <mergeCell ref="Y8:Z8"/>
    <mergeCell ref="W16:X16"/>
    <mergeCell ref="Y16:Z16"/>
    <mergeCell ref="AA8:AB8"/>
    <mergeCell ref="Y15:Z15"/>
    <mergeCell ref="AA7:AB7"/>
    <mergeCell ref="Y14:Z14"/>
    <mergeCell ref="AA6:AB6"/>
    <mergeCell ref="Y12:Z12"/>
    <mergeCell ref="AA30:AB30"/>
    <mergeCell ref="I23:J23"/>
    <mergeCell ref="K15:L15"/>
    <mergeCell ref="M7:N7"/>
    <mergeCell ref="I30:J30"/>
    <mergeCell ref="K22:L22"/>
    <mergeCell ref="M14:N14"/>
    <mergeCell ref="O6:P6"/>
    <mergeCell ref="I22:J22"/>
    <mergeCell ref="K14:L14"/>
    <mergeCell ref="M6:N6"/>
    <mergeCell ref="I29:J29"/>
    <mergeCell ref="K21:L21"/>
    <mergeCell ref="M13:N13"/>
    <mergeCell ref="K20:L20"/>
    <mergeCell ref="M12:N12"/>
    <mergeCell ref="I27:J27"/>
    <mergeCell ref="K19:L19"/>
    <mergeCell ref="W20:X20"/>
    <mergeCell ref="Y10:Z10"/>
    <mergeCell ref="O30:P30"/>
    <mergeCell ref="K30:L30"/>
    <mergeCell ref="Q6:R6"/>
    <mergeCell ref="M22:N22"/>
    <mergeCell ref="K29:L29"/>
    <mergeCell ref="M30:N30"/>
    <mergeCell ref="Q30:R30"/>
    <mergeCell ref="W23:X23"/>
    <mergeCell ref="U30:V30"/>
    <mergeCell ref="U21:V21"/>
    <mergeCell ref="U19:V19"/>
    <mergeCell ref="O8:P8"/>
    <mergeCell ref="K16:L16"/>
    <mergeCell ref="M8:N8"/>
    <mergeCell ref="K23:L23"/>
    <mergeCell ref="M15:N15"/>
    <mergeCell ref="K18:L18"/>
    <mergeCell ref="M10:N10"/>
    <mergeCell ref="K17:L17"/>
    <mergeCell ref="M9:N9"/>
    <mergeCell ref="M20:N20"/>
    <mergeCell ref="O12:P12"/>
    <mergeCell ref="K27:L27"/>
    <mergeCell ref="M19:N19"/>
    <mergeCell ref="O11:P11"/>
    <mergeCell ref="M18:N18"/>
    <mergeCell ref="O10:P10"/>
    <mergeCell ref="S16:T16"/>
    <mergeCell ref="Q20:R20"/>
    <mergeCell ref="M3:N3"/>
    <mergeCell ref="M2:N2"/>
    <mergeCell ref="M1:N1"/>
    <mergeCell ref="M17:N17"/>
    <mergeCell ref="O9:P9"/>
    <mergeCell ref="M16:N16"/>
    <mergeCell ref="S2:T2"/>
    <mergeCell ref="O18:P18"/>
    <mergeCell ref="Q9:R9"/>
    <mergeCell ref="S1:T1"/>
    <mergeCell ref="O17:P17"/>
    <mergeCell ref="Q8:R8"/>
    <mergeCell ref="O16:P16"/>
    <mergeCell ref="Q7:R7"/>
    <mergeCell ref="S12:T12"/>
    <mergeCell ref="S5:T5"/>
    <mergeCell ref="O14:P14"/>
    <mergeCell ref="O15:P15"/>
    <mergeCell ref="Q3:R3"/>
    <mergeCell ref="Q2:R2"/>
    <mergeCell ref="Q1:R1"/>
    <mergeCell ref="O7:P7"/>
    <mergeCell ref="O5:P5"/>
    <mergeCell ref="O4:P4"/>
    <mergeCell ref="O3:P3"/>
    <mergeCell ref="O2:P2"/>
    <mergeCell ref="O1:P1"/>
    <mergeCell ref="M29:N29"/>
    <mergeCell ref="O21:P21"/>
    <mergeCell ref="Q12:R12"/>
    <mergeCell ref="S4:T4"/>
    <mergeCell ref="O20:P20"/>
    <mergeCell ref="Q11:R11"/>
    <mergeCell ref="S3:T3"/>
    <mergeCell ref="M27:N27"/>
    <mergeCell ref="O19:P19"/>
    <mergeCell ref="Q10:R10"/>
    <mergeCell ref="Q16:R16"/>
    <mergeCell ref="S8:T8"/>
    <mergeCell ref="Q15:R15"/>
    <mergeCell ref="S7:T7"/>
    <mergeCell ref="O23:P23"/>
    <mergeCell ref="Q14:R14"/>
    <mergeCell ref="S6:T6"/>
    <mergeCell ref="O22:P22"/>
    <mergeCell ref="Q13:R13"/>
    <mergeCell ref="Q5:R5"/>
    <mergeCell ref="M21:N21"/>
    <mergeCell ref="O13:P13"/>
    <mergeCell ref="Q4:R4"/>
    <mergeCell ref="M23:N23"/>
  </mergeCells>
  <conditionalFormatting sqref="E5:BD5 AM32:AM35 AS32:AS35 AU32:AU35 AG36 AM36 AS36 AU36 AG37 AM37 AS37 AU37 AG38 AM38 AS38 AU38 AG39 AM39 AS39 AU39 AG40 AM40 AS40 AU40 AG41 AM41 AS41 AU41 AG42 AM42 AS42 AU42 AG43 AM43 AS43 AU43 AG44 AM44 AS44 AU44 AG45 AM45 AS45 AU45 AG46 AM46 AS46 AU46 AG47 AM47 AS47 AU47 AG48 AM48 AS48 AU48 AG49 AM49 AS49 AU49 AG50 AM50 AS50 AU50 AG51 AM51 AS51 AU51 AE52 AG52 AM52 AS52 AU52 AE53 AG53 AM53 AS53 AU53 AG54 AM54 AS54 AU54 AG55 AM55 AS55 AU55 AG56 AM56 AS56 AU56 AG57 AM57 AS57 AU57 AG58 AM58 AS58 AU58 AG59 AM59 AS59 AU59 AG60 AM60 AS60 AU60 AG61 AM61 AS61 AU61 AG62 AM62:AM93 AS62:AS93 AU62:AU76">
    <cfRule type="cellIs" dxfId="0" priority="1" stopIfTrue="1" operator="lessThan">
      <formula>0</formula>
    </cfRule>
  </conditionalFormatting>
  <hyperlinks>
    <hyperlink ref="E4" r:id="rId1"/>
    <hyperlink ref="AC4" r:id="rId2"/>
    <hyperlink ref="AG4" r:id="rId3"/>
    <hyperlink ref="AM4" r:id="rId4"/>
    <hyperlink ref="AO4" r:id="rId5"/>
    <hyperlink ref="AQ4" r:id="rId6"/>
    <hyperlink ref="AS4" r:id="rId7"/>
    <hyperlink ref="AW4" r:id="rId8"/>
    <hyperlink ref="AY4" r:id="rId9"/>
  </hyperlinks>
  <pageMargins left="0.75" right="0.75" top="1" bottom="1" header="0.5" footer="0.5"/>
  <pageSetup orientation="portrait"/>
  <headerFooter>
    <oddFooter>&amp;C&amp;"Helvetica,Regular"&amp;12&amp;K000000&amp;P</oddFooter>
  </headerFooter>
  <legacy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Sharp</cp:lastModifiedBy>
  <dcterms:created xsi:type="dcterms:W3CDTF">2017-08-07T18:40:04Z</dcterms:created>
  <dcterms:modified xsi:type="dcterms:W3CDTF">2017-08-08T21:19:28Z</dcterms:modified>
</cp:coreProperties>
</file>