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66925"/>
  <mc:AlternateContent xmlns:mc="http://schemas.openxmlformats.org/markup-compatibility/2006">
    <mc:Choice Requires="x15">
      <x15ac:absPath xmlns:x15ac="http://schemas.microsoft.com/office/spreadsheetml/2010/11/ac" url="C:\Users\luigi\Downloads\"/>
    </mc:Choice>
  </mc:AlternateContent>
  <xr:revisionPtr revIDLastSave="0" documentId="13_ncr:1_{5929B1A4-6F17-4A72-9F40-547D091F0D26}" xr6:coauthVersionLast="47" xr6:coauthVersionMax="47" xr10:uidLastSave="{00000000-0000-0000-0000-000000000000}"/>
  <bookViews>
    <workbookView xWindow="-21500" yWindow="6310" windowWidth="19200" windowHeight="11170" firstSheet="1" activeTab="4" xr2:uid="{00000000-000D-0000-FFFF-FFFF00000000}"/>
  </bookViews>
  <sheets>
    <sheet name="Instructions" sheetId="3" r:id="rId1"/>
    <sheet name="Summary" sheetId="4" r:id="rId2"/>
    <sheet name="Tasks" sheetId="2" r:id="rId3"/>
    <sheet name="Attendance" sheetId="6" r:id="rId4"/>
    <sheet name="Effort %"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7" i="4" l="1"/>
  <c r="B34" i="4"/>
  <c r="B33" i="4"/>
  <c r="C22" i="4"/>
  <c r="C24" i="4" s="1"/>
  <c r="D22" i="4"/>
  <c r="D24" i="4" s="1"/>
  <c r="E22" i="4"/>
  <c r="E24" i="4" s="1"/>
  <c r="D20" i="6"/>
  <c r="E20" i="6"/>
  <c r="F20" i="6"/>
  <c r="C20" i="6"/>
  <c r="B22" i="4" s="1"/>
  <c r="B24" i="4" s="1"/>
  <c r="W5" i="2"/>
  <c r="W6" i="2"/>
  <c r="W7" i="2"/>
  <c r="W8" i="2"/>
  <c r="W9" i="2"/>
  <c r="W10" i="2"/>
  <c r="W11" i="2"/>
  <c r="W12" i="2"/>
  <c r="W13" i="2"/>
  <c r="W14" i="2"/>
  <c r="W15" i="2"/>
  <c r="W16" i="2"/>
  <c r="W17" i="2"/>
  <c r="W18" i="2"/>
  <c r="W19" i="2"/>
  <c r="W20" i="2"/>
  <c r="W24" i="2"/>
  <c r="W25" i="2"/>
  <c r="W26" i="2"/>
  <c r="W27" i="2"/>
  <c r="W28" i="2"/>
  <c r="W29" i="2"/>
  <c r="W30" i="2"/>
  <c r="W31" i="2"/>
  <c r="W32" i="2"/>
  <c r="W33" i="2"/>
  <c r="W34" i="2"/>
  <c r="W35" i="2"/>
  <c r="W36" i="2"/>
  <c r="W37" i="2"/>
  <c r="W38" i="2"/>
  <c r="W39" i="2"/>
  <c r="W40" i="2"/>
  <c r="W41" i="2"/>
  <c r="W42" i="2"/>
  <c r="W43" i="2"/>
  <c r="W44" i="2"/>
  <c r="W45" i="2"/>
  <c r="W46" i="2"/>
  <c r="W47" i="2"/>
  <c r="W48" i="2"/>
  <c r="W49" i="2"/>
  <c r="W50" i="2"/>
  <c r="W51" i="2"/>
  <c r="W52" i="2"/>
  <c r="W53" i="2"/>
  <c r="W54" i="2"/>
  <c r="W55" i="2"/>
  <c r="W56" i="2"/>
  <c r="W57" i="2"/>
  <c r="W58" i="2"/>
  <c r="W59" i="2"/>
  <c r="W60" i="2"/>
  <c r="W62" i="2"/>
  <c r="W63" i="2"/>
  <c r="W64" i="2"/>
  <c r="W65" i="2"/>
  <c r="W66" i="2"/>
  <c r="W67" i="2"/>
  <c r="W4" i="2"/>
  <c r="W73" i="2" s="1"/>
  <c r="C29" i="4" s="1"/>
  <c r="T62" i="2"/>
  <c r="T63" i="2"/>
  <c r="T64" i="2"/>
  <c r="T65" i="2"/>
  <c r="T66" i="2"/>
  <c r="T67" i="2"/>
  <c r="T4" i="2"/>
  <c r="T5" i="2"/>
  <c r="T6" i="2"/>
  <c r="T7" i="2"/>
  <c r="T8" i="2"/>
  <c r="T9" i="2"/>
  <c r="T10" i="2"/>
  <c r="T11" i="2"/>
  <c r="T12" i="2"/>
  <c r="T13" i="2"/>
  <c r="T14" i="2"/>
  <c r="T15" i="2"/>
  <c r="T16" i="2"/>
  <c r="T17" i="2"/>
  <c r="T18" i="2"/>
  <c r="T19" i="2"/>
  <c r="T20" i="2"/>
  <c r="T24" i="2"/>
  <c r="T25" i="2"/>
  <c r="T26" i="2"/>
  <c r="T27" i="2"/>
  <c r="T28" i="2"/>
  <c r="T29" i="2"/>
  <c r="T30" i="2"/>
  <c r="T31" i="2"/>
  <c r="T32" i="2"/>
  <c r="T33" i="2"/>
  <c r="T34" i="2"/>
  <c r="T35" i="2"/>
  <c r="T36" i="2"/>
  <c r="T37" i="2"/>
  <c r="T38" i="2"/>
  <c r="T39" i="2"/>
  <c r="T40" i="2"/>
  <c r="T41" i="2"/>
  <c r="T42" i="2"/>
  <c r="T43" i="2"/>
  <c r="T44" i="2"/>
  <c r="T45" i="2"/>
  <c r="T46" i="2"/>
  <c r="T47" i="2"/>
  <c r="T48" i="2"/>
  <c r="T49" i="2"/>
  <c r="T50" i="2"/>
  <c r="T51" i="2"/>
  <c r="T52" i="2"/>
  <c r="T53" i="2"/>
  <c r="T54" i="2"/>
  <c r="T55" i="2"/>
  <c r="T56" i="2"/>
  <c r="T57" i="2"/>
  <c r="T58" i="2"/>
  <c r="T59" i="2"/>
  <c r="T60" i="2"/>
  <c r="D17" i="5"/>
  <c r="E17" i="5"/>
  <c r="F17" i="5"/>
  <c r="C17" i="5"/>
  <c r="K12" i="5"/>
  <c r="K13" i="5"/>
  <c r="K14" i="5"/>
  <c r="K11" i="5"/>
  <c r="J12" i="5"/>
  <c r="J13" i="5"/>
  <c r="J14" i="5"/>
  <c r="J11" i="5"/>
  <c r="I12" i="5"/>
  <c r="I13" i="5"/>
  <c r="I14" i="5"/>
  <c r="I11" i="5"/>
  <c r="B80" i="2"/>
  <c r="B79" i="2"/>
  <c r="B26" i="4" l="1"/>
  <c r="T73" i="2"/>
  <c r="B29" i="4" s="1"/>
  <c r="B53" i="4" l="1"/>
  <c r="B56" i="4" s="1"/>
  <c r="B54" i="4"/>
  <c r="B57" i="4" s="1"/>
  <c r="B52" i="4"/>
  <c r="B55" i="4" s="1"/>
  <c r="B44" i="4"/>
  <c r="B47" i="4" s="1"/>
  <c r="B50" i="4" s="1"/>
  <c r="B61" i="4" s="1"/>
  <c r="B43" i="4"/>
  <c r="B46" i="4" s="1"/>
  <c r="B49" i="4" s="1"/>
  <c r="B60" i="4" s="1"/>
  <c r="B42" i="4"/>
  <c r="B45" i="4" s="1"/>
  <c r="B48" i="4" s="1"/>
  <c r="B59" i="4" s="1"/>
</calcChain>
</file>

<file path=xl/sharedStrings.xml><?xml version="1.0" encoding="utf-8"?>
<sst xmlns="http://schemas.openxmlformats.org/spreadsheetml/2006/main" count="365" uniqueCount="271">
  <si>
    <t>The values geenrated by this rubric do not constitute as your grade.</t>
  </si>
  <si>
    <t>This rubric is meant to be a guide to give you a sense of how your lab will be scored and as a tool to help the Instructor and TA grade these. It is easy for us to miss the work you have done, so this is designed to prevent us from overlooking items.</t>
  </si>
  <si>
    <t>The cells you and your teammates fill out are green</t>
  </si>
  <si>
    <t>The cells that the instructor and TA will fill out are yellow</t>
  </si>
  <si>
    <t>Do not modify the cells that are grey</t>
  </si>
  <si>
    <t>Complete the 'Summary" sheet</t>
  </si>
  <si>
    <t>The 'Tasks' sheet is essentially the task sheet you already have, plus a 'completed' column. Fill that column at a minimum. Additionally, it will help if you fill the  'actual' efforts (use your best estimate). Including filenames for variants will be incredibly helpful</t>
  </si>
  <si>
    <t>Fill out the 'attendance' sheet just in case I missed you on the attendance check</t>
  </si>
  <si>
    <t>Finally, fill out the 'effort' sheet.</t>
  </si>
  <si>
    <t>Notes:</t>
  </si>
  <si>
    <t>Fill out only the green cells</t>
  </si>
  <si>
    <t>Team Number:</t>
  </si>
  <si>
    <t>Number of Members:</t>
  </si>
  <si>
    <t>Member A Name:</t>
  </si>
  <si>
    <t>Spencer Smith</t>
  </si>
  <si>
    <t>Member B Name:</t>
  </si>
  <si>
    <t>Luis Guillien</t>
  </si>
  <si>
    <t>Member C Name:</t>
  </si>
  <si>
    <t>Rajat Podder</t>
  </si>
  <si>
    <t>Member D Name:</t>
  </si>
  <si>
    <t>Filename of Best Variant</t>
  </si>
  <si>
    <t>master_sort.c</t>
  </si>
  <si>
    <t>Date Submitted</t>
  </si>
  <si>
    <t>Days Early</t>
  </si>
  <si>
    <t>Days Late</t>
  </si>
  <si>
    <t>Stats for the lab</t>
  </si>
  <si>
    <t>Member A</t>
  </si>
  <si>
    <t>Member B</t>
  </si>
  <si>
    <t>Member C</t>
  </si>
  <si>
    <t>Member D</t>
  </si>
  <si>
    <t>Hours spent in class</t>
  </si>
  <si>
    <t>Hours spent outside of class</t>
  </si>
  <si>
    <t>Subtotals</t>
  </si>
  <si>
    <t>Total Person Hours</t>
  </si>
  <si>
    <t>Est</t>
  </si>
  <si>
    <t>INST/TA Est</t>
  </si>
  <si>
    <t>Raw Team Scores</t>
  </si>
  <si>
    <t>Min Score (3 person)</t>
  </si>
  <si>
    <t>Min Score (2 person)</t>
  </si>
  <si>
    <t>Min Score (4 person)</t>
  </si>
  <si>
    <t>Total Lab Days</t>
  </si>
  <si>
    <t>Individual Pot Percentage</t>
  </si>
  <si>
    <t>Team Pot Percentage</t>
  </si>
  <si>
    <t>NOTE: This is not a final score, but a tool to give you a rough estimate.</t>
  </si>
  <si>
    <t>The premise is that there is a minimum threshold to meet as a team (team pot) that is scaled by your attendance. This is then added to your contribution to the project (individual pot). Everything is adjusted based on the size of your team.</t>
  </si>
  <si>
    <t>Plug in your attendance (in days)</t>
  </si>
  <si>
    <t>Plug in your effort (between 0 and 1)</t>
  </si>
  <si>
    <t>Team Pot (3 Person)</t>
  </si>
  <si>
    <t>Team Pot (2 Person)</t>
  </si>
  <si>
    <t>Team Pot (4 Person)</t>
  </si>
  <si>
    <t>Team Pot Normalized (3 Person)</t>
  </si>
  <si>
    <t>Team Pot Normalized (2 Person)</t>
  </si>
  <si>
    <t>Team Pot Normalized (4 Person)</t>
  </si>
  <si>
    <t>Team Pot Attendanced Scaled (3 Person)</t>
  </si>
  <si>
    <t>Team Pot Attendanced Scaled (2 Person)</t>
  </si>
  <si>
    <t>Team Pot Attendanced Scaled (4 Person)</t>
  </si>
  <si>
    <t>Individual Pot Normalized (3 Person)</t>
  </si>
  <si>
    <t>Individual Pot Normalized (2 Person)</t>
  </si>
  <si>
    <t>Individual Pot Normalized (4 Person)</t>
  </si>
  <si>
    <t>Individual Pot Effort Scaled (3 Person)</t>
  </si>
  <si>
    <t>Individual Pot Effort Scaled (2 Person)</t>
  </si>
  <si>
    <t>Individual Pot Effort Scaled (4 Person)</t>
  </si>
  <si>
    <t>Rough Score Estimator (3 person)</t>
  </si>
  <si>
    <t>Rough Score Estimator (2 person)</t>
  </si>
  <si>
    <t>Rough Score Estimator (4 person)</t>
  </si>
  <si>
    <t>Team member's % to task (planned)</t>
  </si>
  <si>
    <t>Team member's % to task (actual)</t>
  </si>
  <si>
    <t>Completed</t>
  </si>
  <si>
    <t>Estimated Raw Score</t>
  </si>
  <si>
    <t>INST/TA Completed</t>
  </si>
  <si>
    <t>Task</t>
  </si>
  <si>
    <t>Points Max</t>
  </si>
  <si>
    <t>Points Awarded</t>
  </si>
  <si>
    <t>Task Name</t>
  </si>
  <si>
    <t>Description</t>
  </si>
  <si>
    <t>Task Goal</t>
  </si>
  <si>
    <t>Notes</t>
  </si>
  <si>
    <t>Lead</t>
  </si>
  <si>
    <t>A</t>
  </si>
  <si>
    <t>B</t>
  </si>
  <si>
    <t>C</t>
  </si>
  <si>
    <t>D</t>
  </si>
  <si>
    <t>(1 or 0)</t>
  </si>
  <si>
    <t>Planning</t>
  </si>
  <si>
    <t>Team Lead</t>
  </si>
  <si>
    <t>Identify a team leader for the lab. Note, you can only lead once in the class.</t>
  </si>
  <si>
    <t>Name a leader.</t>
  </si>
  <si>
    <t>Communication</t>
  </si>
  <si>
    <t>Establish a primary and backup methods of communication.</t>
  </si>
  <si>
    <t>Each team member has redundant channels for the team.</t>
  </si>
  <si>
    <t>GroupMe, GitLab</t>
  </si>
  <si>
    <t>Version Control System</t>
  </si>
  <si>
    <t>Create a common gitlab repository for the team and push the code.</t>
  </si>
  <si>
    <t>Each member can access the repository.</t>
  </si>
  <si>
    <t>https://gitlab.com/pdnf24lab00team22/lab0</t>
  </si>
  <si>
    <t>Configure IDE</t>
  </si>
  <si>
    <t>Configure environment on everyone's system (vscode remote ssh to gpel machines).</t>
  </si>
  <si>
    <t>Each member can clone/push/pull to the repository.</t>
  </si>
  <si>
    <t>Yup</t>
  </si>
  <si>
    <t>Initial Build</t>
  </si>
  <si>
    <t>Make sure that everyone can execute the code on their system.</t>
  </si>
  <si>
    <t>Everyone can build and run the code</t>
  </si>
  <si>
    <t>Review Lab Document</t>
  </si>
  <si>
    <t>Identify the goals, tasks, and points of confusion in the document.</t>
  </si>
  <si>
    <t>Generate questions for the instructor to clear ambiguity.</t>
  </si>
  <si>
    <t>none</t>
  </si>
  <si>
    <t>Statement of Work (wk 1)</t>
  </si>
  <si>
    <t>Create an initial assignment of work. You will update this each Wednesday.</t>
  </si>
  <si>
    <t>An initial assignment of tasks and milestones.</t>
  </si>
  <si>
    <t>Timeline (wk 1)</t>
  </si>
  <si>
    <t>Create an initial timeline of tasks. You will update this each Wednesday.</t>
  </si>
  <si>
    <t>A mapping of tasks to a schedule.</t>
  </si>
  <si>
    <t>Meeting Times (wk 1)</t>
  </si>
  <si>
    <t>Create an initial set of meeting times.</t>
  </si>
  <si>
    <t>A set of group meeting times and locations.</t>
  </si>
  <si>
    <t>Updated Statement of Work (wk 2)</t>
  </si>
  <si>
    <t>Update the assignment of work as needed.</t>
  </si>
  <si>
    <t>An assignment of tasks and milestones.</t>
  </si>
  <si>
    <t>Updated Timeline (wk 2)</t>
  </si>
  <si>
    <t>Update the timeline of tasks as needed.</t>
  </si>
  <si>
    <t>Update Meeting Times (wk 2)</t>
  </si>
  <si>
    <t>Update the set of meeting times as needed.</t>
  </si>
  <si>
    <t>Updated Statement of Work (wk 3)</t>
  </si>
  <si>
    <t>Updated Timeline (wk 3)</t>
  </si>
  <si>
    <t>Update Meeting Times (wk 3)</t>
  </si>
  <si>
    <t>..</t>
  </si>
  <si>
    <t>Notes (please list filename where this is implemented )</t>
  </si>
  <si>
    <t>Experiments</t>
  </si>
  <si>
    <t>A.1</t>
  </si>
  <si>
    <t>Sort Algorithm 1</t>
  </si>
  <si>
    <t>Baseline bad bubble sort</t>
  </si>
  <si>
    <t>Was given to us</t>
  </si>
  <si>
    <t>test_var000.c</t>
  </si>
  <si>
    <t>n/a</t>
  </si>
  <si>
    <t>refinement 1</t>
  </si>
  <si>
    <t>Check if we haven't swapped, if not we know its sorted and can break</t>
  </si>
  <si>
    <t>Faster sort</t>
  </si>
  <si>
    <t>test_var001.c</t>
  </si>
  <si>
    <t>refinement 2</t>
  </si>
  <si>
    <t>Memcpy instead of for loop</t>
  </si>
  <si>
    <t>Little clearer to read and faster</t>
  </si>
  <si>
    <t>refinement 3</t>
  </si>
  <si>
    <t>A.2</t>
  </si>
  <si>
    <t>Sort Algorithm 2</t>
  </si>
  <si>
    <t>Quick sort</t>
  </si>
  <si>
    <t>Implementation of basic quicksort</t>
  </si>
  <si>
    <t>test_var100.c</t>
  </si>
  <si>
    <t>Refinement 1</t>
  </si>
  <si>
    <t>New partition algorithm (Hoare)</t>
  </si>
  <si>
    <t>test_var101.c.... Order of magnitude faster at larger sizes</t>
  </si>
  <si>
    <t>Refinement 2</t>
  </si>
  <si>
    <t>Change if to maybe be more conducive to branch prediction</t>
  </si>
  <si>
    <t>Hopefully faster since few branch mispredictions</t>
  </si>
  <si>
    <t>test_var102.c</t>
  </si>
  <si>
    <t>Refinement 3</t>
  </si>
  <si>
    <t>Thread parallelism</t>
  </si>
  <si>
    <t>Faster at higher num elements</t>
  </si>
  <si>
    <t>test_var103.c</t>
  </si>
  <si>
    <t>A.3</t>
  </si>
  <si>
    <t>Sort Algorithm 3</t>
  </si>
  <si>
    <t>Merge sort</t>
  </si>
  <si>
    <t>Implementation of basic merge sort</t>
  </si>
  <si>
    <t>test_var300.c</t>
  </si>
  <si>
    <t>Merge sort with insertion dispatch</t>
  </si>
  <si>
    <t>Faster merge sort</t>
  </si>
  <si>
    <t>test_var301.c</t>
  </si>
  <si>
    <t>Block sort</t>
  </si>
  <si>
    <t>Better divide and conquer</t>
  </si>
  <si>
    <t>test_var302.c</t>
  </si>
  <si>
    <t>Merge sort with insertion dispatch with OMP</t>
  </si>
  <si>
    <t>Parallelism for faster sort</t>
  </si>
  <si>
    <t>test_var303.c</t>
  </si>
  <si>
    <t>A.4</t>
  </si>
  <si>
    <t>Sort Algorithm 4</t>
  </si>
  <si>
    <t>Selection Sort</t>
  </si>
  <si>
    <t>Basic Implementation</t>
  </si>
  <si>
    <t>test_var200.c</t>
  </si>
  <si>
    <t>Copying within sort</t>
  </si>
  <si>
    <t>Little faster, since not doing one big copy</t>
  </si>
  <si>
    <t>test_var201.c</t>
  </si>
  <si>
    <t>Openmp paralleizing inner loop for minimum search</t>
  </si>
  <si>
    <t>test_var203.c</t>
  </si>
  <si>
    <t>Fewer branches in check</t>
  </si>
  <si>
    <t>Less potential for branch mispredict</t>
  </si>
  <si>
    <t>A.X</t>
  </si>
  <si>
    <t>Performance Analysis</t>
  </si>
  <si>
    <t>Plot the performance of the sorts together and find the crossover points.</t>
  </si>
  <si>
    <t>Analyze performance</t>
  </si>
  <si>
    <t>plotter.py in ./data folder</t>
  </si>
  <si>
    <t>Plot all at the same time</t>
  </si>
  <si>
    <t>Easier to compare</t>
  </si>
  <si>
    <t>plotter.py</t>
  </si>
  <si>
    <t>Plot only one with command arg</t>
  </si>
  <si>
    <t>Nicer for making writeup</t>
  </si>
  <si>
    <t>Save plot into png</t>
  </si>
  <si>
    <t>Useful for adding graphs to writeup</t>
  </si>
  <si>
    <t>B.1</t>
  </si>
  <si>
    <t>Tuning of a specific sort.</t>
  </si>
  <si>
    <t>As a team take one sort and refine it. Dcument the process.</t>
  </si>
  <si>
    <t>Create best sort</t>
  </si>
  <si>
    <t>...</t>
  </si>
  <si>
    <t>Add dispatches to best sort for size</t>
  </si>
  <si>
    <t>Best sort for all cases</t>
  </si>
  <si>
    <t>Try different load balancing scheme for parallel quick sort</t>
  </si>
  <si>
    <t>More consistent performance</t>
  </si>
  <si>
    <t>master_sort-1.c</t>
  </si>
  <si>
    <t>C.5</t>
  </si>
  <si>
    <t>Top Level Dispatch</t>
  </si>
  <si>
    <t>Implement a top level dispatch that selects which algorithm to use based on input size.</t>
  </si>
  <si>
    <t>Best case performance for all sizes</t>
  </si>
  <si>
    <t>Use insertion sort for n &lt;=32</t>
  </si>
  <si>
    <t>Insertion very fast on small input sizes</t>
  </si>
  <si>
    <t>Serial quick sort for n &lt;= 40,000</t>
  </si>
  <si>
    <t>Best performance for this size</t>
  </si>
  <si>
    <t>Parallel quick sort for n &gt; 40,000</t>
  </si>
  <si>
    <t>Best performance for big input size</t>
  </si>
  <si>
    <t>D.1</t>
  </si>
  <si>
    <t>Dispatch in Recursive sort</t>
  </si>
  <si>
    <t>Reimplement a recursive sort to use the top-level dispatch</t>
  </si>
  <si>
    <t>Merge sort that switches to insertion when size of partition is small</t>
  </si>
  <si>
    <t>Faster</t>
  </si>
  <si>
    <t>E.1</t>
  </si>
  <si>
    <t>Parallel Implementation</t>
  </si>
  <si>
    <t>Parallel quick sort</t>
  </si>
  <si>
    <t>Refinement/Alternative</t>
  </si>
  <si>
    <t>Parallel merge sort</t>
  </si>
  <si>
    <t>Same as above</t>
  </si>
  <si>
    <t>Different thresholds for when to start spawning threads</t>
  </si>
  <si>
    <t>Less overhead when we don't need it</t>
  </si>
  <si>
    <t>Parallelize some part of selection sort</t>
  </si>
  <si>
    <t>See what improvments can be made to n^2 sort</t>
  </si>
  <si>
    <t>Different load balancing schemes for parallel quick sort</t>
  </si>
  <si>
    <t>See if we can get more consisten performance</t>
  </si>
  <si>
    <t>test_var103.c, master_sort.c, master_sort-1.c</t>
  </si>
  <si>
    <t>Part 3</t>
  </si>
  <si>
    <t>Final Product</t>
  </si>
  <si>
    <t>Writeup and Deliverables</t>
  </si>
  <si>
    <t>Minutes and Logs</t>
  </si>
  <si>
    <t>Notes and records of meetings.</t>
  </si>
  <si>
    <t>log.txt</t>
  </si>
  <si>
    <t>Statement of Work/Timeline</t>
  </si>
  <si>
    <t>Concatination of all of the timeline and logs</t>
  </si>
  <si>
    <t>sow_timeline.pdf</t>
  </si>
  <si>
    <t>Postmortem</t>
  </si>
  <si>
    <t>Individual and team analysis of the lab, with attributions of contribution in percent.</t>
  </si>
  <si>
    <t>selfassessment.txt</t>
  </si>
  <si>
    <t>Writeup</t>
  </si>
  <si>
    <t>Final report as detailed in the instructions.</t>
  </si>
  <si>
    <t>writeup.pdf</t>
  </si>
  <si>
    <t>Bonus Submission</t>
  </si>
  <si>
    <t>Variant to be used</t>
  </si>
  <si>
    <t>team_XX_bonus.c</t>
  </si>
  <si>
    <t>Plot of the variant</t>
  </si>
  <si>
    <t>team_XX._bonus.pdf</t>
  </si>
  <si>
    <t>Estimated Raw</t>
  </si>
  <si>
    <t>INST/TA Estimated Raw</t>
  </si>
  <si>
    <t>Required Points:</t>
  </si>
  <si>
    <t>Available</t>
  </si>
  <si>
    <t>While I take attendance every day, it's possible that I missed you. This is to prevent you from losing points. Each member will fill out their column.</t>
  </si>
  <si>
    <t>If you were absent (or &gt;15 min late), then please fill out an absence form for each day that you were out.</t>
  </si>
  <si>
    <t>For each day mark that you were present with a 1. Late (&gt;15min &lt;30min) with a .5, and 0 if you were &gt;30min late or absent.</t>
  </si>
  <si>
    <t>If you missed a day, but already submitted an attendance sheet, then still mark the day as 0.</t>
  </si>
  <si>
    <t>Tuesday</t>
  </si>
  <si>
    <t>Thursday</t>
  </si>
  <si>
    <t>Totals</t>
  </si>
  <si>
    <t xml:space="preserve">How you and your team decides to divide up contribute is up to you. </t>
  </si>
  <si>
    <t>Each member will fill out their own column attributing a percentage of effort for each member (row)</t>
  </si>
  <si>
    <t>2 Member Avg</t>
  </si>
  <si>
    <t>3 Member Avg</t>
  </si>
  <si>
    <t>4 Member Avg</t>
  </si>
  <si>
    <t>Sum (should be 1 or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</si>
</sst>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ont>
    <font>
      <sz val="11"/>
      <color rgb="FF000000"/>
      <name val="Calibri"/>
      <family val="2"/>
      <scheme val="minor"/>
    </font>
  </fonts>
  <fills count="13">
    <fill>
      <patternFill patternType="none"/>
    </fill>
    <fill>
      <patternFill patternType="gray125"/>
    </fill>
    <fill>
      <patternFill patternType="solid">
        <fgColor theme="5"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rgb="FFFFFF00"/>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9"/>
        <bgColor indexed="64"/>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33">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1" fillId="3" borderId="0" xfId="0" applyFont="1" applyFill="1"/>
    <xf numFmtId="0" fontId="1" fillId="3" borderId="0" xfId="0" applyFont="1" applyFill="1" applyAlignment="1">
      <alignment wrapText="1"/>
    </xf>
    <xf numFmtId="0" fontId="0" fillId="4" borderId="0" xfId="0" applyFill="1"/>
    <xf numFmtId="0" fontId="0" fillId="4" borderId="0" xfId="0" applyFill="1" applyAlignment="1">
      <alignment wrapText="1"/>
    </xf>
    <xf numFmtId="0" fontId="2" fillId="2" borderId="0" xfId="0" applyFont="1" applyFill="1" applyAlignment="1">
      <alignment wrapText="1"/>
    </xf>
    <xf numFmtId="0" fontId="1" fillId="2" borderId="0" xfId="0" applyFont="1" applyFill="1"/>
    <xf numFmtId="0" fontId="0" fillId="5" borderId="0" xfId="0" applyFill="1"/>
    <xf numFmtId="0" fontId="1" fillId="0" borderId="0" xfId="0" applyFont="1"/>
    <xf numFmtId="16" fontId="0" fillId="0" borderId="0" xfId="0" applyNumberFormat="1"/>
    <xf numFmtId="0" fontId="0" fillId="6" borderId="0" xfId="0" applyFill="1"/>
    <xf numFmtId="0" fontId="0" fillId="7" borderId="0" xfId="0" applyFill="1"/>
    <xf numFmtId="0" fontId="1" fillId="8" borderId="0" xfId="0" applyFont="1" applyFill="1"/>
    <xf numFmtId="0" fontId="0" fillId="8" borderId="0" xfId="0" applyFill="1"/>
    <xf numFmtId="0" fontId="1" fillId="9" borderId="0" xfId="0" applyFont="1" applyFill="1"/>
    <xf numFmtId="0" fontId="0" fillId="9" borderId="0" xfId="0" applyFill="1"/>
    <xf numFmtId="0" fontId="1" fillId="10" borderId="0" xfId="0" applyFont="1" applyFill="1"/>
    <xf numFmtId="0" fontId="0" fillId="10" borderId="0" xfId="0" applyFill="1"/>
    <xf numFmtId="0" fontId="1" fillId="7" borderId="0" xfId="0" applyFont="1" applyFill="1"/>
    <xf numFmtId="0" fontId="1" fillId="6" borderId="0" xfId="0" applyFont="1" applyFill="1"/>
    <xf numFmtId="0" fontId="0" fillId="11" borderId="0" xfId="0" applyFill="1"/>
    <xf numFmtId="0" fontId="1" fillId="11" borderId="0" xfId="0" applyFont="1" applyFill="1"/>
    <xf numFmtId="0" fontId="0" fillId="12" borderId="0" xfId="0" applyFill="1"/>
    <xf numFmtId="0" fontId="1" fillId="12" borderId="0" xfId="0" applyFont="1" applyFill="1"/>
    <xf numFmtId="14" fontId="0" fillId="8" borderId="0" xfId="0" applyNumberFormat="1" applyFill="1"/>
    <xf numFmtId="0" fontId="3" fillId="2" borderId="0" xfId="0" applyFont="1" applyFill="1"/>
    <xf numFmtId="0" fontId="1" fillId="3" borderId="0" xfId="0" applyFont="1" applyFill="1" applyAlignment="1">
      <alignment horizontal="left"/>
    </xf>
    <xf numFmtId="0" fontId="1" fillId="9" borderId="0" xfId="0" applyFont="1" applyFill="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C06A3-543F-4971-A317-96FE7AF52EC7}">
  <dimension ref="A4:B12"/>
  <sheetViews>
    <sheetView workbookViewId="0">
      <selection activeCell="A13" sqref="A13"/>
    </sheetView>
  </sheetViews>
  <sheetFormatPr defaultRowHeight="14.5" x14ac:dyDescent="0.35"/>
  <cols>
    <col min="2" max="2" width="52.7265625" bestFit="1" customWidth="1"/>
  </cols>
  <sheetData>
    <row r="4" spans="1:2" x14ac:dyDescent="0.35">
      <c r="A4">
        <v>-1</v>
      </c>
      <c r="B4" t="s">
        <v>0</v>
      </c>
    </row>
    <row r="5" spans="1:2" x14ac:dyDescent="0.35">
      <c r="A5">
        <v>0</v>
      </c>
      <c r="B5" t="s">
        <v>1</v>
      </c>
    </row>
    <row r="6" spans="1:2" x14ac:dyDescent="0.35">
      <c r="A6">
        <v>1</v>
      </c>
      <c r="B6" s="12" t="s">
        <v>2</v>
      </c>
    </row>
    <row r="7" spans="1:2" x14ac:dyDescent="0.35">
      <c r="A7">
        <v>2</v>
      </c>
      <c r="B7" s="15" t="s">
        <v>3</v>
      </c>
    </row>
    <row r="8" spans="1:2" x14ac:dyDescent="0.35">
      <c r="A8">
        <v>3</v>
      </c>
      <c r="B8" s="16" t="s">
        <v>4</v>
      </c>
    </row>
    <row r="9" spans="1:2" x14ac:dyDescent="0.35">
      <c r="A9">
        <v>4</v>
      </c>
      <c r="B9" t="s">
        <v>5</v>
      </c>
    </row>
    <row r="10" spans="1:2" x14ac:dyDescent="0.35">
      <c r="A10">
        <v>5</v>
      </c>
      <c r="B10" t="s">
        <v>6</v>
      </c>
    </row>
    <row r="11" spans="1:2" x14ac:dyDescent="0.35">
      <c r="A11">
        <v>6</v>
      </c>
      <c r="B11" t="s">
        <v>7</v>
      </c>
    </row>
    <row r="12" spans="1:2" x14ac:dyDescent="0.35">
      <c r="A12">
        <v>7</v>
      </c>
      <c r="B12"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25F09-78F6-4E9B-82D7-25CE88A172A9}">
  <dimension ref="A2:E61"/>
  <sheetViews>
    <sheetView topLeftCell="A16" workbookViewId="0">
      <selection activeCell="B40" sqref="B40"/>
    </sheetView>
  </sheetViews>
  <sheetFormatPr defaultRowHeight="14.5" x14ac:dyDescent="0.35"/>
  <cols>
    <col min="1" max="1" width="63.453125" bestFit="1" customWidth="1"/>
    <col min="2" max="2" width="10.453125" bestFit="1" customWidth="1"/>
    <col min="3" max="5" width="10" bestFit="1" customWidth="1"/>
  </cols>
  <sheetData>
    <row r="2" spans="1:3" x14ac:dyDescent="0.35">
      <c r="A2" t="s">
        <v>9</v>
      </c>
      <c r="B2">
        <v>1</v>
      </c>
      <c r="C2" s="18" t="s">
        <v>10</v>
      </c>
    </row>
    <row r="6" spans="1:3" x14ac:dyDescent="0.35">
      <c r="A6" s="19" t="s">
        <v>11</v>
      </c>
      <c r="B6" s="18">
        <v>22</v>
      </c>
    </row>
    <row r="7" spans="1:3" x14ac:dyDescent="0.35">
      <c r="A7" s="19" t="s">
        <v>12</v>
      </c>
      <c r="B7" s="18">
        <v>3</v>
      </c>
    </row>
    <row r="9" spans="1:3" x14ac:dyDescent="0.35">
      <c r="A9" s="19" t="s">
        <v>13</v>
      </c>
      <c r="B9" s="18" t="s">
        <v>14</v>
      </c>
    </row>
    <row r="10" spans="1:3" x14ac:dyDescent="0.35">
      <c r="A10" s="19" t="s">
        <v>15</v>
      </c>
      <c r="B10" s="18" t="s">
        <v>16</v>
      </c>
    </row>
    <row r="11" spans="1:3" x14ac:dyDescent="0.35">
      <c r="A11" s="19" t="s">
        <v>17</v>
      </c>
      <c r="B11" s="18" t="s">
        <v>18</v>
      </c>
    </row>
    <row r="12" spans="1:3" x14ac:dyDescent="0.35">
      <c r="A12" s="19" t="s">
        <v>19</v>
      </c>
      <c r="B12" s="18"/>
    </row>
    <row r="14" spans="1:3" x14ac:dyDescent="0.35">
      <c r="A14" s="19" t="s">
        <v>20</v>
      </c>
      <c r="B14" s="18" t="s">
        <v>21</v>
      </c>
    </row>
    <row r="16" spans="1:3" x14ac:dyDescent="0.35">
      <c r="A16" s="20" t="s">
        <v>22</v>
      </c>
      <c r="B16" s="29">
        <v>45553</v>
      </c>
    </row>
    <row r="17" spans="1:5" x14ac:dyDescent="0.35">
      <c r="A17" s="20" t="s">
        <v>23</v>
      </c>
      <c r="B17" s="18">
        <v>0</v>
      </c>
    </row>
    <row r="18" spans="1:5" x14ac:dyDescent="0.35">
      <c r="A18" s="20" t="s">
        <v>24</v>
      </c>
      <c r="B18" s="18">
        <v>0</v>
      </c>
    </row>
    <row r="20" spans="1:5" x14ac:dyDescent="0.35">
      <c r="A20" s="13" t="s">
        <v>25</v>
      </c>
    </row>
    <row r="21" spans="1:5" x14ac:dyDescent="0.35">
      <c r="B21" s="26" t="s">
        <v>26</v>
      </c>
      <c r="C21" s="26" t="s">
        <v>27</v>
      </c>
      <c r="D21" s="26" t="s">
        <v>28</v>
      </c>
      <c r="E21" s="26" t="s">
        <v>29</v>
      </c>
    </row>
    <row r="22" spans="1:5" x14ac:dyDescent="0.35">
      <c r="A22" s="13" t="s">
        <v>30</v>
      </c>
      <c r="B22" s="25">
        <f>Attendance!C20</f>
        <v>7</v>
      </c>
      <c r="C22" s="25">
        <f>Attendance!D20</f>
        <v>0</v>
      </c>
      <c r="D22" s="25">
        <f>Attendance!E20</f>
        <v>0</v>
      </c>
      <c r="E22" s="25">
        <f>Attendance!F20</f>
        <v>0</v>
      </c>
    </row>
    <row r="23" spans="1:5" x14ac:dyDescent="0.35">
      <c r="A23" s="19" t="s">
        <v>31</v>
      </c>
      <c r="B23" s="18">
        <v>10</v>
      </c>
      <c r="C23" s="18">
        <v>0</v>
      </c>
      <c r="D23" s="18">
        <v>0</v>
      </c>
      <c r="E23" s="18">
        <v>0</v>
      </c>
    </row>
    <row r="24" spans="1:5" x14ac:dyDescent="0.35">
      <c r="A24" s="13" t="s">
        <v>32</v>
      </c>
      <c r="B24" s="25">
        <f>SUM(B22:B23)</f>
        <v>17</v>
      </c>
      <c r="C24" s="25">
        <f t="shared" ref="C24:E24" si="0">SUM(C22:C23)</f>
        <v>0</v>
      </c>
      <c r="D24" s="25">
        <f t="shared" si="0"/>
        <v>0</v>
      </c>
      <c r="E24" s="25">
        <f t="shared" si="0"/>
        <v>0</v>
      </c>
    </row>
    <row r="26" spans="1:5" x14ac:dyDescent="0.35">
      <c r="A26" s="13" t="s">
        <v>33</v>
      </c>
      <c r="B26" s="25">
        <f>SUM(B24:E24)</f>
        <v>17</v>
      </c>
    </row>
    <row r="28" spans="1:5" x14ac:dyDescent="0.35">
      <c r="B28" s="26" t="s">
        <v>34</v>
      </c>
      <c r="C28" s="26" t="s">
        <v>35</v>
      </c>
    </row>
    <row r="29" spans="1:5" x14ac:dyDescent="0.35">
      <c r="A29" s="13" t="s">
        <v>36</v>
      </c>
      <c r="B29" s="25">
        <f>Tasks!T73</f>
        <v>390</v>
      </c>
      <c r="C29" s="25">
        <f>Tasks!W73</f>
        <v>0</v>
      </c>
    </row>
    <row r="32" spans="1:5" x14ac:dyDescent="0.35">
      <c r="A32" s="13" t="s">
        <v>37</v>
      </c>
      <c r="B32" s="27">
        <v>270</v>
      </c>
    </row>
    <row r="33" spans="1:4" x14ac:dyDescent="0.35">
      <c r="A33" s="13" t="s">
        <v>38</v>
      </c>
      <c r="B33" s="27">
        <f>B32/3*2</f>
        <v>180</v>
      </c>
    </row>
    <row r="34" spans="1:4" x14ac:dyDescent="0.35">
      <c r="A34" s="13" t="s">
        <v>39</v>
      </c>
      <c r="B34" s="27">
        <f>B32/3*4</f>
        <v>360</v>
      </c>
    </row>
    <row r="35" spans="1:4" x14ac:dyDescent="0.35">
      <c r="A35" s="13" t="s">
        <v>40</v>
      </c>
      <c r="B35" s="27">
        <v>7</v>
      </c>
    </row>
    <row r="36" spans="1:4" x14ac:dyDescent="0.35">
      <c r="A36" s="13" t="s">
        <v>41</v>
      </c>
      <c r="B36" s="27">
        <v>0.5</v>
      </c>
    </row>
    <row r="37" spans="1:4" x14ac:dyDescent="0.35">
      <c r="A37" s="13" t="s">
        <v>42</v>
      </c>
      <c r="B37">
        <f>1-B36</f>
        <v>0.5</v>
      </c>
    </row>
    <row r="39" spans="1:4" x14ac:dyDescent="0.35">
      <c r="A39" s="19" t="s">
        <v>43</v>
      </c>
      <c r="D39" t="s">
        <v>44</v>
      </c>
    </row>
    <row r="40" spans="1:4" x14ac:dyDescent="0.35">
      <c r="A40" s="20" t="s">
        <v>45</v>
      </c>
      <c r="B40" s="18">
        <v>7</v>
      </c>
    </row>
    <row r="41" spans="1:4" x14ac:dyDescent="0.35">
      <c r="A41" s="20" t="s">
        <v>46</v>
      </c>
      <c r="B41" s="18">
        <v>1</v>
      </c>
    </row>
    <row r="42" spans="1:4" x14ac:dyDescent="0.35">
      <c r="A42" t="s">
        <v>47</v>
      </c>
      <c r="B42" s="27">
        <f>MIN(B29,B32)</f>
        <v>270</v>
      </c>
    </row>
    <row r="43" spans="1:4" x14ac:dyDescent="0.35">
      <c r="A43" t="s">
        <v>48</v>
      </c>
      <c r="B43" s="27">
        <f>MIN(B29,B33)</f>
        <v>180</v>
      </c>
    </row>
    <row r="44" spans="1:4" x14ac:dyDescent="0.35">
      <c r="A44" t="s">
        <v>49</v>
      </c>
      <c r="B44" s="27">
        <f>MIN(B29,B34)</f>
        <v>360</v>
      </c>
    </row>
    <row r="45" spans="1:4" x14ac:dyDescent="0.35">
      <c r="A45" t="s">
        <v>50</v>
      </c>
      <c r="B45" s="27">
        <f>B42/B32</f>
        <v>1</v>
      </c>
    </row>
    <row r="46" spans="1:4" x14ac:dyDescent="0.35">
      <c r="A46" t="s">
        <v>51</v>
      </c>
      <c r="B46" s="27">
        <f t="shared" ref="B46:B47" si="1">B43/B33</f>
        <v>1</v>
      </c>
    </row>
    <row r="47" spans="1:4" x14ac:dyDescent="0.35">
      <c r="A47" t="s">
        <v>52</v>
      </c>
      <c r="B47" s="27">
        <f t="shared" si="1"/>
        <v>1</v>
      </c>
    </row>
    <row r="48" spans="1:4" x14ac:dyDescent="0.35">
      <c r="A48" t="s">
        <v>53</v>
      </c>
      <c r="B48" s="27">
        <f>$B$40/$B$35*B45</f>
        <v>1</v>
      </c>
    </row>
    <row r="49" spans="1:2" x14ac:dyDescent="0.35">
      <c r="A49" t="s">
        <v>54</v>
      </c>
      <c r="B49" s="27">
        <f t="shared" ref="B49:B50" si="2">$B$40/$B$35*B46</f>
        <v>1</v>
      </c>
    </row>
    <row r="50" spans="1:2" x14ac:dyDescent="0.35">
      <c r="A50" t="s">
        <v>55</v>
      </c>
      <c r="B50" s="27">
        <f t="shared" si="2"/>
        <v>1</v>
      </c>
    </row>
    <row r="51" spans="1:2" x14ac:dyDescent="0.35">
      <c r="B51" s="27"/>
    </row>
    <row r="52" spans="1:2" x14ac:dyDescent="0.35">
      <c r="A52" t="s">
        <v>56</v>
      </c>
      <c r="B52" s="27">
        <f>$B$29/B32*3</f>
        <v>4.333333333333333</v>
      </c>
    </row>
    <row r="53" spans="1:2" x14ac:dyDescent="0.35">
      <c r="A53" t="s">
        <v>57</v>
      </c>
      <c r="B53" s="27">
        <f>$B$29/B33*2</f>
        <v>4.333333333333333</v>
      </c>
    </row>
    <row r="54" spans="1:2" x14ac:dyDescent="0.35">
      <c r="A54" t="s">
        <v>58</v>
      </c>
      <c r="B54" s="27">
        <f>$B$29/B34*4</f>
        <v>4.333333333333333</v>
      </c>
    </row>
    <row r="55" spans="1:2" x14ac:dyDescent="0.35">
      <c r="A55" t="s">
        <v>59</v>
      </c>
      <c r="B55" s="27">
        <f>$B$41*B52</f>
        <v>4.333333333333333</v>
      </c>
    </row>
    <row r="56" spans="1:2" x14ac:dyDescent="0.35">
      <c r="A56" t="s">
        <v>60</v>
      </c>
      <c r="B56" s="27">
        <f t="shared" ref="B56:B57" si="3">$B$41*B53</f>
        <v>4.333333333333333</v>
      </c>
    </row>
    <row r="57" spans="1:2" x14ac:dyDescent="0.35">
      <c r="A57" t="s">
        <v>61</v>
      </c>
      <c r="B57" s="27">
        <f t="shared" si="3"/>
        <v>4.333333333333333</v>
      </c>
    </row>
    <row r="58" spans="1:2" x14ac:dyDescent="0.35">
      <c r="B58" s="27"/>
    </row>
    <row r="59" spans="1:2" x14ac:dyDescent="0.35">
      <c r="A59" s="13" t="s">
        <v>62</v>
      </c>
      <c r="B59" s="28">
        <f>$B$37*B48+$B$36*B55</f>
        <v>2.6666666666666665</v>
      </c>
    </row>
    <row r="60" spans="1:2" x14ac:dyDescent="0.35">
      <c r="A60" s="13" t="s">
        <v>63</v>
      </c>
      <c r="B60" s="28">
        <f t="shared" ref="B60:B61" si="4">$B$37*B49+$B$36*B56</f>
        <v>2.6666666666666665</v>
      </c>
    </row>
    <row r="61" spans="1:2" x14ac:dyDescent="0.35">
      <c r="A61" s="13" t="s">
        <v>64</v>
      </c>
      <c r="B61" s="28">
        <f t="shared" si="4"/>
        <v>2.6666666666666665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8C59D-E060-40B6-B59A-036A9DD1C81C}">
  <dimension ref="A1:W80"/>
  <sheetViews>
    <sheetView topLeftCell="E34" workbookViewId="0">
      <selection activeCell="Z86" sqref="Z86"/>
    </sheetView>
  </sheetViews>
  <sheetFormatPr defaultRowHeight="14.5" x14ac:dyDescent="0.35"/>
  <cols>
    <col min="2" max="2" width="12.26953125" customWidth="1"/>
    <col min="3" max="3" width="16.1796875" customWidth="1"/>
    <col min="4" max="4" width="43.453125" customWidth="1"/>
    <col min="5" max="5" width="80.7265625" customWidth="1"/>
    <col min="6" max="6" width="50.7265625" customWidth="1"/>
    <col min="7" max="7" width="83.26953125" style="1" customWidth="1"/>
    <col min="12" max="12" width="16.81640625" customWidth="1"/>
    <col min="17" max="17" width="12.1796875" customWidth="1"/>
    <col min="19" max="19" width="10.81640625" style="18" bestFit="1" customWidth="1"/>
    <col min="20" max="20" width="19.54296875" bestFit="1" customWidth="1"/>
  </cols>
  <sheetData>
    <row r="1" spans="1:23" x14ac:dyDescent="0.35">
      <c r="A1" s="6"/>
      <c r="B1" s="6"/>
      <c r="C1" s="6"/>
      <c r="D1" s="6"/>
      <c r="E1" s="6"/>
      <c r="F1" s="6"/>
      <c r="G1" s="7"/>
      <c r="H1" s="6"/>
      <c r="I1" s="31" t="s">
        <v>65</v>
      </c>
      <c r="J1" s="31"/>
      <c r="K1" s="31"/>
      <c r="L1" s="31"/>
      <c r="M1" s="19"/>
      <c r="N1" s="32" t="s">
        <v>66</v>
      </c>
      <c r="O1" s="32"/>
      <c r="P1" s="32"/>
      <c r="Q1" s="32"/>
      <c r="S1" s="19" t="s">
        <v>67</v>
      </c>
      <c r="T1" s="21" t="s">
        <v>68</v>
      </c>
      <c r="V1" s="15" t="s">
        <v>69</v>
      </c>
      <c r="W1" s="15"/>
    </row>
    <row r="2" spans="1:23" x14ac:dyDescent="0.35">
      <c r="A2" s="6" t="s">
        <v>70</v>
      </c>
      <c r="B2" s="6" t="s">
        <v>71</v>
      </c>
      <c r="C2" s="6" t="s">
        <v>72</v>
      </c>
      <c r="D2" s="6" t="s">
        <v>73</v>
      </c>
      <c r="E2" s="7" t="s">
        <v>74</v>
      </c>
      <c r="F2" s="7" t="s">
        <v>75</v>
      </c>
      <c r="G2" s="7" t="s">
        <v>76</v>
      </c>
      <c r="H2" s="6" t="s">
        <v>77</v>
      </c>
      <c r="I2" s="6" t="s">
        <v>78</v>
      </c>
      <c r="J2" s="6" t="s">
        <v>79</v>
      </c>
      <c r="K2" s="6" t="s">
        <v>80</v>
      </c>
      <c r="L2" s="6" t="s">
        <v>81</v>
      </c>
      <c r="M2" s="19" t="s">
        <v>77</v>
      </c>
      <c r="N2" s="19" t="s">
        <v>78</v>
      </c>
      <c r="O2" s="19" t="s">
        <v>79</v>
      </c>
      <c r="P2" s="19" t="s">
        <v>80</v>
      </c>
      <c r="Q2" s="19" t="s">
        <v>81</v>
      </c>
      <c r="S2" s="20" t="s">
        <v>82</v>
      </c>
      <c r="T2" s="22"/>
      <c r="V2" s="15"/>
      <c r="W2" s="15"/>
    </row>
    <row r="3" spans="1:23" x14ac:dyDescent="0.35">
      <c r="A3" s="8" t="s">
        <v>83</v>
      </c>
      <c r="B3" s="8"/>
      <c r="C3" s="8"/>
      <c r="D3" s="8"/>
      <c r="E3" s="9"/>
      <c r="F3" s="9"/>
      <c r="G3" s="9"/>
      <c r="M3" s="18"/>
      <c r="N3" s="18"/>
      <c r="O3" s="18"/>
      <c r="P3" s="18"/>
      <c r="Q3" s="18"/>
      <c r="T3" s="16"/>
      <c r="V3" s="15"/>
      <c r="W3" s="25"/>
    </row>
    <row r="4" spans="1:23" x14ac:dyDescent="0.35">
      <c r="A4" s="2"/>
      <c r="B4" s="2">
        <v>5</v>
      </c>
      <c r="C4" s="2"/>
      <c r="D4" s="11" t="s">
        <v>84</v>
      </c>
      <c r="E4" s="2" t="s">
        <v>85</v>
      </c>
      <c r="F4" s="2" t="s">
        <v>86</v>
      </c>
      <c r="G4" s="3" t="s">
        <v>14</v>
      </c>
      <c r="H4">
        <v>33</v>
      </c>
      <c r="I4">
        <v>33</v>
      </c>
      <c r="J4">
        <v>33</v>
      </c>
      <c r="M4" s="18">
        <v>33</v>
      </c>
      <c r="N4" s="18">
        <v>33</v>
      </c>
      <c r="O4" s="18">
        <v>33</v>
      </c>
      <c r="P4" s="18"/>
      <c r="Q4" s="18"/>
      <c r="S4" s="18">
        <v>1</v>
      </c>
      <c r="T4" s="16">
        <f t="shared" ref="T4:T67" si="0">B4*S4</f>
        <v>5</v>
      </c>
      <c r="V4" s="15">
        <v>0</v>
      </c>
      <c r="W4" s="25">
        <f>B4*V4</f>
        <v>0</v>
      </c>
    </row>
    <row r="5" spans="1:23" x14ac:dyDescent="0.35">
      <c r="A5" s="2"/>
      <c r="B5" s="2">
        <v>5</v>
      </c>
      <c r="C5" s="2"/>
      <c r="D5" s="11" t="s">
        <v>87</v>
      </c>
      <c r="E5" s="2" t="s">
        <v>88</v>
      </c>
      <c r="F5" s="2" t="s">
        <v>89</v>
      </c>
      <c r="G5" s="3" t="s">
        <v>90</v>
      </c>
      <c r="H5">
        <v>100</v>
      </c>
      <c r="M5" s="18">
        <v>100</v>
      </c>
      <c r="N5" s="18"/>
      <c r="O5" s="18"/>
      <c r="P5" s="18"/>
      <c r="Q5" s="18"/>
      <c r="S5" s="18">
        <v>1</v>
      </c>
      <c r="T5" s="16">
        <f t="shared" si="0"/>
        <v>5</v>
      </c>
      <c r="V5" s="15">
        <v>0</v>
      </c>
      <c r="W5" s="25">
        <f t="shared" ref="W5:W67" si="1">B5*V5</f>
        <v>0</v>
      </c>
    </row>
    <row r="6" spans="1:23" x14ac:dyDescent="0.35">
      <c r="A6" s="2"/>
      <c r="B6" s="2">
        <v>5</v>
      </c>
      <c r="C6" s="2"/>
      <c r="D6" s="11" t="s">
        <v>91</v>
      </c>
      <c r="E6" s="2" t="s">
        <v>92</v>
      </c>
      <c r="F6" s="2" t="s">
        <v>93</v>
      </c>
      <c r="G6" s="3" t="s">
        <v>94</v>
      </c>
      <c r="H6">
        <v>33</v>
      </c>
      <c r="I6">
        <v>33</v>
      </c>
      <c r="J6">
        <v>33</v>
      </c>
      <c r="M6" s="18">
        <v>33</v>
      </c>
      <c r="N6" s="18">
        <v>33</v>
      </c>
      <c r="O6" s="18">
        <v>33</v>
      </c>
      <c r="P6" s="18"/>
      <c r="Q6" s="18"/>
      <c r="S6" s="18">
        <v>1</v>
      </c>
      <c r="T6" s="16">
        <f t="shared" si="0"/>
        <v>5</v>
      </c>
      <c r="V6" s="15">
        <v>0</v>
      </c>
      <c r="W6" s="25">
        <f t="shared" si="1"/>
        <v>0</v>
      </c>
    </row>
    <row r="7" spans="1:23" x14ac:dyDescent="0.35">
      <c r="A7" s="2"/>
      <c r="B7" s="2">
        <v>5</v>
      </c>
      <c r="C7" s="2"/>
      <c r="D7" s="11" t="s">
        <v>95</v>
      </c>
      <c r="E7" s="2" t="s">
        <v>96</v>
      </c>
      <c r="F7" s="2" t="s">
        <v>97</v>
      </c>
      <c r="G7" s="3" t="s">
        <v>98</v>
      </c>
      <c r="H7">
        <v>33</v>
      </c>
      <c r="I7">
        <v>33</v>
      </c>
      <c r="J7">
        <v>33</v>
      </c>
      <c r="M7" s="18">
        <v>33</v>
      </c>
      <c r="N7" s="18">
        <v>33</v>
      </c>
      <c r="O7" s="18">
        <v>33</v>
      </c>
      <c r="P7" s="18"/>
      <c r="Q7" s="18"/>
      <c r="S7" s="18">
        <v>1</v>
      </c>
      <c r="T7" s="16">
        <f t="shared" si="0"/>
        <v>5</v>
      </c>
      <c r="V7" s="15">
        <v>0</v>
      </c>
      <c r="W7" s="25">
        <f t="shared" si="1"/>
        <v>0</v>
      </c>
    </row>
    <row r="8" spans="1:23" x14ac:dyDescent="0.35">
      <c r="A8" s="2"/>
      <c r="B8" s="2">
        <v>5</v>
      </c>
      <c r="C8" s="2"/>
      <c r="D8" s="11" t="s">
        <v>99</v>
      </c>
      <c r="E8" s="2" t="s">
        <v>100</v>
      </c>
      <c r="F8" s="2" t="s">
        <v>101</v>
      </c>
      <c r="G8" s="3" t="s">
        <v>98</v>
      </c>
      <c r="H8">
        <v>33</v>
      </c>
      <c r="I8">
        <v>33</v>
      </c>
      <c r="J8">
        <v>33</v>
      </c>
      <c r="M8" s="18">
        <v>33</v>
      </c>
      <c r="N8" s="18">
        <v>33</v>
      </c>
      <c r="O8" s="18">
        <v>33</v>
      </c>
      <c r="P8" s="18"/>
      <c r="Q8" s="18"/>
      <c r="S8" s="18">
        <v>1</v>
      </c>
      <c r="T8" s="16">
        <f t="shared" si="0"/>
        <v>5</v>
      </c>
      <c r="V8" s="15">
        <v>0</v>
      </c>
      <c r="W8" s="25">
        <f t="shared" si="1"/>
        <v>0</v>
      </c>
    </row>
    <row r="9" spans="1:23" x14ac:dyDescent="0.35">
      <c r="A9" s="2"/>
      <c r="B9" s="2">
        <v>5</v>
      </c>
      <c r="C9" s="2"/>
      <c r="D9" s="11" t="s">
        <v>102</v>
      </c>
      <c r="E9" s="2" t="s">
        <v>103</v>
      </c>
      <c r="F9" s="2" t="s">
        <v>104</v>
      </c>
      <c r="G9" s="10" t="s">
        <v>105</v>
      </c>
      <c r="H9">
        <v>33</v>
      </c>
      <c r="I9">
        <v>33</v>
      </c>
      <c r="J9">
        <v>33</v>
      </c>
      <c r="M9" s="18">
        <v>33</v>
      </c>
      <c r="N9" s="18">
        <v>33</v>
      </c>
      <c r="O9" s="18">
        <v>33</v>
      </c>
      <c r="P9" s="18"/>
      <c r="Q9" s="18"/>
      <c r="S9" s="18">
        <v>1</v>
      </c>
      <c r="T9" s="16">
        <f t="shared" si="0"/>
        <v>5</v>
      </c>
      <c r="V9" s="15">
        <v>0</v>
      </c>
      <c r="W9" s="25">
        <f t="shared" si="1"/>
        <v>0</v>
      </c>
    </row>
    <row r="10" spans="1:23" x14ac:dyDescent="0.35">
      <c r="A10" s="2"/>
      <c r="B10" s="2">
        <v>5</v>
      </c>
      <c r="C10" s="2"/>
      <c r="D10" s="11" t="s">
        <v>106</v>
      </c>
      <c r="E10" s="2" t="s">
        <v>107</v>
      </c>
      <c r="F10" s="2" t="s">
        <v>108</v>
      </c>
      <c r="G10" s="3" t="s">
        <v>98</v>
      </c>
      <c r="H10">
        <v>33</v>
      </c>
      <c r="I10">
        <v>33</v>
      </c>
      <c r="J10">
        <v>33</v>
      </c>
      <c r="M10" s="18">
        <v>33</v>
      </c>
      <c r="N10" s="18">
        <v>33</v>
      </c>
      <c r="O10" s="18">
        <v>33</v>
      </c>
      <c r="P10" s="18"/>
      <c r="Q10" s="18"/>
      <c r="S10" s="18">
        <v>1</v>
      </c>
      <c r="T10" s="16">
        <f t="shared" si="0"/>
        <v>5</v>
      </c>
      <c r="V10" s="15">
        <v>0</v>
      </c>
      <c r="W10" s="25">
        <f t="shared" si="1"/>
        <v>0</v>
      </c>
    </row>
    <row r="11" spans="1:23" x14ac:dyDescent="0.35">
      <c r="A11" s="2"/>
      <c r="B11" s="2">
        <v>5</v>
      </c>
      <c r="C11" s="2"/>
      <c r="D11" s="11" t="s">
        <v>109</v>
      </c>
      <c r="E11" s="2" t="s">
        <v>110</v>
      </c>
      <c r="F11" s="2" t="s">
        <v>111</v>
      </c>
      <c r="G11" s="3" t="s">
        <v>98</v>
      </c>
      <c r="H11">
        <v>33</v>
      </c>
      <c r="I11">
        <v>33</v>
      </c>
      <c r="J11">
        <v>33</v>
      </c>
      <c r="M11" s="18">
        <v>33</v>
      </c>
      <c r="N11" s="18">
        <v>33</v>
      </c>
      <c r="O11" s="18">
        <v>33</v>
      </c>
      <c r="P11" s="18"/>
      <c r="Q11" s="18"/>
      <c r="S11" s="18">
        <v>1</v>
      </c>
      <c r="T11" s="16">
        <f t="shared" si="0"/>
        <v>5</v>
      </c>
      <c r="V11" s="15">
        <v>0</v>
      </c>
      <c r="W11" s="25">
        <f t="shared" si="1"/>
        <v>0</v>
      </c>
    </row>
    <row r="12" spans="1:23" x14ac:dyDescent="0.35">
      <c r="A12" s="2"/>
      <c r="B12" s="2">
        <v>5</v>
      </c>
      <c r="C12" s="2"/>
      <c r="D12" s="11" t="s">
        <v>112</v>
      </c>
      <c r="E12" s="2" t="s">
        <v>113</v>
      </c>
      <c r="F12" s="2" t="s">
        <v>114</v>
      </c>
      <c r="G12" s="3" t="s">
        <v>98</v>
      </c>
      <c r="H12">
        <v>33</v>
      </c>
      <c r="I12">
        <v>33</v>
      </c>
      <c r="J12">
        <v>33</v>
      </c>
      <c r="M12" s="18">
        <v>33</v>
      </c>
      <c r="N12" s="18">
        <v>33</v>
      </c>
      <c r="O12" s="18">
        <v>33</v>
      </c>
      <c r="P12" s="18"/>
      <c r="Q12" s="18"/>
      <c r="S12" s="18">
        <v>1</v>
      </c>
      <c r="T12" s="16">
        <f t="shared" si="0"/>
        <v>5</v>
      </c>
      <c r="V12" s="15">
        <v>0</v>
      </c>
      <c r="W12" s="25">
        <f t="shared" si="1"/>
        <v>0</v>
      </c>
    </row>
    <row r="13" spans="1:23" x14ac:dyDescent="0.35">
      <c r="A13" s="2"/>
      <c r="B13" s="2">
        <v>5</v>
      </c>
      <c r="C13" s="2"/>
      <c r="D13" s="11" t="s">
        <v>115</v>
      </c>
      <c r="E13" s="2" t="s">
        <v>116</v>
      </c>
      <c r="F13" s="2" t="s">
        <v>117</v>
      </c>
      <c r="G13" s="3" t="s">
        <v>98</v>
      </c>
      <c r="H13">
        <v>33</v>
      </c>
      <c r="I13">
        <v>33</v>
      </c>
      <c r="J13">
        <v>33</v>
      </c>
      <c r="M13" s="18">
        <v>33</v>
      </c>
      <c r="N13" s="18">
        <v>33</v>
      </c>
      <c r="O13" s="18">
        <v>33</v>
      </c>
      <c r="P13" s="18"/>
      <c r="Q13" s="18"/>
      <c r="S13" s="18">
        <v>1</v>
      </c>
      <c r="T13" s="16">
        <f t="shared" si="0"/>
        <v>5</v>
      </c>
      <c r="V13" s="15">
        <v>0</v>
      </c>
      <c r="W13" s="25">
        <f t="shared" si="1"/>
        <v>0</v>
      </c>
    </row>
    <row r="14" spans="1:23" x14ac:dyDescent="0.35">
      <c r="A14" s="2"/>
      <c r="B14" s="2">
        <v>5</v>
      </c>
      <c r="C14" s="2"/>
      <c r="D14" s="11" t="s">
        <v>118</v>
      </c>
      <c r="E14" s="2" t="s">
        <v>119</v>
      </c>
      <c r="F14" s="2" t="s">
        <v>111</v>
      </c>
      <c r="G14" s="3" t="s">
        <v>98</v>
      </c>
      <c r="H14">
        <v>33</v>
      </c>
      <c r="I14">
        <v>33</v>
      </c>
      <c r="J14">
        <v>33</v>
      </c>
      <c r="M14" s="18">
        <v>33</v>
      </c>
      <c r="N14" s="18">
        <v>33</v>
      </c>
      <c r="O14" s="18">
        <v>33</v>
      </c>
      <c r="P14" s="18"/>
      <c r="Q14" s="18"/>
      <c r="S14" s="18">
        <v>1</v>
      </c>
      <c r="T14" s="16">
        <f t="shared" si="0"/>
        <v>5</v>
      </c>
      <c r="V14" s="15">
        <v>0</v>
      </c>
      <c r="W14" s="25">
        <f t="shared" si="1"/>
        <v>0</v>
      </c>
    </row>
    <row r="15" spans="1:23" x14ac:dyDescent="0.35">
      <c r="A15" s="2"/>
      <c r="B15" s="2">
        <v>5</v>
      </c>
      <c r="C15" s="2"/>
      <c r="D15" s="11" t="s">
        <v>120</v>
      </c>
      <c r="E15" s="2" t="s">
        <v>121</v>
      </c>
      <c r="F15" s="2" t="s">
        <v>114</v>
      </c>
      <c r="G15" s="3" t="s">
        <v>98</v>
      </c>
      <c r="H15">
        <v>33</v>
      </c>
      <c r="I15">
        <v>33</v>
      </c>
      <c r="J15">
        <v>33</v>
      </c>
      <c r="M15" s="18">
        <v>33</v>
      </c>
      <c r="N15" s="18">
        <v>33</v>
      </c>
      <c r="O15" s="18">
        <v>33</v>
      </c>
      <c r="P15" s="18"/>
      <c r="Q15" s="18"/>
      <c r="S15" s="18">
        <v>1</v>
      </c>
      <c r="T15" s="16">
        <f t="shared" si="0"/>
        <v>5</v>
      </c>
      <c r="V15" s="15">
        <v>0</v>
      </c>
      <c r="W15" s="25">
        <f t="shared" si="1"/>
        <v>0</v>
      </c>
    </row>
    <row r="16" spans="1:23" x14ac:dyDescent="0.35">
      <c r="A16" s="2"/>
      <c r="B16" s="2">
        <v>5</v>
      </c>
      <c r="C16" s="2"/>
      <c r="D16" s="11" t="s">
        <v>122</v>
      </c>
      <c r="E16" s="2" t="s">
        <v>116</v>
      </c>
      <c r="F16" s="2" t="s">
        <v>117</v>
      </c>
      <c r="G16" s="3" t="s">
        <v>98</v>
      </c>
      <c r="H16">
        <v>33</v>
      </c>
      <c r="I16">
        <v>33</v>
      </c>
      <c r="J16">
        <v>33</v>
      </c>
      <c r="M16" s="18">
        <v>33</v>
      </c>
      <c r="N16" s="18">
        <v>33</v>
      </c>
      <c r="O16" s="18">
        <v>33</v>
      </c>
      <c r="P16" s="18"/>
      <c r="Q16" s="18"/>
      <c r="S16" s="18">
        <v>1</v>
      </c>
      <c r="T16" s="16">
        <f t="shared" si="0"/>
        <v>5</v>
      </c>
      <c r="V16" s="15">
        <v>0</v>
      </c>
      <c r="W16" s="25">
        <f t="shared" si="1"/>
        <v>0</v>
      </c>
    </row>
    <row r="17" spans="1:23" x14ac:dyDescent="0.35">
      <c r="A17" s="2"/>
      <c r="B17" s="2">
        <v>5</v>
      </c>
      <c r="C17" s="2"/>
      <c r="D17" s="11" t="s">
        <v>123</v>
      </c>
      <c r="E17" s="2" t="s">
        <v>119</v>
      </c>
      <c r="F17" s="2" t="s">
        <v>111</v>
      </c>
      <c r="G17" s="3" t="s">
        <v>98</v>
      </c>
      <c r="H17">
        <v>33</v>
      </c>
      <c r="I17">
        <v>33</v>
      </c>
      <c r="J17">
        <v>33</v>
      </c>
      <c r="M17" s="18">
        <v>33</v>
      </c>
      <c r="N17" s="18">
        <v>33</v>
      </c>
      <c r="O17" s="18">
        <v>33</v>
      </c>
      <c r="P17" s="18"/>
      <c r="Q17" s="18"/>
      <c r="S17" s="18">
        <v>1</v>
      </c>
      <c r="T17" s="16">
        <f t="shared" si="0"/>
        <v>5</v>
      </c>
      <c r="V17" s="15">
        <v>0</v>
      </c>
      <c r="W17" s="25">
        <f t="shared" si="1"/>
        <v>0</v>
      </c>
    </row>
    <row r="18" spans="1:23" x14ac:dyDescent="0.35">
      <c r="A18" s="2"/>
      <c r="B18" s="2">
        <v>5</v>
      </c>
      <c r="C18" s="2"/>
      <c r="D18" s="11" t="s">
        <v>124</v>
      </c>
      <c r="E18" s="2" t="s">
        <v>121</v>
      </c>
      <c r="F18" s="2" t="s">
        <v>114</v>
      </c>
      <c r="G18" s="3" t="s">
        <v>98</v>
      </c>
      <c r="H18">
        <v>33</v>
      </c>
      <c r="I18">
        <v>33</v>
      </c>
      <c r="J18">
        <v>33</v>
      </c>
      <c r="M18" s="18">
        <v>33</v>
      </c>
      <c r="N18" s="18">
        <v>33</v>
      </c>
      <c r="O18" s="18">
        <v>33</v>
      </c>
      <c r="P18" s="18"/>
      <c r="Q18" s="18"/>
      <c r="S18" s="18">
        <v>1</v>
      </c>
      <c r="T18" s="16">
        <f t="shared" si="0"/>
        <v>5</v>
      </c>
      <c r="V18" s="15">
        <v>0</v>
      </c>
      <c r="W18" s="25">
        <f t="shared" si="1"/>
        <v>0</v>
      </c>
    </row>
    <row r="19" spans="1:23" x14ac:dyDescent="0.35">
      <c r="A19" s="2"/>
      <c r="B19" s="2"/>
      <c r="C19" s="2"/>
      <c r="D19" s="2"/>
      <c r="E19" s="2"/>
      <c r="F19" s="2"/>
      <c r="G19" s="3"/>
      <c r="M19" s="18"/>
      <c r="N19" s="18"/>
      <c r="O19" s="18"/>
      <c r="P19" s="18"/>
      <c r="Q19" s="18"/>
      <c r="T19" s="16">
        <f t="shared" si="0"/>
        <v>0</v>
      </c>
      <c r="V19" s="15">
        <v>0</v>
      </c>
      <c r="W19" s="25">
        <f t="shared" si="1"/>
        <v>0</v>
      </c>
    </row>
    <row r="20" spans="1:23" x14ac:dyDescent="0.35">
      <c r="A20" s="2" t="s">
        <v>125</v>
      </c>
      <c r="B20" s="2"/>
      <c r="C20" s="2"/>
      <c r="D20" s="2"/>
      <c r="E20" s="2"/>
      <c r="F20" s="2"/>
      <c r="G20" s="3"/>
      <c r="M20" s="18"/>
      <c r="N20" s="18"/>
      <c r="O20" s="18"/>
      <c r="P20" s="18"/>
      <c r="Q20" s="18"/>
      <c r="T20" s="16">
        <f t="shared" si="0"/>
        <v>0</v>
      </c>
      <c r="V20" s="15">
        <v>0</v>
      </c>
      <c r="W20" s="25">
        <f t="shared" si="1"/>
        <v>0</v>
      </c>
    </row>
    <row r="21" spans="1:23" x14ac:dyDescent="0.35">
      <c r="M21" s="18"/>
      <c r="N21" s="18"/>
      <c r="O21" s="18"/>
      <c r="P21" s="18"/>
      <c r="Q21" s="18"/>
      <c r="S21" s="17"/>
      <c r="T21" s="16"/>
      <c r="V21" s="24"/>
      <c r="W21" s="25"/>
    </row>
    <row r="22" spans="1:23" x14ac:dyDescent="0.35">
      <c r="A22" s="6" t="s">
        <v>70</v>
      </c>
      <c r="B22" s="6" t="s">
        <v>71</v>
      </c>
      <c r="C22" s="6" t="s">
        <v>72</v>
      </c>
      <c r="D22" s="6" t="s">
        <v>73</v>
      </c>
      <c r="E22" s="7" t="s">
        <v>74</v>
      </c>
      <c r="F22" s="7" t="s">
        <v>75</v>
      </c>
      <c r="G22" s="7" t="s">
        <v>126</v>
      </c>
      <c r="M22" s="18"/>
      <c r="N22" s="18"/>
      <c r="O22" s="18"/>
      <c r="P22" s="18"/>
      <c r="Q22" s="18"/>
      <c r="T22" s="16"/>
      <c r="V22" s="15"/>
      <c r="W22" s="25"/>
    </row>
    <row r="23" spans="1:23" x14ac:dyDescent="0.35">
      <c r="A23" s="8" t="s">
        <v>127</v>
      </c>
      <c r="B23" s="8"/>
      <c r="C23" s="8"/>
      <c r="D23" s="8"/>
      <c r="E23" s="9"/>
      <c r="F23" s="9"/>
      <c r="G23" s="9"/>
      <c r="M23" s="18"/>
      <c r="N23" s="18"/>
      <c r="O23" s="18"/>
      <c r="P23" s="18"/>
      <c r="Q23" s="18"/>
      <c r="T23" s="16"/>
      <c r="V23" s="15"/>
      <c r="W23" s="25"/>
    </row>
    <row r="24" spans="1:23" x14ac:dyDescent="0.35">
      <c r="A24" s="2" t="s">
        <v>128</v>
      </c>
      <c r="B24" s="2">
        <v>10</v>
      </c>
      <c r="C24" s="2"/>
      <c r="D24" s="11" t="s">
        <v>129</v>
      </c>
      <c r="E24" s="2" t="s">
        <v>130</v>
      </c>
      <c r="F24" s="2" t="s">
        <v>131</v>
      </c>
      <c r="G24" s="3" t="s">
        <v>132</v>
      </c>
      <c r="H24" t="s">
        <v>133</v>
      </c>
      <c r="I24" t="s">
        <v>133</v>
      </c>
      <c r="J24" t="s">
        <v>133</v>
      </c>
      <c r="M24" s="18" t="s">
        <v>133</v>
      </c>
      <c r="N24" s="18" t="s">
        <v>133</v>
      </c>
      <c r="O24" s="18" t="s">
        <v>133</v>
      </c>
      <c r="P24" s="18"/>
      <c r="Q24" s="18"/>
      <c r="S24" s="18">
        <v>1</v>
      </c>
      <c r="T24" s="16">
        <f t="shared" si="0"/>
        <v>10</v>
      </c>
      <c r="V24" s="15">
        <v>0</v>
      </c>
      <c r="W24" s="25">
        <f t="shared" si="1"/>
        <v>0</v>
      </c>
    </row>
    <row r="25" spans="1:23" x14ac:dyDescent="0.35">
      <c r="A25" s="2"/>
      <c r="B25" s="2">
        <v>5</v>
      </c>
      <c r="C25" s="2"/>
      <c r="D25" s="2" t="s">
        <v>134</v>
      </c>
      <c r="E25" s="2" t="s">
        <v>135</v>
      </c>
      <c r="F25" s="2" t="s">
        <v>136</v>
      </c>
      <c r="G25" s="3" t="s">
        <v>137</v>
      </c>
      <c r="H25">
        <v>100</v>
      </c>
      <c r="M25" s="18">
        <v>100</v>
      </c>
      <c r="N25" s="18"/>
      <c r="O25" s="18"/>
      <c r="P25" s="18"/>
      <c r="Q25" s="18"/>
      <c r="S25" s="18">
        <v>1</v>
      </c>
      <c r="T25" s="16">
        <f t="shared" si="0"/>
        <v>5</v>
      </c>
      <c r="V25" s="15">
        <v>0</v>
      </c>
      <c r="W25" s="25">
        <f t="shared" si="1"/>
        <v>0</v>
      </c>
    </row>
    <row r="26" spans="1:23" x14ac:dyDescent="0.35">
      <c r="A26" s="2"/>
      <c r="B26" s="2">
        <v>5</v>
      </c>
      <c r="C26" s="2"/>
      <c r="D26" s="2" t="s">
        <v>138</v>
      </c>
      <c r="E26" s="2" t="s">
        <v>139</v>
      </c>
      <c r="F26" s="2" t="s">
        <v>140</v>
      </c>
      <c r="G26" s="3" t="s">
        <v>137</v>
      </c>
      <c r="H26">
        <v>100</v>
      </c>
      <c r="M26" s="18">
        <v>100</v>
      </c>
      <c r="N26" s="18"/>
      <c r="O26" s="18"/>
      <c r="P26" s="18"/>
      <c r="Q26" s="18"/>
      <c r="S26" s="18">
        <v>1</v>
      </c>
      <c r="T26" s="16">
        <f t="shared" si="0"/>
        <v>5</v>
      </c>
      <c r="V26" s="15">
        <v>0</v>
      </c>
      <c r="W26" s="25">
        <f t="shared" si="1"/>
        <v>0</v>
      </c>
    </row>
    <row r="27" spans="1:23" x14ac:dyDescent="0.35">
      <c r="A27" s="2"/>
      <c r="B27" s="2">
        <v>5</v>
      </c>
      <c r="C27" s="2"/>
      <c r="D27" s="2" t="s">
        <v>141</v>
      </c>
      <c r="E27" s="2"/>
      <c r="F27" s="2"/>
      <c r="G27" s="3"/>
      <c r="M27" s="18"/>
      <c r="N27" s="18"/>
      <c r="O27" s="18"/>
      <c r="P27" s="18"/>
      <c r="Q27" s="18"/>
      <c r="T27" s="16">
        <f t="shared" si="0"/>
        <v>0</v>
      </c>
      <c r="V27" s="15">
        <v>0</v>
      </c>
      <c r="W27" s="25">
        <f t="shared" si="1"/>
        <v>0</v>
      </c>
    </row>
    <row r="28" spans="1:23" x14ac:dyDescent="0.35">
      <c r="A28" s="2" t="s">
        <v>142</v>
      </c>
      <c r="B28" s="2">
        <v>10</v>
      </c>
      <c r="C28" s="2"/>
      <c r="D28" s="11" t="s">
        <v>143</v>
      </c>
      <c r="E28" s="2" t="s">
        <v>144</v>
      </c>
      <c r="F28" s="2" t="s">
        <v>145</v>
      </c>
      <c r="G28" s="3" t="s">
        <v>146</v>
      </c>
      <c r="H28">
        <v>100</v>
      </c>
      <c r="M28" s="18">
        <v>100</v>
      </c>
      <c r="N28" s="18"/>
      <c r="O28" s="18"/>
      <c r="P28" s="18"/>
      <c r="Q28" s="18"/>
      <c r="S28" s="18">
        <v>1</v>
      </c>
      <c r="T28" s="16">
        <f t="shared" si="0"/>
        <v>10</v>
      </c>
      <c r="V28" s="15">
        <v>0</v>
      </c>
      <c r="W28" s="25">
        <f t="shared" si="1"/>
        <v>0</v>
      </c>
    </row>
    <row r="29" spans="1:23" x14ac:dyDescent="0.35">
      <c r="A29" s="2"/>
      <c r="B29" s="2">
        <v>5</v>
      </c>
      <c r="C29" s="2"/>
      <c r="D29" s="2" t="s">
        <v>147</v>
      </c>
      <c r="E29" s="2" t="s">
        <v>148</v>
      </c>
      <c r="F29" s="2" t="s">
        <v>136</v>
      </c>
      <c r="G29" s="3" t="s">
        <v>149</v>
      </c>
      <c r="H29">
        <v>100</v>
      </c>
      <c r="M29" s="18">
        <v>100</v>
      </c>
      <c r="N29" s="18"/>
      <c r="O29" s="18"/>
      <c r="P29" s="18"/>
      <c r="Q29" s="18"/>
      <c r="S29" s="18">
        <v>1</v>
      </c>
      <c r="T29" s="16">
        <f t="shared" si="0"/>
        <v>5</v>
      </c>
      <c r="V29" s="15">
        <v>0</v>
      </c>
      <c r="W29" s="25">
        <f t="shared" si="1"/>
        <v>0</v>
      </c>
    </row>
    <row r="30" spans="1:23" x14ac:dyDescent="0.35">
      <c r="A30" s="2"/>
      <c r="B30" s="2">
        <v>5</v>
      </c>
      <c r="C30" s="2"/>
      <c r="D30" s="2" t="s">
        <v>150</v>
      </c>
      <c r="E30" s="2" t="s">
        <v>151</v>
      </c>
      <c r="F30" s="2" t="s">
        <v>152</v>
      </c>
      <c r="G30" s="3" t="s">
        <v>153</v>
      </c>
      <c r="H30">
        <v>100</v>
      </c>
      <c r="M30" s="18">
        <v>100</v>
      </c>
      <c r="N30" s="18"/>
      <c r="O30" s="18"/>
      <c r="P30" s="18"/>
      <c r="Q30" s="18"/>
      <c r="S30" s="18">
        <v>1</v>
      </c>
      <c r="T30" s="16">
        <f t="shared" si="0"/>
        <v>5</v>
      </c>
      <c r="V30" s="15">
        <v>0</v>
      </c>
      <c r="W30" s="25">
        <f t="shared" si="1"/>
        <v>0</v>
      </c>
    </row>
    <row r="31" spans="1:23" x14ac:dyDescent="0.35">
      <c r="A31" s="2"/>
      <c r="B31" s="2">
        <v>5</v>
      </c>
      <c r="C31" s="2"/>
      <c r="D31" s="2" t="s">
        <v>154</v>
      </c>
      <c r="E31" s="2" t="s">
        <v>155</v>
      </c>
      <c r="F31" s="2" t="s">
        <v>156</v>
      </c>
      <c r="G31" s="3" t="s">
        <v>157</v>
      </c>
      <c r="H31">
        <v>100</v>
      </c>
      <c r="M31" s="18">
        <v>100</v>
      </c>
      <c r="N31" s="18"/>
      <c r="O31" s="18"/>
      <c r="P31" s="18"/>
      <c r="Q31" s="18"/>
      <c r="S31" s="18">
        <v>1</v>
      </c>
      <c r="T31" s="16">
        <f t="shared" si="0"/>
        <v>5</v>
      </c>
      <c r="V31" s="15">
        <v>0</v>
      </c>
      <c r="W31" s="25">
        <f t="shared" si="1"/>
        <v>0</v>
      </c>
    </row>
    <row r="32" spans="1:23" x14ac:dyDescent="0.35">
      <c r="A32" s="2" t="s">
        <v>158</v>
      </c>
      <c r="B32" s="2">
        <v>10</v>
      </c>
      <c r="C32" s="2"/>
      <c r="D32" s="11" t="s">
        <v>159</v>
      </c>
      <c r="E32" s="2" t="s">
        <v>160</v>
      </c>
      <c r="F32" s="2" t="s">
        <v>161</v>
      </c>
      <c r="G32" s="3" t="s">
        <v>162</v>
      </c>
      <c r="I32">
        <v>100</v>
      </c>
      <c r="M32" s="18"/>
      <c r="N32" s="18">
        <v>100</v>
      </c>
      <c r="O32" s="18"/>
      <c r="P32" s="18"/>
      <c r="Q32" s="18"/>
      <c r="S32" s="18">
        <v>1</v>
      </c>
      <c r="T32" s="16">
        <f t="shared" si="0"/>
        <v>10</v>
      </c>
      <c r="V32" s="15">
        <v>0</v>
      </c>
      <c r="W32" s="25">
        <f t="shared" si="1"/>
        <v>0</v>
      </c>
    </row>
    <row r="33" spans="1:23" x14ac:dyDescent="0.35">
      <c r="A33" s="2"/>
      <c r="B33" s="2">
        <v>5</v>
      </c>
      <c r="C33" s="2"/>
      <c r="D33" s="2" t="s">
        <v>147</v>
      </c>
      <c r="E33" s="2" t="s">
        <v>163</v>
      </c>
      <c r="F33" s="2" t="s">
        <v>164</v>
      </c>
      <c r="G33" s="3" t="s">
        <v>165</v>
      </c>
      <c r="I33">
        <v>100</v>
      </c>
      <c r="M33" s="18"/>
      <c r="N33" s="18">
        <v>100</v>
      </c>
      <c r="O33" s="18"/>
      <c r="P33" s="18"/>
      <c r="Q33" s="18"/>
      <c r="S33" s="18">
        <v>1</v>
      </c>
      <c r="T33" s="16">
        <f t="shared" si="0"/>
        <v>5</v>
      </c>
      <c r="V33" s="15">
        <v>0</v>
      </c>
      <c r="W33" s="25">
        <f t="shared" si="1"/>
        <v>0</v>
      </c>
    </row>
    <row r="34" spans="1:23" x14ac:dyDescent="0.35">
      <c r="A34" s="2"/>
      <c r="B34" s="2">
        <v>5</v>
      </c>
      <c r="C34" s="2"/>
      <c r="D34" s="2" t="s">
        <v>150</v>
      </c>
      <c r="E34" s="2" t="s">
        <v>166</v>
      </c>
      <c r="F34" s="2" t="s">
        <v>167</v>
      </c>
      <c r="G34" s="3" t="s">
        <v>168</v>
      </c>
      <c r="I34">
        <v>100</v>
      </c>
      <c r="M34" s="18"/>
      <c r="N34" s="18">
        <v>100</v>
      </c>
      <c r="O34" s="18"/>
      <c r="P34" s="18"/>
      <c r="Q34" s="18"/>
      <c r="S34" s="18">
        <v>1</v>
      </c>
      <c r="T34" s="16">
        <f t="shared" si="0"/>
        <v>5</v>
      </c>
      <c r="V34" s="15">
        <v>0</v>
      </c>
      <c r="W34" s="25">
        <f t="shared" si="1"/>
        <v>0</v>
      </c>
    </row>
    <row r="35" spans="1:23" x14ac:dyDescent="0.35">
      <c r="A35" s="2"/>
      <c r="B35" s="2">
        <v>5</v>
      </c>
      <c r="C35" s="2"/>
      <c r="D35" s="2" t="s">
        <v>154</v>
      </c>
      <c r="E35" s="2" t="s">
        <v>169</v>
      </c>
      <c r="F35" s="2" t="s">
        <v>170</v>
      </c>
      <c r="G35" s="3" t="s">
        <v>171</v>
      </c>
      <c r="I35">
        <v>100</v>
      </c>
      <c r="M35" s="18"/>
      <c r="N35" s="18">
        <v>100</v>
      </c>
      <c r="O35" s="18"/>
      <c r="P35" s="18"/>
      <c r="Q35" s="18"/>
      <c r="S35" s="18">
        <v>1</v>
      </c>
      <c r="T35" s="16">
        <f t="shared" si="0"/>
        <v>5</v>
      </c>
      <c r="V35" s="15">
        <v>0</v>
      </c>
      <c r="W35" s="25">
        <f t="shared" si="1"/>
        <v>0</v>
      </c>
    </row>
    <row r="36" spans="1:23" x14ac:dyDescent="0.35">
      <c r="A36" s="2" t="s">
        <v>172</v>
      </c>
      <c r="B36" s="2">
        <v>10</v>
      </c>
      <c r="C36" s="2"/>
      <c r="D36" s="11" t="s">
        <v>173</v>
      </c>
      <c r="E36" s="2" t="s">
        <v>174</v>
      </c>
      <c r="F36" s="2" t="s">
        <v>175</v>
      </c>
      <c r="G36" s="3" t="s">
        <v>176</v>
      </c>
      <c r="J36">
        <v>100</v>
      </c>
      <c r="M36" s="18"/>
      <c r="N36" s="18"/>
      <c r="O36" s="18">
        <v>100</v>
      </c>
      <c r="P36" s="18"/>
      <c r="Q36" s="18"/>
      <c r="S36" s="18">
        <v>1</v>
      </c>
      <c r="T36" s="16">
        <f t="shared" si="0"/>
        <v>10</v>
      </c>
      <c r="V36" s="15">
        <v>0</v>
      </c>
      <c r="W36" s="25">
        <f t="shared" si="1"/>
        <v>0</v>
      </c>
    </row>
    <row r="37" spans="1:23" x14ac:dyDescent="0.35">
      <c r="A37" s="2"/>
      <c r="B37" s="2">
        <v>5</v>
      </c>
      <c r="C37" s="2"/>
      <c r="D37" s="2" t="s">
        <v>147</v>
      </c>
      <c r="E37" s="2" t="s">
        <v>177</v>
      </c>
      <c r="F37" s="2" t="s">
        <v>178</v>
      </c>
      <c r="G37" s="3" t="s">
        <v>179</v>
      </c>
      <c r="J37">
        <v>100</v>
      </c>
      <c r="M37" s="18"/>
      <c r="N37" s="18"/>
      <c r="O37" s="18">
        <v>100</v>
      </c>
      <c r="P37" s="18"/>
      <c r="Q37" s="18"/>
      <c r="S37" s="18">
        <v>1</v>
      </c>
      <c r="T37" s="16">
        <f t="shared" si="0"/>
        <v>5</v>
      </c>
      <c r="V37" s="15">
        <v>0</v>
      </c>
      <c r="W37" s="25">
        <f t="shared" si="1"/>
        <v>0</v>
      </c>
    </row>
    <row r="38" spans="1:23" x14ac:dyDescent="0.35">
      <c r="A38" s="2"/>
      <c r="B38" s="2">
        <v>5</v>
      </c>
      <c r="C38" s="2"/>
      <c r="D38" s="2" t="s">
        <v>150</v>
      </c>
      <c r="E38" s="2" t="s">
        <v>180</v>
      </c>
      <c r="F38" s="2" t="s">
        <v>170</v>
      </c>
      <c r="G38" s="3" t="s">
        <v>181</v>
      </c>
      <c r="J38">
        <v>100</v>
      </c>
      <c r="M38" s="18"/>
      <c r="N38" s="18"/>
      <c r="O38" s="18">
        <v>100</v>
      </c>
      <c r="P38" s="18"/>
      <c r="Q38" s="18"/>
      <c r="S38" s="18">
        <v>1</v>
      </c>
      <c r="T38" s="16">
        <f t="shared" si="0"/>
        <v>5</v>
      </c>
      <c r="V38" s="15">
        <v>0</v>
      </c>
      <c r="W38" s="25">
        <f t="shared" si="1"/>
        <v>0</v>
      </c>
    </row>
    <row r="39" spans="1:23" x14ac:dyDescent="0.35">
      <c r="A39" s="2"/>
      <c r="B39" s="2">
        <v>5</v>
      </c>
      <c r="C39" s="2"/>
      <c r="D39" s="2" t="s">
        <v>154</v>
      </c>
      <c r="E39" s="2" t="s">
        <v>182</v>
      </c>
      <c r="F39" s="2" t="s">
        <v>183</v>
      </c>
      <c r="G39" s="3" t="s">
        <v>181</v>
      </c>
      <c r="J39">
        <v>100</v>
      </c>
      <c r="M39" s="18"/>
      <c r="N39" s="18"/>
      <c r="O39" s="18">
        <v>100</v>
      </c>
      <c r="P39" s="18"/>
      <c r="Q39" s="18"/>
      <c r="S39" s="18">
        <v>1</v>
      </c>
      <c r="T39" s="16">
        <f t="shared" si="0"/>
        <v>5</v>
      </c>
      <c r="V39" s="15">
        <v>0</v>
      </c>
      <c r="W39" s="25">
        <f t="shared" si="1"/>
        <v>0</v>
      </c>
    </row>
    <row r="40" spans="1:23" x14ac:dyDescent="0.35">
      <c r="A40" s="2" t="s">
        <v>184</v>
      </c>
      <c r="B40" s="2">
        <v>10</v>
      </c>
      <c r="C40" s="2"/>
      <c r="D40" s="11" t="s">
        <v>185</v>
      </c>
      <c r="E40" s="2" t="s">
        <v>186</v>
      </c>
      <c r="F40" s="2" t="s">
        <v>187</v>
      </c>
      <c r="G40" s="3" t="s">
        <v>188</v>
      </c>
      <c r="H40">
        <v>33</v>
      </c>
      <c r="I40">
        <v>33</v>
      </c>
      <c r="J40">
        <v>33</v>
      </c>
      <c r="M40" s="18">
        <v>33</v>
      </c>
      <c r="N40" s="18">
        <v>33</v>
      </c>
      <c r="O40" s="18">
        <v>33</v>
      </c>
      <c r="P40" s="18"/>
      <c r="Q40" s="18"/>
      <c r="S40" s="18">
        <v>1</v>
      </c>
      <c r="T40" s="16">
        <f t="shared" si="0"/>
        <v>10</v>
      </c>
      <c r="V40" s="15">
        <v>0</v>
      </c>
      <c r="W40" s="25">
        <f t="shared" si="1"/>
        <v>0</v>
      </c>
    </row>
    <row r="41" spans="1:23" x14ac:dyDescent="0.35">
      <c r="A41" s="2"/>
      <c r="B41" s="2">
        <v>5</v>
      </c>
      <c r="C41" s="2"/>
      <c r="D41" s="2" t="s">
        <v>147</v>
      </c>
      <c r="E41" s="2" t="s">
        <v>189</v>
      </c>
      <c r="F41" s="2" t="s">
        <v>190</v>
      </c>
      <c r="G41" s="3" t="s">
        <v>191</v>
      </c>
      <c r="H41">
        <v>100</v>
      </c>
      <c r="M41" s="18">
        <v>100</v>
      </c>
      <c r="N41" s="18"/>
      <c r="O41" s="18"/>
      <c r="P41" s="18"/>
      <c r="Q41" s="18"/>
      <c r="S41" s="18">
        <v>1</v>
      </c>
      <c r="T41" s="16">
        <f t="shared" si="0"/>
        <v>5</v>
      </c>
      <c r="V41" s="15">
        <v>0</v>
      </c>
      <c r="W41" s="25">
        <f t="shared" si="1"/>
        <v>0</v>
      </c>
    </row>
    <row r="42" spans="1:23" x14ac:dyDescent="0.35">
      <c r="A42" s="2"/>
      <c r="B42" s="2">
        <v>5</v>
      </c>
      <c r="C42" s="2"/>
      <c r="D42" s="2" t="s">
        <v>150</v>
      </c>
      <c r="E42" s="2" t="s">
        <v>192</v>
      </c>
      <c r="F42" s="2" t="s">
        <v>193</v>
      </c>
      <c r="G42" s="3" t="s">
        <v>191</v>
      </c>
      <c r="H42">
        <v>100</v>
      </c>
      <c r="M42" s="18">
        <v>50</v>
      </c>
      <c r="N42" s="18">
        <v>50</v>
      </c>
      <c r="O42" s="18"/>
      <c r="P42" s="18"/>
      <c r="Q42" s="18"/>
      <c r="S42" s="18">
        <v>1</v>
      </c>
      <c r="T42" s="16">
        <f t="shared" si="0"/>
        <v>5</v>
      </c>
      <c r="V42" s="15">
        <v>0</v>
      </c>
      <c r="W42" s="25">
        <f t="shared" si="1"/>
        <v>0</v>
      </c>
    </row>
    <row r="43" spans="1:23" x14ac:dyDescent="0.35">
      <c r="A43" s="2"/>
      <c r="B43" s="2">
        <v>5</v>
      </c>
      <c r="C43" s="2"/>
      <c r="D43" s="2" t="s">
        <v>154</v>
      </c>
      <c r="E43" s="2" t="s">
        <v>194</v>
      </c>
      <c r="F43" s="2" t="s">
        <v>195</v>
      </c>
      <c r="G43" s="3" t="s">
        <v>191</v>
      </c>
      <c r="H43">
        <v>100</v>
      </c>
      <c r="M43" s="18">
        <v>50</v>
      </c>
      <c r="N43" s="18">
        <v>50</v>
      </c>
      <c r="O43" s="18"/>
      <c r="P43" s="18"/>
      <c r="Q43" s="18"/>
      <c r="S43" s="18">
        <v>1</v>
      </c>
      <c r="T43" s="16">
        <f t="shared" si="0"/>
        <v>5</v>
      </c>
      <c r="V43" s="15">
        <v>0</v>
      </c>
      <c r="W43" s="25">
        <f t="shared" si="1"/>
        <v>0</v>
      </c>
    </row>
    <row r="44" spans="1:23" x14ac:dyDescent="0.35">
      <c r="A44" s="2" t="s">
        <v>196</v>
      </c>
      <c r="B44" s="2">
        <v>10</v>
      </c>
      <c r="C44" s="2"/>
      <c r="D44" s="11" t="s">
        <v>197</v>
      </c>
      <c r="E44" s="2" t="s">
        <v>198</v>
      </c>
      <c r="F44" s="2" t="s">
        <v>199</v>
      </c>
      <c r="G44" s="3" t="s">
        <v>21</v>
      </c>
      <c r="H44">
        <v>33</v>
      </c>
      <c r="I44">
        <v>33</v>
      </c>
      <c r="J44">
        <v>33</v>
      </c>
      <c r="M44" s="18">
        <v>33</v>
      </c>
      <c r="N44" s="18">
        <v>33</v>
      </c>
      <c r="O44" s="18">
        <v>33</v>
      </c>
      <c r="P44" s="18"/>
      <c r="Q44" s="18"/>
      <c r="S44" s="18">
        <v>1</v>
      </c>
      <c r="T44" s="16">
        <f t="shared" si="0"/>
        <v>10</v>
      </c>
      <c r="V44" s="15">
        <v>0</v>
      </c>
      <c r="W44" s="25">
        <f t="shared" si="1"/>
        <v>0</v>
      </c>
    </row>
    <row r="45" spans="1:23" x14ac:dyDescent="0.35">
      <c r="A45" s="2" t="s">
        <v>200</v>
      </c>
      <c r="B45" s="2">
        <v>5</v>
      </c>
      <c r="C45" s="2"/>
      <c r="D45" s="2" t="s">
        <v>147</v>
      </c>
      <c r="E45" s="2" t="s">
        <v>201</v>
      </c>
      <c r="F45" s="2" t="s">
        <v>202</v>
      </c>
      <c r="G45" s="3" t="s">
        <v>21</v>
      </c>
      <c r="H45">
        <v>33</v>
      </c>
      <c r="I45">
        <v>33</v>
      </c>
      <c r="J45">
        <v>33</v>
      </c>
      <c r="M45" s="18">
        <v>33</v>
      </c>
      <c r="N45" s="18">
        <v>33</v>
      </c>
      <c r="O45" s="18">
        <v>33</v>
      </c>
      <c r="P45" s="18"/>
      <c r="Q45" s="18"/>
      <c r="S45" s="18">
        <v>1</v>
      </c>
      <c r="T45" s="16">
        <f t="shared" si="0"/>
        <v>5</v>
      </c>
      <c r="V45" s="15">
        <v>0</v>
      </c>
      <c r="W45" s="25">
        <f t="shared" si="1"/>
        <v>0</v>
      </c>
    </row>
    <row r="46" spans="1:23" x14ac:dyDescent="0.35">
      <c r="A46" s="2" t="s">
        <v>200</v>
      </c>
      <c r="B46" s="2">
        <v>5</v>
      </c>
      <c r="C46" s="2"/>
      <c r="D46" s="2" t="s">
        <v>150</v>
      </c>
      <c r="E46" s="2" t="s">
        <v>203</v>
      </c>
      <c r="F46" s="2" t="s">
        <v>204</v>
      </c>
      <c r="G46" s="3" t="s">
        <v>205</v>
      </c>
      <c r="H46">
        <v>33</v>
      </c>
      <c r="I46">
        <v>33</v>
      </c>
      <c r="J46">
        <v>33</v>
      </c>
      <c r="M46" s="18">
        <v>33</v>
      </c>
      <c r="N46" s="18">
        <v>33</v>
      </c>
      <c r="O46" s="18">
        <v>33</v>
      </c>
      <c r="P46" s="18"/>
      <c r="Q46" s="18"/>
      <c r="S46" s="18">
        <v>1</v>
      </c>
      <c r="T46" s="16">
        <f t="shared" si="0"/>
        <v>5</v>
      </c>
      <c r="V46" s="15">
        <v>0</v>
      </c>
      <c r="W46" s="25">
        <f t="shared" si="1"/>
        <v>0</v>
      </c>
    </row>
    <row r="47" spans="1:23" x14ac:dyDescent="0.35">
      <c r="A47" s="2" t="s">
        <v>206</v>
      </c>
      <c r="B47" s="2">
        <v>10</v>
      </c>
      <c r="C47" s="2"/>
      <c r="D47" s="11" t="s">
        <v>207</v>
      </c>
      <c r="E47" s="2" t="s">
        <v>208</v>
      </c>
      <c r="F47" s="2" t="s">
        <v>209</v>
      </c>
      <c r="G47" s="3" t="s">
        <v>21</v>
      </c>
      <c r="H47">
        <v>33</v>
      </c>
      <c r="I47">
        <v>33</v>
      </c>
      <c r="J47">
        <v>33</v>
      </c>
      <c r="M47" s="18">
        <v>33</v>
      </c>
      <c r="N47" s="18">
        <v>33</v>
      </c>
      <c r="O47" s="18">
        <v>33</v>
      </c>
      <c r="P47" s="18"/>
      <c r="Q47" s="18"/>
      <c r="S47" s="18">
        <v>1</v>
      </c>
      <c r="T47" s="16">
        <f t="shared" si="0"/>
        <v>10</v>
      </c>
      <c r="V47" s="15">
        <v>0</v>
      </c>
      <c r="W47" s="25">
        <f t="shared" si="1"/>
        <v>0</v>
      </c>
    </row>
    <row r="48" spans="1:23" x14ac:dyDescent="0.35">
      <c r="A48" s="2"/>
      <c r="B48" s="2">
        <v>5</v>
      </c>
      <c r="C48" s="2"/>
      <c r="D48" s="2" t="s">
        <v>147</v>
      </c>
      <c r="E48" s="2" t="s">
        <v>210</v>
      </c>
      <c r="F48" s="2" t="s">
        <v>211</v>
      </c>
      <c r="G48" s="3" t="s">
        <v>21</v>
      </c>
      <c r="H48">
        <v>33</v>
      </c>
      <c r="I48">
        <v>33</v>
      </c>
      <c r="J48">
        <v>33</v>
      </c>
      <c r="M48" s="18">
        <v>33</v>
      </c>
      <c r="N48" s="18">
        <v>33</v>
      </c>
      <c r="O48" s="18">
        <v>33</v>
      </c>
      <c r="P48" s="18"/>
      <c r="Q48" s="18"/>
      <c r="S48" s="18">
        <v>1</v>
      </c>
      <c r="T48" s="16">
        <f t="shared" si="0"/>
        <v>5</v>
      </c>
      <c r="V48" s="15">
        <v>0</v>
      </c>
      <c r="W48" s="25">
        <f t="shared" si="1"/>
        <v>0</v>
      </c>
    </row>
    <row r="49" spans="1:23" x14ac:dyDescent="0.35">
      <c r="A49" s="2"/>
      <c r="B49" s="2">
        <v>5</v>
      </c>
      <c r="C49" s="2"/>
      <c r="D49" s="2" t="s">
        <v>150</v>
      </c>
      <c r="E49" s="2" t="s">
        <v>212</v>
      </c>
      <c r="F49" s="2" t="s">
        <v>213</v>
      </c>
      <c r="G49" s="3" t="s">
        <v>21</v>
      </c>
      <c r="H49">
        <v>33</v>
      </c>
      <c r="I49">
        <v>33</v>
      </c>
      <c r="J49">
        <v>33</v>
      </c>
      <c r="M49" s="18">
        <v>33</v>
      </c>
      <c r="N49" s="18">
        <v>33</v>
      </c>
      <c r="O49" s="18">
        <v>33</v>
      </c>
      <c r="P49" s="18"/>
      <c r="Q49" s="18"/>
      <c r="S49" s="18">
        <v>1</v>
      </c>
      <c r="T49" s="16">
        <f t="shared" si="0"/>
        <v>5</v>
      </c>
      <c r="V49" s="15">
        <v>0</v>
      </c>
      <c r="W49" s="25">
        <f t="shared" si="1"/>
        <v>0</v>
      </c>
    </row>
    <row r="50" spans="1:23" x14ac:dyDescent="0.35">
      <c r="A50" s="2"/>
      <c r="B50" s="2">
        <v>5</v>
      </c>
      <c r="C50" s="2"/>
      <c r="D50" s="2" t="s">
        <v>154</v>
      </c>
      <c r="E50" s="2" t="s">
        <v>214</v>
      </c>
      <c r="F50" s="2" t="s">
        <v>215</v>
      </c>
      <c r="G50" s="3" t="s">
        <v>21</v>
      </c>
      <c r="H50">
        <v>33</v>
      </c>
      <c r="I50">
        <v>33</v>
      </c>
      <c r="J50">
        <v>33</v>
      </c>
      <c r="M50" s="18">
        <v>33</v>
      </c>
      <c r="N50" s="18">
        <v>33</v>
      </c>
      <c r="O50" s="18">
        <v>33</v>
      </c>
      <c r="P50" s="18"/>
      <c r="Q50" s="18"/>
      <c r="S50" s="18">
        <v>1</v>
      </c>
      <c r="T50" s="16">
        <f t="shared" si="0"/>
        <v>5</v>
      </c>
      <c r="V50" s="15">
        <v>0</v>
      </c>
      <c r="W50" s="25">
        <f t="shared" si="1"/>
        <v>0</v>
      </c>
    </row>
    <row r="51" spans="1:23" x14ac:dyDescent="0.35">
      <c r="A51" s="2" t="s">
        <v>216</v>
      </c>
      <c r="B51" s="2">
        <v>10</v>
      </c>
      <c r="C51" s="2"/>
      <c r="D51" s="11" t="s">
        <v>217</v>
      </c>
      <c r="E51" s="2" t="s">
        <v>218</v>
      </c>
      <c r="F51" s="2"/>
      <c r="G51" s="3"/>
      <c r="I51">
        <v>100</v>
      </c>
      <c r="M51" s="18"/>
      <c r="N51" s="18">
        <v>100</v>
      </c>
      <c r="O51" s="18"/>
      <c r="P51" s="18"/>
      <c r="Q51" s="18"/>
      <c r="S51" s="18">
        <v>1</v>
      </c>
      <c r="T51" s="16">
        <f t="shared" si="0"/>
        <v>10</v>
      </c>
      <c r="V51" s="15">
        <v>0</v>
      </c>
      <c r="W51" s="25">
        <f t="shared" si="1"/>
        <v>0</v>
      </c>
    </row>
    <row r="52" spans="1:23" x14ac:dyDescent="0.35">
      <c r="A52" s="2"/>
      <c r="B52" s="2">
        <v>5</v>
      </c>
      <c r="C52" s="2"/>
      <c r="D52" s="2" t="s">
        <v>147</v>
      </c>
      <c r="E52" s="2" t="s">
        <v>219</v>
      </c>
      <c r="F52" s="2" t="s">
        <v>220</v>
      </c>
      <c r="G52" s="3" t="s">
        <v>165</v>
      </c>
      <c r="I52">
        <v>100</v>
      </c>
      <c r="M52" s="18"/>
      <c r="N52" s="18">
        <v>100</v>
      </c>
      <c r="O52" s="18"/>
      <c r="P52" s="18"/>
      <c r="Q52" s="18"/>
      <c r="S52" s="18">
        <v>1</v>
      </c>
      <c r="T52" s="16">
        <f t="shared" si="0"/>
        <v>5</v>
      </c>
      <c r="V52" s="15">
        <v>0</v>
      </c>
      <c r="W52" s="25">
        <f t="shared" si="1"/>
        <v>0</v>
      </c>
    </row>
    <row r="53" spans="1:23" x14ac:dyDescent="0.35">
      <c r="A53" s="2"/>
      <c r="B53" s="2">
        <v>5</v>
      </c>
      <c r="C53" s="2"/>
      <c r="D53" s="2" t="s">
        <v>150</v>
      </c>
      <c r="E53" s="2"/>
      <c r="F53" s="2"/>
      <c r="G53" s="3"/>
      <c r="M53" s="18"/>
      <c r="N53" s="18"/>
      <c r="O53" s="18"/>
      <c r="P53" s="18"/>
      <c r="Q53" s="18"/>
      <c r="S53" s="18">
        <v>0</v>
      </c>
      <c r="T53" s="16">
        <f t="shared" si="0"/>
        <v>0</v>
      </c>
      <c r="V53" s="15">
        <v>0</v>
      </c>
      <c r="W53" s="25">
        <f t="shared" si="1"/>
        <v>0</v>
      </c>
    </row>
    <row r="54" spans="1:23" x14ac:dyDescent="0.35">
      <c r="A54" s="2"/>
      <c r="B54" s="2">
        <v>5</v>
      </c>
      <c r="C54" s="2"/>
      <c r="D54" s="2" t="s">
        <v>154</v>
      </c>
      <c r="E54" s="2"/>
      <c r="F54" s="2"/>
      <c r="G54" s="3"/>
      <c r="M54" s="18"/>
      <c r="N54" s="18"/>
      <c r="O54" s="18"/>
      <c r="P54" s="18"/>
      <c r="Q54" s="18"/>
      <c r="S54" s="18">
        <v>0</v>
      </c>
      <c r="T54" s="16">
        <f t="shared" si="0"/>
        <v>0</v>
      </c>
      <c r="V54" s="15">
        <v>0</v>
      </c>
      <c r="W54" s="25">
        <f t="shared" si="1"/>
        <v>0</v>
      </c>
    </row>
    <row r="55" spans="1:23" x14ac:dyDescent="0.35">
      <c r="A55" s="2" t="s">
        <v>221</v>
      </c>
      <c r="B55" s="2">
        <v>10</v>
      </c>
      <c r="C55" s="2"/>
      <c r="D55" s="11" t="s">
        <v>222</v>
      </c>
      <c r="E55" s="2" t="s">
        <v>223</v>
      </c>
      <c r="F55" s="2" t="s">
        <v>170</v>
      </c>
      <c r="G55" s="3" t="s">
        <v>157</v>
      </c>
      <c r="H55">
        <v>100</v>
      </c>
      <c r="M55" s="18">
        <v>100</v>
      </c>
      <c r="N55" s="18"/>
      <c r="O55" s="18"/>
      <c r="P55" s="18"/>
      <c r="Q55" s="18"/>
      <c r="S55" s="18">
        <v>1</v>
      </c>
      <c r="T55" s="16">
        <f t="shared" si="0"/>
        <v>10</v>
      </c>
      <c r="V55" s="15">
        <v>0</v>
      </c>
      <c r="W55" s="25">
        <f t="shared" si="1"/>
        <v>0</v>
      </c>
    </row>
    <row r="56" spans="1:23" x14ac:dyDescent="0.35">
      <c r="A56" s="2"/>
      <c r="B56" s="2">
        <v>5</v>
      </c>
      <c r="C56" s="2"/>
      <c r="D56" s="2" t="s">
        <v>224</v>
      </c>
      <c r="E56" s="2" t="s">
        <v>225</v>
      </c>
      <c r="F56" s="2" t="s">
        <v>226</v>
      </c>
      <c r="G56" s="3" t="s">
        <v>168</v>
      </c>
      <c r="I56">
        <v>100</v>
      </c>
      <c r="M56" s="18"/>
      <c r="N56" s="18">
        <v>100</v>
      </c>
      <c r="O56" s="18"/>
      <c r="P56" s="18"/>
      <c r="Q56" s="18"/>
      <c r="S56" s="18">
        <v>1</v>
      </c>
      <c r="T56" s="16">
        <f t="shared" si="0"/>
        <v>5</v>
      </c>
      <c r="V56" s="15">
        <v>0</v>
      </c>
      <c r="W56" s="25">
        <f t="shared" si="1"/>
        <v>0</v>
      </c>
    </row>
    <row r="57" spans="1:23" x14ac:dyDescent="0.35">
      <c r="A57" s="2"/>
      <c r="B57" s="2">
        <v>5</v>
      </c>
      <c r="C57" s="2"/>
      <c r="D57" s="2" t="s">
        <v>224</v>
      </c>
      <c r="E57" s="30" t="s">
        <v>227</v>
      </c>
      <c r="F57" s="2" t="s">
        <v>228</v>
      </c>
      <c r="G57" s="3" t="s">
        <v>157</v>
      </c>
      <c r="H57">
        <v>100</v>
      </c>
      <c r="M57" s="18">
        <v>100</v>
      </c>
      <c r="N57" s="18"/>
      <c r="O57" s="18"/>
      <c r="P57" s="18"/>
      <c r="Q57" s="18"/>
      <c r="S57" s="18">
        <v>1</v>
      </c>
      <c r="T57" s="16">
        <f t="shared" si="0"/>
        <v>5</v>
      </c>
      <c r="V57" s="15">
        <v>0</v>
      </c>
      <c r="W57" s="25">
        <f t="shared" si="1"/>
        <v>0</v>
      </c>
    </row>
    <row r="58" spans="1:23" x14ac:dyDescent="0.35">
      <c r="A58" s="2"/>
      <c r="B58" s="2">
        <v>5</v>
      </c>
      <c r="C58" s="2"/>
      <c r="D58" s="2" t="s">
        <v>224</v>
      </c>
      <c r="E58" s="2" t="s">
        <v>229</v>
      </c>
      <c r="F58" s="2" t="s">
        <v>230</v>
      </c>
      <c r="G58" s="3" t="s">
        <v>181</v>
      </c>
      <c r="J58">
        <v>100</v>
      </c>
      <c r="M58" s="18"/>
      <c r="N58" s="18"/>
      <c r="O58" s="18">
        <v>100</v>
      </c>
      <c r="P58" s="18"/>
      <c r="Q58" s="18"/>
      <c r="S58" s="18">
        <v>1</v>
      </c>
      <c r="T58" s="16">
        <f t="shared" si="0"/>
        <v>5</v>
      </c>
      <c r="V58" s="15">
        <v>0</v>
      </c>
      <c r="W58" s="25">
        <f t="shared" si="1"/>
        <v>0</v>
      </c>
    </row>
    <row r="59" spans="1:23" x14ac:dyDescent="0.35">
      <c r="A59" s="2"/>
      <c r="B59" s="2">
        <v>5</v>
      </c>
      <c r="C59" s="2"/>
      <c r="D59" s="2" t="s">
        <v>224</v>
      </c>
      <c r="E59" s="2" t="s">
        <v>231</v>
      </c>
      <c r="F59" s="2" t="s">
        <v>232</v>
      </c>
      <c r="G59" s="3" t="s">
        <v>233</v>
      </c>
      <c r="H59">
        <v>100</v>
      </c>
      <c r="M59" s="18">
        <v>100</v>
      </c>
      <c r="N59" s="18"/>
      <c r="O59" s="18"/>
      <c r="P59" s="18"/>
      <c r="Q59" s="18"/>
      <c r="S59" s="18">
        <v>1</v>
      </c>
      <c r="T59" s="16">
        <f t="shared" si="0"/>
        <v>5</v>
      </c>
      <c r="V59" s="15">
        <v>0</v>
      </c>
      <c r="W59" s="25">
        <f t="shared" si="1"/>
        <v>0</v>
      </c>
    </row>
    <row r="60" spans="1:23" x14ac:dyDescent="0.35">
      <c r="A60" s="2"/>
      <c r="B60" s="2"/>
      <c r="C60" s="2"/>
      <c r="D60" s="2"/>
      <c r="E60" s="2"/>
      <c r="F60" s="2"/>
      <c r="G60" s="3"/>
      <c r="M60" s="18"/>
      <c r="N60" s="18"/>
      <c r="O60" s="18"/>
      <c r="P60" s="18"/>
      <c r="Q60" s="18"/>
      <c r="T60" s="16">
        <f t="shared" si="0"/>
        <v>0</v>
      </c>
      <c r="V60" s="15">
        <v>0</v>
      </c>
      <c r="W60" s="25">
        <f t="shared" si="1"/>
        <v>0</v>
      </c>
    </row>
    <row r="61" spans="1:23" x14ac:dyDescent="0.35">
      <c r="M61" s="18"/>
      <c r="N61" s="18"/>
      <c r="O61" s="18"/>
      <c r="P61" s="18"/>
      <c r="Q61" s="18"/>
      <c r="S61" s="17"/>
      <c r="T61" s="16"/>
      <c r="V61" s="24"/>
      <c r="W61" s="25"/>
    </row>
    <row r="62" spans="1:23" x14ac:dyDescent="0.35">
      <c r="A62" s="4" t="s">
        <v>234</v>
      </c>
      <c r="B62" s="4"/>
      <c r="C62" s="4"/>
      <c r="D62" s="4"/>
      <c r="E62" s="5" t="s">
        <v>235</v>
      </c>
      <c r="F62" s="4"/>
      <c r="G62" s="5"/>
      <c r="M62" s="18"/>
      <c r="N62" s="18"/>
      <c r="O62" s="18"/>
      <c r="P62" s="18"/>
      <c r="Q62" s="18"/>
      <c r="S62" s="18">
        <v>0</v>
      </c>
      <c r="T62" s="16">
        <f t="shared" si="0"/>
        <v>0</v>
      </c>
      <c r="V62" s="15">
        <v>0</v>
      </c>
      <c r="W62" s="25">
        <f t="shared" si="1"/>
        <v>0</v>
      </c>
    </row>
    <row r="63" spans="1:23" x14ac:dyDescent="0.35">
      <c r="A63" s="8" t="s">
        <v>236</v>
      </c>
      <c r="B63" s="8"/>
      <c r="C63" s="8"/>
      <c r="D63" s="8"/>
      <c r="E63" s="9"/>
      <c r="F63" s="9"/>
      <c r="G63" s="9"/>
      <c r="M63" s="18"/>
      <c r="N63" s="18"/>
      <c r="O63" s="18"/>
      <c r="P63" s="18"/>
      <c r="Q63" s="18"/>
      <c r="S63" s="18">
        <v>0</v>
      </c>
      <c r="T63" s="16">
        <f t="shared" si="0"/>
        <v>0</v>
      </c>
      <c r="V63" s="15">
        <v>0</v>
      </c>
      <c r="W63" s="25">
        <f t="shared" si="1"/>
        <v>0</v>
      </c>
    </row>
    <row r="64" spans="1:23" x14ac:dyDescent="0.35">
      <c r="A64" s="2"/>
      <c r="B64" s="2">
        <v>5</v>
      </c>
      <c r="C64" s="2"/>
      <c r="D64" s="11" t="s">
        <v>237</v>
      </c>
      <c r="E64" s="2" t="s">
        <v>238</v>
      </c>
      <c r="F64" s="2" t="s">
        <v>239</v>
      </c>
      <c r="G64" s="3"/>
      <c r="I64">
        <v>100</v>
      </c>
      <c r="M64" s="18"/>
      <c r="N64" s="18">
        <v>100</v>
      </c>
      <c r="O64" s="18"/>
      <c r="P64" s="18"/>
      <c r="Q64" s="18"/>
      <c r="S64" s="18">
        <v>1</v>
      </c>
      <c r="T64" s="16">
        <f t="shared" si="0"/>
        <v>5</v>
      </c>
      <c r="V64" s="15">
        <v>0</v>
      </c>
      <c r="W64" s="25">
        <f t="shared" si="1"/>
        <v>0</v>
      </c>
    </row>
    <row r="65" spans="1:23" x14ac:dyDescent="0.35">
      <c r="A65" s="2"/>
      <c r="B65" s="2">
        <v>5</v>
      </c>
      <c r="C65" s="2"/>
      <c r="D65" s="11" t="s">
        <v>240</v>
      </c>
      <c r="E65" s="2" t="s">
        <v>241</v>
      </c>
      <c r="F65" s="2" t="s">
        <v>242</v>
      </c>
      <c r="G65" s="3"/>
      <c r="H65">
        <v>100</v>
      </c>
      <c r="M65" s="18">
        <v>100</v>
      </c>
      <c r="N65" s="18"/>
      <c r="O65" s="18"/>
      <c r="P65" s="18"/>
      <c r="Q65" s="18"/>
      <c r="S65" s="18">
        <v>1</v>
      </c>
      <c r="T65" s="16">
        <f t="shared" si="0"/>
        <v>5</v>
      </c>
      <c r="V65" s="15">
        <v>0</v>
      </c>
      <c r="W65" s="25">
        <f t="shared" si="1"/>
        <v>0</v>
      </c>
    </row>
    <row r="66" spans="1:23" x14ac:dyDescent="0.35">
      <c r="A66" s="2"/>
      <c r="B66" s="2">
        <v>5</v>
      </c>
      <c r="C66" s="2"/>
      <c r="D66" s="11" t="s">
        <v>243</v>
      </c>
      <c r="E66" s="2" t="s">
        <v>244</v>
      </c>
      <c r="F66" s="2" t="s">
        <v>245</v>
      </c>
      <c r="G66" s="3"/>
      <c r="H66">
        <v>33</v>
      </c>
      <c r="I66">
        <v>33</v>
      </c>
      <c r="J66">
        <v>33</v>
      </c>
      <c r="M66" s="18">
        <v>33</v>
      </c>
      <c r="N66" s="18">
        <v>33</v>
      </c>
      <c r="O66" s="18">
        <v>33</v>
      </c>
      <c r="P66" s="18"/>
      <c r="Q66" s="18"/>
      <c r="S66" s="18">
        <v>1</v>
      </c>
      <c r="T66" s="16">
        <f t="shared" si="0"/>
        <v>5</v>
      </c>
      <c r="V66" s="15">
        <v>0</v>
      </c>
      <c r="W66" s="25">
        <f t="shared" si="1"/>
        <v>0</v>
      </c>
    </row>
    <row r="67" spans="1:23" x14ac:dyDescent="0.35">
      <c r="A67" s="2"/>
      <c r="B67" s="2">
        <v>90</v>
      </c>
      <c r="C67" s="2"/>
      <c r="D67" s="11" t="s">
        <v>246</v>
      </c>
      <c r="E67" s="2" t="s">
        <v>247</v>
      </c>
      <c r="F67" s="2" t="s">
        <v>248</v>
      </c>
      <c r="G67" s="3"/>
      <c r="H67">
        <v>33</v>
      </c>
      <c r="I67">
        <v>33</v>
      </c>
      <c r="J67">
        <v>33</v>
      </c>
      <c r="M67" s="18">
        <v>33</v>
      </c>
      <c r="N67" s="18">
        <v>33</v>
      </c>
      <c r="O67" s="18">
        <v>33</v>
      </c>
      <c r="P67" s="18"/>
      <c r="Q67" s="18"/>
      <c r="S67" s="18">
        <v>1</v>
      </c>
      <c r="T67" s="16">
        <f t="shared" si="0"/>
        <v>90</v>
      </c>
      <c r="V67" s="15">
        <v>0</v>
      </c>
      <c r="W67" s="25">
        <f t="shared" si="1"/>
        <v>0</v>
      </c>
    </row>
    <row r="68" spans="1:23" x14ac:dyDescent="0.35">
      <c r="A68" s="2"/>
      <c r="B68" s="2"/>
      <c r="C68" s="2"/>
      <c r="D68" s="2"/>
      <c r="E68" s="2"/>
      <c r="F68" s="2"/>
      <c r="G68" s="3"/>
    </row>
    <row r="69" spans="1:23" x14ac:dyDescent="0.35">
      <c r="A69" s="2"/>
      <c r="B69" s="2"/>
      <c r="C69" s="2"/>
      <c r="D69" s="2" t="s">
        <v>249</v>
      </c>
      <c r="E69" s="2" t="s">
        <v>250</v>
      </c>
      <c r="F69" s="2" t="s">
        <v>251</v>
      </c>
      <c r="G69" s="3"/>
    </row>
    <row r="70" spans="1:23" x14ac:dyDescent="0.35">
      <c r="A70" s="2"/>
      <c r="B70" s="2"/>
      <c r="C70" s="2"/>
      <c r="D70" s="2" t="s">
        <v>249</v>
      </c>
      <c r="E70" s="2" t="s">
        <v>252</v>
      </c>
      <c r="F70" s="2" t="s">
        <v>253</v>
      </c>
      <c r="G70" s="3"/>
    </row>
    <row r="71" spans="1:23" x14ac:dyDescent="0.35">
      <c r="A71" s="2"/>
      <c r="B71" s="2"/>
      <c r="C71" s="2"/>
      <c r="D71" s="2"/>
      <c r="E71" s="2"/>
      <c r="F71" s="2"/>
      <c r="G71" s="3"/>
    </row>
    <row r="72" spans="1:23" x14ac:dyDescent="0.35">
      <c r="A72" s="2"/>
      <c r="B72" s="2"/>
      <c r="C72" s="2"/>
      <c r="D72" s="2"/>
      <c r="E72" s="2"/>
      <c r="F72" s="2"/>
      <c r="G72" s="3"/>
      <c r="T72" s="23" t="s">
        <v>254</v>
      </c>
      <c r="W72" s="16" t="s">
        <v>255</v>
      </c>
    </row>
    <row r="73" spans="1:23" x14ac:dyDescent="0.35">
      <c r="A73" s="2"/>
      <c r="B73" s="2"/>
      <c r="C73" s="2"/>
      <c r="D73" s="2"/>
      <c r="E73" s="2"/>
      <c r="F73" s="2"/>
      <c r="G73" s="3"/>
      <c r="T73" s="16">
        <f>SUM(T3:T67)</f>
        <v>390</v>
      </c>
      <c r="W73" s="23">
        <f>SUM(W3:W67)</f>
        <v>0</v>
      </c>
    </row>
    <row r="74" spans="1:23" x14ac:dyDescent="0.35">
      <c r="A74" s="2"/>
      <c r="B74" s="2"/>
      <c r="C74" s="2"/>
      <c r="D74" s="2"/>
      <c r="E74" s="2"/>
      <c r="F74" s="2"/>
      <c r="G74" s="3"/>
    </row>
    <row r="75" spans="1:23" x14ac:dyDescent="0.35">
      <c r="A75" s="2"/>
      <c r="B75" s="2"/>
      <c r="C75" s="2"/>
      <c r="D75" s="2"/>
      <c r="E75" s="2"/>
      <c r="F75" s="2"/>
      <c r="G75" s="3"/>
    </row>
    <row r="79" spans="1:23" x14ac:dyDescent="0.35">
      <c r="A79" t="s">
        <v>256</v>
      </c>
      <c r="B79">
        <f>SUM(B4:B18,B24,B28,B32,B36,B40,B44,B47,B51,B55,B64,B65,B66,B67)</f>
        <v>270</v>
      </c>
    </row>
    <row r="80" spans="1:23" x14ac:dyDescent="0.35">
      <c r="A80" t="s">
        <v>257</v>
      </c>
      <c r="B80">
        <f>SUM(B4:B67)</f>
        <v>405</v>
      </c>
    </row>
  </sheetData>
  <mergeCells count="2">
    <mergeCell ref="I1:L1"/>
    <mergeCell ref="N1:Q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C45A0-EB3A-4D5D-BD47-C1C54A3E083F}">
  <dimension ref="A2:F20"/>
  <sheetViews>
    <sheetView workbookViewId="0">
      <selection activeCell="D11" sqref="D11"/>
    </sheetView>
  </sheetViews>
  <sheetFormatPr defaultRowHeight="14.5" x14ac:dyDescent="0.35"/>
  <cols>
    <col min="4" max="5" width="10.1796875" bestFit="1" customWidth="1"/>
    <col min="6" max="6" width="10.26953125" bestFit="1" customWidth="1"/>
  </cols>
  <sheetData>
    <row r="2" spans="1:6" x14ac:dyDescent="0.35">
      <c r="A2" t="s">
        <v>9</v>
      </c>
      <c r="B2">
        <v>0</v>
      </c>
      <c r="C2" t="s">
        <v>258</v>
      </c>
    </row>
    <row r="3" spans="1:6" x14ac:dyDescent="0.35">
      <c r="B3">
        <v>1</v>
      </c>
      <c r="C3" t="s">
        <v>259</v>
      </c>
    </row>
    <row r="4" spans="1:6" x14ac:dyDescent="0.35">
      <c r="B4">
        <v>2</v>
      </c>
      <c r="C4" t="s">
        <v>260</v>
      </c>
    </row>
    <row r="5" spans="1:6" x14ac:dyDescent="0.35">
      <c r="B5">
        <v>4</v>
      </c>
      <c r="C5" t="s">
        <v>261</v>
      </c>
    </row>
    <row r="10" spans="1:6" x14ac:dyDescent="0.35">
      <c r="C10" s="13" t="s">
        <v>26</v>
      </c>
      <c r="D10" s="13" t="s">
        <v>27</v>
      </c>
      <c r="E10" s="13" t="s">
        <v>28</v>
      </c>
      <c r="F10" s="13" t="s">
        <v>29</v>
      </c>
    </row>
    <row r="11" spans="1:6" x14ac:dyDescent="0.35">
      <c r="A11" t="s">
        <v>262</v>
      </c>
      <c r="B11" s="14">
        <v>45531</v>
      </c>
      <c r="C11" s="12">
        <v>1</v>
      </c>
      <c r="D11" s="12">
        <v>0</v>
      </c>
      <c r="E11" s="12">
        <v>0</v>
      </c>
      <c r="F11" s="12">
        <v>0</v>
      </c>
    </row>
    <row r="12" spans="1:6" x14ac:dyDescent="0.35">
      <c r="A12" t="s">
        <v>263</v>
      </c>
      <c r="B12" s="14">
        <v>45533</v>
      </c>
      <c r="C12" s="12">
        <v>1</v>
      </c>
      <c r="D12" s="12">
        <v>0</v>
      </c>
      <c r="E12" s="12">
        <v>0</v>
      </c>
      <c r="F12" s="12">
        <v>0</v>
      </c>
    </row>
    <row r="13" spans="1:6" x14ac:dyDescent="0.35">
      <c r="A13" t="s">
        <v>262</v>
      </c>
      <c r="B13" s="14">
        <v>45538</v>
      </c>
      <c r="C13" s="12">
        <v>1</v>
      </c>
      <c r="D13" s="12">
        <v>0</v>
      </c>
      <c r="E13" s="12">
        <v>0</v>
      </c>
      <c r="F13" s="12">
        <v>0</v>
      </c>
    </row>
    <row r="14" spans="1:6" x14ac:dyDescent="0.35">
      <c r="A14" t="s">
        <v>263</v>
      </c>
      <c r="B14" s="14">
        <v>45540</v>
      </c>
      <c r="C14" s="12">
        <v>1</v>
      </c>
      <c r="D14" s="12">
        <v>0</v>
      </c>
      <c r="E14" s="12">
        <v>0</v>
      </c>
      <c r="F14" s="12">
        <v>0</v>
      </c>
    </row>
    <row r="15" spans="1:6" x14ac:dyDescent="0.35">
      <c r="A15" t="s">
        <v>262</v>
      </c>
      <c r="B15" s="14">
        <v>45545</v>
      </c>
      <c r="C15" s="12">
        <v>1</v>
      </c>
      <c r="D15" s="12">
        <v>0</v>
      </c>
      <c r="E15" s="12">
        <v>0</v>
      </c>
      <c r="F15" s="12">
        <v>0</v>
      </c>
    </row>
    <row r="16" spans="1:6" x14ac:dyDescent="0.35">
      <c r="A16" t="s">
        <v>263</v>
      </c>
      <c r="B16" s="14">
        <v>45547</v>
      </c>
      <c r="C16" s="12">
        <v>1</v>
      </c>
      <c r="D16" s="12">
        <v>0</v>
      </c>
      <c r="E16" s="12">
        <v>0</v>
      </c>
      <c r="F16" s="12">
        <v>0</v>
      </c>
    </row>
    <row r="17" spans="1:6" x14ac:dyDescent="0.35">
      <c r="A17" t="s">
        <v>262</v>
      </c>
      <c r="B17" s="14">
        <v>45552</v>
      </c>
      <c r="C17" s="12">
        <v>1</v>
      </c>
      <c r="D17" s="12">
        <v>0</v>
      </c>
      <c r="E17" s="12">
        <v>0</v>
      </c>
      <c r="F17" s="12">
        <v>0</v>
      </c>
    </row>
    <row r="20" spans="1:6" x14ac:dyDescent="0.35">
      <c r="A20" t="s">
        <v>264</v>
      </c>
      <c r="C20">
        <f>SUM(C11:C17)</f>
        <v>7</v>
      </c>
      <c r="D20">
        <f t="shared" ref="D20:F20" si="0">SUM(D11:D17)</f>
        <v>0</v>
      </c>
      <c r="E20">
        <f t="shared" si="0"/>
        <v>0</v>
      </c>
      <c r="F20">
        <f t="shared" si="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4E817-80B1-4483-B837-995D14BDF7B6}">
  <dimension ref="A2:K17"/>
  <sheetViews>
    <sheetView tabSelected="1" workbookViewId="0">
      <selection activeCell="K10" sqref="K10"/>
    </sheetView>
  </sheetViews>
  <sheetFormatPr defaultRowHeight="14.5" x14ac:dyDescent="0.35"/>
  <cols>
    <col min="2" max="2" width="20.81640625" bestFit="1" customWidth="1"/>
    <col min="3" max="3" width="10.453125" bestFit="1" customWidth="1"/>
    <col min="4" max="5" width="10.26953125" bestFit="1" customWidth="1"/>
    <col min="6" max="6" width="10.453125" bestFit="1" customWidth="1"/>
  </cols>
  <sheetData>
    <row r="2" spans="1:11" x14ac:dyDescent="0.35">
      <c r="A2" t="s">
        <v>9</v>
      </c>
      <c r="B2">
        <v>1</v>
      </c>
      <c r="C2" t="s">
        <v>265</v>
      </c>
    </row>
    <row r="3" spans="1:11" x14ac:dyDescent="0.35">
      <c r="B3">
        <v>2</v>
      </c>
      <c r="C3" t="s">
        <v>266</v>
      </c>
    </row>
    <row r="10" spans="1:11" x14ac:dyDescent="0.35">
      <c r="C10" s="13" t="s">
        <v>26</v>
      </c>
      <c r="D10" s="13" t="s">
        <v>27</v>
      </c>
      <c r="E10" s="13" t="s">
        <v>28</v>
      </c>
      <c r="F10" s="13" t="s">
        <v>29</v>
      </c>
      <c r="I10" s="13" t="s">
        <v>267</v>
      </c>
      <c r="J10" s="13" t="s">
        <v>268</v>
      </c>
      <c r="K10" s="13" t="s">
        <v>269</v>
      </c>
    </row>
    <row r="11" spans="1:11" x14ac:dyDescent="0.35">
      <c r="B11" s="13" t="s">
        <v>26</v>
      </c>
      <c r="C11" s="12">
        <v>0.33</v>
      </c>
      <c r="D11" s="12">
        <v>0.33</v>
      </c>
      <c r="E11" s="12">
        <v>0</v>
      </c>
      <c r="F11" s="12">
        <v>0</v>
      </c>
      <c r="I11">
        <f>AVERAGE(C11:D11)</f>
        <v>0.33</v>
      </c>
      <c r="J11">
        <f>AVERAGE(C11:E11)</f>
        <v>0.22</v>
      </c>
      <c r="K11">
        <f>AVERAGE(C11:F11)</f>
        <v>0.16500000000000001</v>
      </c>
    </row>
    <row r="12" spans="1:11" x14ac:dyDescent="0.35">
      <c r="B12" s="13" t="s">
        <v>27</v>
      </c>
      <c r="C12" s="12">
        <v>0.33</v>
      </c>
      <c r="D12" s="12">
        <v>0.33</v>
      </c>
      <c r="E12" s="12">
        <v>0</v>
      </c>
      <c r="F12" s="12">
        <v>0</v>
      </c>
      <c r="I12">
        <f t="shared" ref="I12:I14" si="0">AVERAGE(C12:D12)</f>
        <v>0.33</v>
      </c>
      <c r="J12">
        <f t="shared" ref="J12:J14" si="1">AVERAGE(C12:E12)</f>
        <v>0.22</v>
      </c>
      <c r="K12">
        <f t="shared" ref="K12:K14" si="2">AVERAGE(C12:F12)</f>
        <v>0.16500000000000001</v>
      </c>
    </row>
    <row r="13" spans="1:11" x14ac:dyDescent="0.35">
      <c r="B13" s="13" t="s">
        <v>28</v>
      </c>
      <c r="C13" s="12">
        <v>0.33</v>
      </c>
      <c r="D13" s="12">
        <v>0.33</v>
      </c>
      <c r="E13" s="12">
        <v>0</v>
      </c>
      <c r="F13" s="12">
        <v>0</v>
      </c>
      <c r="I13">
        <f t="shared" si="0"/>
        <v>0.33</v>
      </c>
      <c r="J13">
        <f t="shared" si="1"/>
        <v>0.22</v>
      </c>
      <c r="K13">
        <f t="shared" si="2"/>
        <v>0.16500000000000001</v>
      </c>
    </row>
    <row r="14" spans="1:11" x14ac:dyDescent="0.35">
      <c r="B14" s="13" t="s">
        <v>29</v>
      </c>
      <c r="C14" s="12">
        <v>0</v>
      </c>
      <c r="D14" s="12">
        <v>0</v>
      </c>
      <c r="E14" s="12">
        <v>0</v>
      </c>
      <c r="F14" s="12">
        <v>0</v>
      </c>
      <c r="I14">
        <f t="shared" si="0"/>
        <v>0</v>
      </c>
      <c r="J14">
        <f t="shared" si="1"/>
        <v>0</v>
      </c>
      <c r="K14">
        <f t="shared" si="2"/>
        <v>0</v>
      </c>
    </row>
    <row r="17" spans="2:6" x14ac:dyDescent="0.35">
      <c r="B17" s="13" t="s">
        <v>270</v>
      </c>
      <c r="C17">
        <f>SUM(C11:C14)</f>
        <v>0.99</v>
      </c>
      <c r="D17">
        <f t="shared" ref="D17:F17" si="3">SUM(D11:D14)</f>
        <v>0.99</v>
      </c>
      <c r="E17">
        <f t="shared" si="3"/>
        <v>0</v>
      </c>
      <c r="F17">
        <f t="shared" si="3"/>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19dc0929-3265-432c-90cd-a4a18b147cb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25D870C9FE3FA459BE7BAB817912A28" ma:contentTypeVersion="17" ma:contentTypeDescription="Create a new document." ma:contentTypeScope="" ma:versionID="2888a6b5c62326ad14675b6ae20d83ca">
  <xsd:schema xmlns:xsd="http://www.w3.org/2001/XMLSchema" xmlns:xs="http://www.w3.org/2001/XMLSchema" xmlns:p="http://schemas.microsoft.com/office/2006/metadata/properties" xmlns:ns3="19dc0929-3265-432c-90cd-a4a18b147cbc" xmlns:ns4="e15c2e9d-9071-420f-8402-443b554f1232" targetNamespace="http://schemas.microsoft.com/office/2006/metadata/properties" ma:root="true" ma:fieldsID="df22a33983a74acd15e217796b17182e" ns3:_="" ns4:_="">
    <xsd:import namespace="19dc0929-3265-432c-90cd-a4a18b147cbc"/>
    <xsd:import namespace="e15c2e9d-9071-420f-8402-443b554f123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_activity" minOccurs="0"/>
                <xsd:element ref="ns3:MediaServiceObjectDetectorVersions" minOccurs="0"/>
                <xsd:element ref="ns3:MediaLengthInSeconds" minOccurs="0"/>
                <xsd:element ref="ns3:MediaServiceSearchProperties" minOccurs="0"/>
                <xsd:element ref="ns3:MediaServiceDateTaken" minOccurs="0"/>
                <xsd:element ref="ns3:MediaServiceSystemTags" minOccurs="0"/>
                <xsd:element ref="ns3:MediaServiceOCR"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dc0929-3265-432c-90cd-a4a18b147cb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_activity" ma:index="15" nillable="true" ma:displayName="_activity" ma:hidden="true" ma:internalName="_activity">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SystemTags" ma:index="20" nillable="true" ma:displayName="MediaServiceSystemTags" ma:hidden="true" ma:internalName="MediaServiceSystemTags" ma:readOnly="true">
      <xsd:simpleType>
        <xsd:restriction base="dms:Note"/>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EventHashCode" ma:index="23" nillable="true" ma:displayName="MediaServiceEventHashCode" ma:hidden="true" ma:internalName="MediaServiceEventHashCode" ma:readOnly="true">
      <xsd:simpleType>
        <xsd:restriction base="dms:Text"/>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15c2e9d-9071-420f-8402-443b554f123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377B27C-73B5-421A-9BAA-7FB75238CE4F}">
  <ds:schemaRefs>
    <ds:schemaRef ds:uri="http://schemas.microsoft.com/office/2006/metadata/properties"/>
    <ds:schemaRef ds:uri="http://schemas.microsoft.com/office/infopath/2007/PartnerControls"/>
    <ds:schemaRef ds:uri="19dc0929-3265-432c-90cd-a4a18b147cbc"/>
  </ds:schemaRefs>
</ds:datastoreItem>
</file>

<file path=customXml/itemProps2.xml><?xml version="1.0" encoding="utf-8"?>
<ds:datastoreItem xmlns:ds="http://schemas.openxmlformats.org/officeDocument/2006/customXml" ds:itemID="{75E4E88A-17F8-40B2-8EC1-AE408CF7AA54}">
  <ds:schemaRefs>
    <ds:schemaRef ds:uri="http://schemas.microsoft.com/sharepoint/v3/contenttype/forms"/>
  </ds:schemaRefs>
</ds:datastoreItem>
</file>

<file path=customXml/itemProps3.xml><?xml version="1.0" encoding="utf-8"?>
<ds:datastoreItem xmlns:ds="http://schemas.openxmlformats.org/officeDocument/2006/customXml" ds:itemID="{2F9BD7DA-52C8-49CE-B9E2-21F98F0875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dc0929-3265-432c-90cd-a4a18b147cbc"/>
    <ds:schemaRef ds:uri="e15c2e9d-9071-420f-8402-443b554f12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Summary</vt:lpstr>
      <vt:lpstr>Tasks</vt:lpstr>
      <vt:lpstr>Attendance</vt:lpstr>
      <vt:lpstr>Effort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rveras</dc:creator>
  <cp:keywords/>
  <dc:description/>
  <cp:lastModifiedBy>Luis A Guillen</cp:lastModifiedBy>
  <cp:revision/>
  <dcterms:created xsi:type="dcterms:W3CDTF">2024-01-17T22:27:03Z</dcterms:created>
  <dcterms:modified xsi:type="dcterms:W3CDTF">2024-09-18T23:01:23Z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0x010100425D870C9FE3FA459BE7BAB817912A28</vt:lpwstr>
  </property>
</Properties>
</file>