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c35402ec641340/Documents/Analytics Projects/EER project/2nd ^0 3rd Benchmarks/Stepwise Performance Metrics/"/>
    </mc:Choice>
  </mc:AlternateContent>
  <xr:revisionPtr revIDLastSave="1206" documentId="13_ncr:1_{C201F272-0E2D-4A06-9A33-DD4C4D14A719}" xr6:coauthVersionLast="47" xr6:coauthVersionMax="47" xr10:uidLastSave="{CBBE40F8-67CD-44A0-921B-5A064CD87E2D}"/>
  <bookViews>
    <workbookView xWindow="-120" yWindow="-120" windowWidth="24240" windowHeight="13020" firstSheet="1" activeTab="4" xr2:uid="{3CE5768C-800C-48C0-8017-154ED30E26CE}"/>
  </bookViews>
  <sheets>
    <sheet name="Backward(1)" sheetId="3" state="hidden" r:id="rId1"/>
    <sheet name="Backward(2)" sheetId="7" r:id="rId2"/>
    <sheet name="Backward via MASS" sheetId="9" state="hidden" r:id="rId3"/>
    <sheet name="Forward(1)" sheetId="2" state="hidden" r:id="rId4"/>
    <sheet name="Forward(2)" sheetId="8" r:id="rId5"/>
    <sheet name="Forward via MASS" sheetId="10" state="hidden" r:id="rId6"/>
    <sheet name="Colnames" sheetId="6" state="hidden" r:id="rId7"/>
    <sheet name="FS (MASS)" sheetId="5" state="hidden" r:id="rId8"/>
    <sheet name="Sheet1" sheetId="4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8" l="1"/>
  <c r="J48" i="8"/>
  <c r="F48" i="8"/>
  <c r="C47" i="9"/>
  <c r="C36" i="9"/>
  <c r="C27" i="9"/>
  <c r="C19" i="9"/>
  <c r="C11" i="9"/>
  <c r="C2" i="9"/>
  <c r="C49" i="8"/>
  <c r="C49" i="7"/>
  <c r="O48" i="10"/>
  <c r="N48" i="10"/>
  <c r="M48" i="10"/>
  <c r="L48" i="10"/>
  <c r="K48" i="10"/>
  <c r="I48" i="10"/>
  <c r="H48" i="10"/>
  <c r="G48" i="10"/>
  <c r="E48" i="10"/>
  <c r="D48" i="10"/>
  <c r="B48" i="10"/>
  <c r="C48" i="10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B48" i="9"/>
  <c r="J48" i="7"/>
  <c r="F48" i="7"/>
  <c r="C24" i="8"/>
  <c r="C24" i="7"/>
  <c r="C21" i="7"/>
  <c r="C21" i="8"/>
  <c r="C22" i="8"/>
  <c r="C23" i="8"/>
  <c r="C22" i="7"/>
  <c r="C23" i="7"/>
  <c r="C3" i="8" l="1"/>
  <c r="C48" i="8" s="1"/>
  <c r="C3" i="7"/>
  <c r="C48" i="7" s="1"/>
  <c r="P48" i="8"/>
  <c r="O48" i="8"/>
  <c r="N48" i="8"/>
  <c r="M48" i="8"/>
  <c r="L48" i="8"/>
  <c r="K48" i="8"/>
  <c r="I48" i="8"/>
  <c r="H48" i="8"/>
  <c r="G48" i="8"/>
  <c r="D48" i="8"/>
  <c r="B48" i="8"/>
  <c r="P48" i="7"/>
  <c r="O48" i="7"/>
  <c r="N48" i="7"/>
  <c r="M48" i="7"/>
  <c r="L48" i="7"/>
  <c r="K48" i="7"/>
  <c r="I48" i="7"/>
  <c r="H48" i="7"/>
  <c r="G48" i="7"/>
  <c r="E48" i="7"/>
  <c r="D48" i="7"/>
  <c r="B48" i="7"/>
  <c r="G41" i="2" l="1"/>
  <c r="F41" i="2"/>
  <c r="D41" i="2"/>
  <c r="E41" i="2"/>
  <c r="C41" i="2"/>
  <c r="C17" i="4"/>
  <c r="H21" i="3"/>
  <c r="H22" i="3"/>
  <c r="H20" i="3"/>
  <c r="H3" i="2"/>
  <c r="H4" i="2"/>
  <c r="H5" i="2"/>
  <c r="H6" i="2"/>
  <c r="H7" i="2"/>
  <c r="H8" i="2"/>
  <c r="H9" i="2"/>
  <c r="H2" i="2"/>
  <c r="H8" i="3"/>
  <c r="H3" i="3"/>
  <c r="H4" i="3"/>
  <c r="H5" i="3"/>
  <c r="H6" i="3"/>
  <c r="H7" i="3"/>
  <c r="H2" i="3"/>
  <c r="G40" i="3"/>
  <c r="F40" i="3"/>
  <c r="D40" i="3"/>
  <c r="E40" i="3"/>
  <c r="C40" i="3"/>
  <c r="D11" i="4"/>
  <c r="D10" i="4"/>
  <c r="B40" i="3"/>
  <c r="D5" i="4"/>
  <c r="D4" i="4"/>
  <c r="D3" i="4"/>
  <c r="D2" i="4"/>
  <c r="B41" i="2"/>
  <c r="H41" i="2" l="1"/>
  <c r="H40" i="3"/>
  <c r="D12" i="4"/>
  <c r="D13" i="4" s="1"/>
</calcChain>
</file>

<file path=xl/sharedStrings.xml><?xml version="1.0" encoding="utf-8"?>
<sst xmlns="http://schemas.openxmlformats.org/spreadsheetml/2006/main" count="456" uniqueCount="127">
  <si>
    <t>Dataset Range</t>
  </si>
  <si>
    <t>Covered? (Yes/No)</t>
  </si>
  <si>
    <t>0-3-1-1 to 0-3-10-500</t>
  </si>
  <si>
    <t>0-4-1-1 to 0-4-10-500</t>
  </si>
  <si>
    <t>Underspecified Models Selected</t>
  </si>
  <si>
    <t>Correctly Specified Models Selected</t>
  </si>
  <si>
    <t>Overspecified Models Selected</t>
  </si>
  <si>
    <t>Models with at least one Omitted Variable</t>
  </si>
  <si>
    <t>Models with at least one Extra Variable</t>
  </si>
  <si>
    <t>Number of Datasets</t>
  </si>
  <si>
    <t>True Positive Rate</t>
  </si>
  <si>
    <t>True Negative Rate</t>
  </si>
  <si>
    <t>False Positive Rate</t>
  </si>
  <si>
    <t>0-5-1-1 to 0-6-10-500</t>
  </si>
  <si>
    <t>0-11-1-1 to 0-11-10-500</t>
  </si>
  <si>
    <t>Folder Name</t>
  </si>
  <si>
    <t>0.25-10-1-1 to 0.25-11-10-500</t>
  </si>
  <si>
    <t>0.25-3-1-1 to 0.25-4-10-500</t>
  </si>
  <si>
    <t>0.25-5-1-1 to 0.25-5-10-500</t>
  </si>
  <si>
    <t>0.25-6-1-1 to 0.25-6-10-500</t>
  </si>
  <si>
    <t>0.5-5-1-1 to 0.5-6-10-500</t>
  </si>
  <si>
    <t>0.5-12-1-1 to 0.5-13-10-500</t>
  </si>
  <si>
    <t>0.5-7-1-1 to 0.5-7-10-500</t>
  </si>
  <si>
    <t>0.5-8-1-1 to 0.5-8-10-500</t>
  </si>
  <si>
    <t>0.5-9-1-1 to 0.5-9-10-500</t>
  </si>
  <si>
    <t>0.5-10-1-1 to 0.5-11-10-500</t>
  </si>
  <si>
    <t>0.75-13-1-1 to 0.75-13-10-500</t>
  </si>
  <si>
    <t>0.5-3-1-1 to 0.5-4-10-500</t>
  </si>
  <si>
    <t>0.25-14-1-1 to 0.25-14-10-500</t>
  </si>
  <si>
    <t>0.25-15-1-1 to 0.25-15-10-500</t>
  </si>
  <si>
    <t>0.25-7-1-1 to 0.25-8-10-500</t>
  </si>
  <si>
    <t>0.25-9-1-1 to 0.25-9-10-500</t>
  </si>
  <si>
    <t>0.5-14-1-1 to 0.5-15-10-500</t>
  </si>
  <si>
    <t>0.75-3-1-1 to 0.75-4-10-500</t>
  </si>
  <si>
    <t>0.75-5-1-1 to 0.75-6-10-500</t>
  </si>
  <si>
    <t>0.75-7-1-1 to 0.75-8-10-500</t>
  </si>
  <si>
    <t>0.75-9-1-1 to 0.75-10-10-500</t>
  </si>
  <si>
    <t>0.75-11-1-1 to 0.75-11-10-500</t>
  </si>
  <si>
    <t>0.75-12-1-1 to 0.75-12-10-500</t>
  </si>
  <si>
    <t>2nd 10k</t>
  </si>
  <si>
    <t>20th 10k</t>
  </si>
  <si>
    <t>16th 10k</t>
  </si>
  <si>
    <t>17th 10k</t>
  </si>
  <si>
    <t>19th 10k</t>
  </si>
  <si>
    <t>9th 10k</t>
  </si>
  <si>
    <t>10th 10k</t>
  </si>
  <si>
    <t>11th 10k</t>
  </si>
  <si>
    <t># of 5k left:</t>
  </si>
  <si>
    <t># of 10k left:</t>
  </si>
  <si>
    <t>approx. # of minutes to run</t>
  </si>
  <si>
    <t xml:space="preserve">minutes </t>
  </si>
  <si>
    <t>hours to finish running the 2nd &amp; 3rd Benchmarks!</t>
  </si>
  <si>
    <t>0.75-14-1-1 to 0.75-15-10-500</t>
  </si>
  <si>
    <t>0-9-1-1 to 0-9-10-500</t>
  </si>
  <si>
    <t>0-10-1-1 to 0-10-10-500</t>
  </si>
  <si>
    <t>4th 5k</t>
  </si>
  <si>
    <t>18th 10k</t>
  </si>
  <si>
    <t>0.25-12-1-1 to 0.25-12-10-500</t>
  </si>
  <si>
    <t>0.25-13-1-1 to 0.25-13-10-500</t>
  </si>
  <si>
    <t>0-7-1-1 to 0-7-10-500</t>
  </si>
  <si>
    <t>0-8-1-1 to 0-8-10-500</t>
  </si>
  <si>
    <t>0-12-1-1 to 0-13-10-500</t>
  </si>
  <si>
    <t>0-10-1-1 to 0-11-10-500</t>
  </si>
  <si>
    <t>0-14-1-1 to 0-14-10-500</t>
  </si>
  <si>
    <t>0-15-1-1 to 0-15-10-500</t>
  </si>
  <si>
    <t>0.25-6-1-1 to 0.25-7-10-500</t>
  </si>
  <si>
    <t>0.25-8-1-1 to 0.25-8-10-500</t>
  </si>
  <si>
    <t>0.25-10-1-1 to 0.25-10-10-500</t>
  </si>
  <si>
    <t>0.25-11-1-1 to 0.25-12-10-500</t>
  </si>
  <si>
    <t>0.75-7-1-1 to 0.75-7-10-500</t>
  </si>
  <si>
    <t>0.75-8-1-1 to 0.75-8-10-500</t>
  </si>
  <si>
    <t>0.75-9-1-1 to 0.75-9-10-500</t>
  </si>
  <si>
    <t>0.75-10-1-1 to 0.75-10-10-500</t>
  </si>
  <si>
    <t>0.75-15-1-1 to 0.75-15-10-500</t>
  </si>
  <si>
    <t>BE's TPR</t>
  </si>
  <si>
    <t>BE's TNR</t>
  </si>
  <si>
    <t>BE's FPR</t>
  </si>
  <si>
    <t>Underspecified Models Selected by BE</t>
  </si>
  <si>
    <t>Correct Models Selected by BE</t>
  </si>
  <si>
    <t>Overspecified Models Selected by BE</t>
  </si>
  <si>
    <t>Num of Regressions Estimated</t>
  </si>
  <si>
    <t>Models Selected by BE with at least one Structural Variable Omitted</t>
  </si>
  <si>
    <t>Models Selected by BE with at least one Extraneous Variable Included</t>
  </si>
  <si>
    <t>FS's TPR</t>
  </si>
  <si>
    <t>FS's TNR</t>
  </si>
  <si>
    <t>FS's FPR</t>
  </si>
  <si>
    <t>Underspecified Models Selected by FS</t>
  </si>
  <si>
    <t>Correct Models Selected by FS</t>
  </si>
  <si>
    <t>Overspecified Models Selected by FS</t>
  </si>
  <si>
    <t>Models Selected by FS with at least one Structural Variable Omitted</t>
  </si>
  <si>
    <t>Models Selected by FS with at least one Extraneous Variable Included</t>
  </si>
  <si>
    <t>DS_name</t>
  </si>
  <si>
    <t>Regressors_Selected_by_BE</t>
  </si>
  <si>
    <t>Regressors_Selected_by_FS</t>
  </si>
  <si>
    <t>Structural_Variables</t>
  </si>
  <si>
    <t>Mean Accuracy</t>
  </si>
  <si>
    <t>Mean F1 Score</t>
  </si>
  <si>
    <t>Mean True Positive Rate</t>
  </si>
  <si>
    <t>Mean True Negative Rate</t>
  </si>
  <si>
    <t>Mean False Positive Rate</t>
  </si>
  <si>
    <t>0-3-1-1 to 0-4-10-500</t>
  </si>
  <si>
    <t>0-7-1-1 to 0-8-10-500</t>
  </si>
  <si>
    <t>0-12-1-1 to 0-12-10-500</t>
  </si>
  <si>
    <t>0-13-1-1 to 0-13-10-500</t>
  </si>
  <si>
    <t>0.75-5-1-1 to 0.75-5-10-500</t>
  </si>
  <si>
    <t>0.75-6-1-1 to 0.75-6-10-500</t>
  </si>
  <si>
    <t>Mean Positive Predictive Value</t>
  </si>
  <si>
    <t>Mean False Negative Rate</t>
  </si>
  <si>
    <t>Col L +  Col M + Col N</t>
  </si>
  <si>
    <t>0.25-3-1-1 to 0.25-3-10-500</t>
  </si>
  <si>
    <t>0.25-4-1-1 to 0.25-4-10-500</t>
  </si>
  <si>
    <t>0.25-7-1-1 to 0.25-7-10-500</t>
  </si>
  <si>
    <t>0.25-11-1-1 to 0.25-11-10-500</t>
  </si>
  <si>
    <t>0.5-4-1-1 to 0.5-4-10-500</t>
  </si>
  <si>
    <t>0.5-3-1-1 to 0.5-3-10-500</t>
  </si>
  <si>
    <t>0.5-5-1-1 to 0.5-5-10-500</t>
  </si>
  <si>
    <t>0.5-6-1-1 to 0.5-6-10-500</t>
  </si>
  <si>
    <t>Runtime (mins)</t>
  </si>
  <si>
    <t xml:space="preserve"> </t>
  </si>
  <si>
    <t>0.75-14-1-1 to 0.75-14-10-500</t>
  </si>
  <si>
    <t>0.5-10-1-1 to 0.5-10-10-500</t>
  </si>
  <si>
    <t>0.5-11-1-1 to 0.5-11-10-500</t>
  </si>
  <si>
    <t xml:space="preserve">
</t>
  </si>
  <si>
    <t>Runtime (secs)</t>
  </si>
  <si>
    <t>hours</t>
  </si>
  <si>
    <t>Models with at least one Structural Variable Omitted</t>
  </si>
  <si>
    <t>Models with at least one Extraneous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</si>
</sst>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00"/>
    <numFmt numFmtId="166" formatCode="_(* #,##0_);_(* \(#,##0\);_(* &quot;-&quot;??_);_(@_)"/>
    <numFmt numFmtId="167" formatCode="_(* #,##0.000_);_(* \(#,##0.000\);_(* &quot;-&quot;??_);_(@_)"/>
    <numFmt numFmtId="168" formatCode="_(* #,##0.0_);_(* \(#,##0.0\);_(* &quot;-&quot;??_);_(@_)"/>
    <numFmt numFmtId="169" formatCode="0.0"/>
    <numFmt numFmtId="170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1" fillId="0" borderId="2" xfId="0" applyFont="1" applyBorder="1"/>
    <xf numFmtId="165" fontId="1" fillId="0" borderId="2" xfId="0" applyNumberFormat="1" applyFont="1" applyBorder="1"/>
    <xf numFmtId="166" fontId="1" fillId="0" borderId="2" xfId="1" applyNumberFormat="1" applyFont="1" applyBorder="1"/>
    <xf numFmtId="166" fontId="1" fillId="0" borderId="3" xfId="1" applyNumberFormat="1" applyFont="1" applyBorder="1"/>
    <xf numFmtId="166" fontId="1" fillId="0" borderId="1" xfId="1" applyNumberFormat="1" applyFont="1" applyBorder="1"/>
    <xf numFmtId="0" fontId="0" fillId="0" borderId="7" xfId="0" applyBorder="1"/>
    <xf numFmtId="0" fontId="0" fillId="0" borderId="8" xfId="0" applyBorder="1"/>
    <xf numFmtId="0" fontId="2" fillId="0" borderId="7" xfId="0" applyFont="1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1" fillId="0" borderId="10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8" xfId="0" applyFont="1" applyBorder="1"/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2" fillId="0" borderId="8" xfId="0" applyFont="1" applyBorder="1"/>
    <xf numFmtId="0" fontId="0" fillId="0" borderId="15" xfId="0" applyBorder="1"/>
    <xf numFmtId="0" fontId="0" fillId="0" borderId="16" xfId="0" applyBorder="1"/>
    <xf numFmtId="167" fontId="1" fillId="0" borderId="2" xfId="1" applyNumberFormat="1" applyFont="1" applyBorder="1"/>
    <xf numFmtId="168" fontId="1" fillId="0" borderId="2" xfId="1" applyNumberFormat="1" applyFont="1" applyBorder="1"/>
    <xf numFmtId="164" fontId="1" fillId="0" borderId="2" xfId="1" applyFont="1" applyBorder="1"/>
    <xf numFmtId="169" fontId="0" fillId="0" borderId="0" xfId="0" applyNumberFormat="1"/>
    <xf numFmtId="169" fontId="0" fillId="0" borderId="13" xfId="0" applyNumberFormat="1" applyBorder="1"/>
    <xf numFmtId="0" fontId="0" fillId="0" borderId="7" xfId="0" applyBorder="1" applyAlignment="1">
      <alignment wrapText="1"/>
    </xf>
    <xf numFmtId="0" fontId="0" fillId="0" borderId="17" xfId="0" applyBorder="1"/>
    <xf numFmtId="2" fontId="0" fillId="0" borderId="0" xfId="0" applyNumberFormat="1"/>
    <xf numFmtId="169" fontId="0" fillId="0" borderId="5" xfId="0" applyNumberFormat="1" applyBorder="1"/>
    <xf numFmtId="2" fontId="2" fillId="0" borderId="0" xfId="0" applyNumberFormat="1" applyFont="1"/>
    <xf numFmtId="2" fontId="0" fillId="0" borderId="13" xfId="0" applyNumberFormat="1" applyBorder="1"/>
    <xf numFmtId="17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A904-010C-4BFA-AF28-C90834647F82}">
  <dimension ref="A1:H40"/>
  <sheetViews>
    <sheetView zoomScale="88" zoomScaleNormal="88" workbookViewId="0">
      <pane ySplit="1" topLeftCell="A12" activePane="bottomLeft" state="frozen"/>
      <selection pane="bottomLeft" activeCell="C40" sqref="C40"/>
    </sheetView>
  </sheetViews>
  <sheetFormatPr defaultRowHeight="15" x14ac:dyDescent="0.25"/>
  <cols>
    <col min="1" max="1" width="27.85546875" customWidth="1"/>
    <col min="2" max="2" width="11.5703125" bestFit="1" customWidth="1"/>
    <col min="3" max="3" width="12.42578125" customWidth="1"/>
    <col min="4" max="4" width="13.85546875" customWidth="1"/>
    <col min="5" max="5" width="14.140625" customWidth="1"/>
    <col min="6" max="6" width="17.140625" customWidth="1"/>
    <col min="7" max="7" width="18.42578125" customWidth="1"/>
    <col min="8" max="8" width="16.5703125" customWidth="1"/>
  </cols>
  <sheetData>
    <row r="1" spans="1:8" ht="32.25" customHeight="1" x14ac:dyDescent="0.25">
      <c r="A1" s="15" t="s">
        <v>0</v>
      </c>
      <c r="B1" s="23" t="s">
        <v>9</v>
      </c>
      <c r="C1" s="16" t="s">
        <v>10</v>
      </c>
      <c r="D1" s="16" t="s">
        <v>11</v>
      </c>
      <c r="E1" s="16" t="s">
        <v>12</v>
      </c>
      <c r="F1" s="16" t="s">
        <v>4</v>
      </c>
      <c r="G1" s="16" t="s">
        <v>5</v>
      </c>
      <c r="H1" s="17" t="s">
        <v>6</v>
      </c>
    </row>
    <row r="2" spans="1:8" x14ac:dyDescent="0.25">
      <c r="A2" s="18" t="s">
        <v>2</v>
      </c>
      <c r="B2" s="18">
        <v>5000</v>
      </c>
      <c r="C2" s="19">
        <v>1</v>
      </c>
      <c r="D2" s="19">
        <v>0.85799999999999998</v>
      </c>
      <c r="E2" s="19">
        <v>0.14199999999999999</v>
      </c>
      <c r="F2" s="19">
        <v>0</v>
      </c>
      <c r="G2" s="19">
        <v>45</v>
      </c>
      <c r="H2" s="20">
        <f>B2-G2</f>
        <v>4955</v>
      </c>
    </row>
    <row r="3" spans="1:8" x14ac:dyDescent="0.25">
      <c r="A3" s="11" t="s">
        <v>3</v>
      </c>
      <c r="B3" s="11">
        <v>5000</v>
      </c>
      <c r="C3">
        <v>1</v>
      </c>
      <c r="D3">
        <v>0.86</v>
      </c>
      <c r="E3">
        <v>0.14000000000000001</v>
      </c>
      <c r="F3">
        <v>0</v>
      </c>
      <c r="G3">
        <v>50</v>
      </c>
      <c r="H3" s="12">
        <f t="shared" ref="H3:H8" si="0">B3-G3</f>
        <v>4950</v>
      </c>
    </row>
    <row r="4" spans="1:8" x14ac:dyDescent="0.25">
      <c r="A4" s="11" t="s">
        <v>13</v>
      </c>
      <c r="B4" s="11">
        <v>10000</v>
      </c>
      <c r="C4">
        <v>1</v>
      </c>
      <c r="D4">
        <v>0.86</v>
      </c>
      <c r="E4">
        <v>0.14000000000000001</v>
      </c>
      <c r="F4">
        <v>0</v>
      </c>
      <c r="G4">
        <v>140</v>
      </c>
      <c r="H4" s="12">
        <f t="shared" si="0"/>
        <v>9860</v>
      </c>
    </row>
    <row r="5" spans="1:8" x14ac:dyDescent="0.25">
      <c r="A5" s="11" t="s">
        <v>59</v>
      </c>
      <c r="B5" s="11">
        <v>5000</v>
      </c>
      <c r="C5">
        <v>1</v>
      </c>
      <c r="D5">
        <v>0.85799999999999998</v>
      </c>
      <c r="E5">
        <v>0.14199999999999999</v>
      </c>
      <c r="F5">
        <v>0</v>
      </c>
      <c r="G5">
        <v>79</v>
      </c>
      <c r="H5" s="12">
        <f t="shared" si="0"/>
        <v>4921</v>
      </c>
    </row>
    <row r="6" spans="1:8" x14ac:dyDescent="0.25">
      <c r="A6" s="11" t="s">
        <v>60</v>
      </c>
      <c r="B6" s="11">
        <v>5000</v>
      </c>
      <c r="C6">
        <v>1</v>
      </c>
      <c r="D6">
        <v>0.85899999999999999</v>
      </c>
      <c r="E6">
        <v>0.14099999999999999</v>
      </c>
      <c r="F6">
        <v>0</v>
      </c>
      <c r="G6">
        <v>97</v>
      </c>
      <c r="H6" s="12">
        <f t="shared" si="0"/>
        <v>4903</v>
      </c>
    </row>
    <row r="7" spans="1:8" x14ac:dyDescent="0.25">
      <c r="A7" s="11" t="s">
        <v>53</v>
      </c>
      <c r="B7" s="11">
        <v>5000</v>
      </c>
      <c r="C7">
        <v>1</v>
      </c>
      <c r="D7">
        <v>0.85899999999999999</v>
      </c>
      <c r="E7">
        <v>0.14099999999999999</v>
      </c>
      <c r="F7">
        <v>0</v>
      </c>
      <c r="G7">
        <v>119</v>
      </c>
      <c r="H7" s="12">
        <f t="shared" si="0"/>
        <v>4881</v>
      </c>
    </row>
    <row r="8" spans="1:8" x14ac:dyDescent="0.25">
      <c r="A8" s="11" t="s">
        <v>62</v>
      </c>
      <c r="B8" s="11">
        <v>10000</v>
      </c>
      <c r="C8">
        <v>1</v>
      </c>
      <c r="D8">
        <v>0.86</v>
      </c>
      <c r="E8">
        <v>0.14000000000000001</v>
      </c>
      <c r="F8">
        <v>0</v>
      </c>
      <c r="G8">
        <v>290</v>
      </c>
      <c r="H8" s="12">
        <f t="shared" si="0"/>
        <v>9710</v>
      </c>
    </row>
    <row r="9" spans="1:8" x14ac:dyDescent="0.25">
      <c r="A9" s="11" t="s">
        <v>61</v>
      </c>
      <c r="B9" s="11">
        <v>10000</v>
      </c>
      <c r="C9">
        <v>1</v>
      </c>
      <c r="D9">
        <v>0.86</v>
      </c>
      <c r="E9">
        <v>0.14000000000000001</v>
      </c>
      <c r="F9">
        <v>0</v>
      </c>
      <c r="G9">
        <v>429</v>
      </c>
      <c r="H9" s="12">
        <v>9571</v>
      </c>
    </row>
    <row r="10" spans="1:8" x14ac:dyDescent="0.25">
      <c r="A10" s="11" t="s">
        <v>63</v>
      </c>
      <c r="B10" s="11">
        <v>5000</v>
      </c>
      <c r="C10">
        <v>1</v>
      </c>
      <c r="D10">
        <v>0.86</v>
      </c>
      <c r="E10">
        <v>0.14000000000000001</v>
      </c>
      <c r="F10">
        <v>0</v>
      </c>
      <c r="G10">
        <v>266</v>
      </c>
      <c r="H10" s="12">
        <v>4734</v>
      </c>
    </row>
    <row r="11" spans="1:8" x14ac:dyDescent="0.25">
      <c r="A11" s="14" t="s">
        <v>64</v>
      </c>
      <c r="B11" s="11">
        <v>5000</v>
      </c>
      <c r="C11" s="21">
        <v>1</v>
      </c>
      <c r="D11" s="21">
        <v>0.86</v>
      </c>
      <c r="E11">
        <v>0.14000000000000001</v>
      </c>
      <c r="F11" s="21">
        <v>0</v>
      </c>
      <c r="G11" s="21">
        <v>308</v>
      </c>
      <c r="H11" s="22">
        <v>4692</v>
      </c>
    </row>
    <row r="12" spans="1:8" x14ac:dyDescent="0.25">
      <c r="A12" s="11" t="s">
        <v>17</v>
      </c>
      <c r="B12" s="18">
        <v>10000</v>
      </c>
      <c r="C12">
        <v>1</v>
      </c>
      <c r="D12">
        <v>0.83699999999999997</v>
      </c>
      <c r="E12" s="19">
        <v>0.16300000000000001</v>
      </c>
      <c r="F12">
        <v>0</v>
      </c>
      <c r="G12">
        <v>16</v>
      </c>
      <c r="H12" s="12">
        <v>9984</v>
      </c>
    </row>
    <row r="13" spans="1:8" x14ac:dyDescent="0.25">
      <c r="A13" s="11" t="s">
        <v>18</v>
      </c>
      <c r="B13" s="11">
        <v>5000</v>
      </c>
      <c r="C13">
        <v>1</v>
      </c>
      <c r="D13">
        <v>0.83599999999999997</v>
      </c>
      <c r="E13">
        <v>0.16400000000000001</v>
      </c>
      <c r="F13">
        <v>0</v>
      </c>
      <c r="G13">
        <v>12</v>
      </c>
      <c r="H13" s="12">
        <v>4988</v>
      </c>
    </row>
    <row r="14" spans="1:8" x14ac:dyDescent="0.25">
      <c r="A14" s="11" t="s">
        <v>65</v>
      </c>
      <c r="B14" s="11">
        <v>10000</v>
      </c>
      <c r="C14">
        <v>1</v>
      </c>
      <c r="D14">
        <v>0.83699999999999997</v>
      </c>
      <c r="E14">
        <v>0.16300000000000001</v>
      </c>
      <c r="F14">
        <v>0</v>
      </c>
      <c r="G14">
        <v>30</v>
      </c>
      <c r="H14" s="12">
        <v>9970</v>
      </c>
    </row>
    <row r="15" spans="1:8" x14ac:dyDescent="0.25">
      <c r="A15" s="11" t="s">
        <v>66</v>
      </c>
      <c r="B15" s="11">
        <v>5000</v>
      </c>
      <c r="C15">
        <v>1</v>
      </c>
      <c r="D15">
        <v>0.83699999999999997</v>
      </c>
      <c r="E15">
        <v>0.16300000000000001</v>
      </c>
      <c r="F15">
        <v>0</v>
      </c>
      <c r="G15">
        <v>27</v>
      </c>
      <c r="H15" s="12">
        <v>4973</v>
      </c>
    </row>
    <row r="16" spans="1:8" x14ac:dyDescent="0.25">
      <c r="A16" s="13" t="s">
        <v>31</v>
      </c>
      <c r="B16" s="11">
        <v>5000</v>
      </c>
      <c r="C16">
        <v>1</v>
      </c>
      <c r="D16">
        <v>0.83499999999999996</v>
      </c>
      <c r="E16">
        <v>0.16500000000000001</v>
      </c>
      <c r="F16">
        <v>0</v>
      </c>
      <c r="G16">
        <v>21</v>
      </c>
      <c r="H16" s="12">
        <v>4979</v>
      </c>
    </row>
    <row r="17" spans="1:8" x14ac:dyDescent="0.25">
      <c r="A17" s="11" t="s">
        <v>67</v>
      </c>
      <c r="B17" s="11">
        <v>5000</v>
      </c>
      <c r="C17">
        <v>1</v>
      </c>
      <c r="D17">
        <v>0.83799999999999997</v>
      </c>
      <c r="E17">
        <v>0.16200000000000001</v>
      </c>
      <c r="F17">
        <v>0</v>
      </c>
      <c r="G17">
        <v>42</v>
      </c>
      <c r="H17" s="12">
        <v>4958</v>
      </c>
    </row>
    <row r="18" spans="1:8" x14ac:dyDescent="0.25">
      <c r="A18" s="11" t="s">
        <v>68</v>
      </c>
      <c r="B18" s="11">
        <v>10000</v>
      </c>
      <c r="C18">
        <v>1</v>
      </c>
      <c r="D18">
        <v>0.83799999999999997</v>
      </c>
      <c r="E18">
        <v>0.16200000000000001</v>
      </c>
      <c r="F18">
        <v>0</v>
      </c>
      <c r="G18">
        <v>119</v>
      </c>
      <c r="H18" s="12">
        <v>9881</v>
      </c>
    </row>
    <row r="19" spans="1:8" x14ac:dyDescent="0.25">
      <c r="A19" s="11" t="s">
        <v>58</v>
      </c>
      <c r="B19" s="11">
        <v>5000</v>
      </c>
      <c r="C19">
        <v>1</v>
      </c>
      <c r="D19">
        <v>0.84</v>
      </c>
      <c r="E19">
        <v>0.16</v>
      </c>
      <c r="F19">
        <v>0</v>
      </c>
      <c r="G19">
        <v>114</v>
      </c>
      <c r="H19" s="12">
        <v>4886</v>
      </c>
    </row>
    <row r="20" spans="1:8" x14ac:dyDescent="0.25">
      <c r="A20" s="11" t="s">
        <v>28</v>
      </c>
      <c r="B20" s="11">
        <v>5000</v>
      </c>
      <c r="C20">
        <v>1</v>
      </c>
      <c r="D20">
        <v>0.84</v>
      </c>
      <c r="E20">
        <v>0.16</v>
      </c>
      <c r="F20">
        <v>0</v>
      </c>
      <c r="G20">
        <v>136</v>
      </c>
      <c r="H20" s="12">
        <f>B20-G20</f>
        <v>4864</v>
      </c>
    </row>
    <row r="21" spans="1:8" x14ac:dyDescent="0.25">
      <c r="A21" s="14" t="s">
        <v>29</v>
      </c>
      <c r="B21" s="11">
        <v>5000</v>
      </c>
      <c r="C21" s="21">
        <v>1</v>
      </c>
      <c r="D21" s="21">
        <v>0.84099999999999997</v>
      </c>
      <c r="E21">
        <v>0.159</v>
      </c>
      <c r="F21" s="21">
        <v>0</v>
      </c>
      <c r="G21" s="21">
        <v>171</v>
      </c>
      <c r="H21" s="22">
        <f t="shared" ref="H21:H22" si="1">B21-G21</f>
        <v>4829</v>
      </c>
    </row>
    <row r="22" spans="1:8" x14ac:dyDescent="0.25">
      <c r="A22" s="11" t="s">
        <v>27</v>
      </c>
      <c r="B22" s="18">
        <v>10000</v>
      </c>
      <c r="C22">
        <v>1</v>
      </c>
      <c r="D22">
        <v>0.82799999999999996</v>
      </c>
      <c r="E22" s="19">
        <v>0.17199999999999999</v>
      </c>
      <c r="F22">
        <v>0</v>
      </c>
      <c r="G22">
        <v>5</v>
      </c>
      <c r="H22" s="12">
        <f t="shared" si="1"/>
        <v>9995</v>
      </c>
    </row>
    <row r="23" spans="1:8" x14ac:dyDescent="0.25">
      <c r="A23" s="11" t="s">
        <v>20</v>
      </c>
      <c r="B23" s="11">
        <v>10000</v>
      </c>
      <c r="C23">
        <v>1</v>
      </c>
      <c r="D23">
        <v>0.82899999999999996</v>
      </c>
      <c r="E23">
        <v>0.17100000000000001</v>
      </c>
      <c r="F23">
        <v>0</v>
      </c>
      <c r="G23">
        <v>24</v>
      </c>
      <c r="H23" s="12">
        <v>9976</v>
      </c>
    </row>
    <row r="24" spans="1:8" x14ac:dyDescent="0.25">
      <c r="A24" s="11" t="s">
        <v>22</v>
      </c>
      <c r="B24" s="11">
        <v>5000</v>
      </c>
      <c r="C24">
        <v>1</v>
      </c>
      <c r="D24">
        <v>0.83</v>
      </c>
      <c r="E24">
        <v>0.17</v>
      </c>
      <c r="F24">
        <v>0</v>
      </c>
      <c r="G24">
        <v>19</v>
      </c>
      <c r="H24" s="12">
        <v>4981</v>
      </c>
    </row>
    <row r="25" spans="1:8" x14ac:dyDescent="0.25">
      <c r="A25" s="11" t="s">
        <v>23</v>
      </c>
      <c r="B25" s="11">
        <v>5000</v>
      </c>
      <c r="C25">
        <v>1</v>
      </c>
      <c r="D25">
        <v>0.83</v>
      </c>
      <c r="E25">
        <v>0.17</v>
      </c>
      <c r="F25">
        <v>0</v>
      </c>
      <c r="G25">
        <v>27</v>
      </c>
      <c r="H25" s="12">
        <v>4973</v>
      </c>
    </row>
    <row r="26" spans="1:8" x14ac:dyDescent="0.25">
      <c r="A26" s="11" t="s">
        <v>24</v>
      </c>
      <c r="B26" s="11">
        <v>5000</v>
      </c>
      <c r="C26">
        <v>1</v>
      </c>
      <c r="D26">
        <v>0.83199999999999996</v>
      </c>
      <c r="E26">
        <v>0.16800000000000001</v>
      </c>
      <c r="F26">
        <v>0</v>
      </c>
      <c r="G26">
        <v>30</v>
      </c>
      <c r="H26" s="12">
        <v>4970</v>
      </c>
    </row>
    <row r="27" spans="1:8" x14ac:dyDescent="0.25">
      <c r="A27" s="11" t="s">
        <v>25</v>
      </c>
      <c r="B27" s="11">
        <v>10000</v>
      </c>
      <c r="C27">
        <v>1</v>
      </c>
      <c r="D27">
        <v>0.82899999999999996</v>
      </c>
      <c r="E27">
        <v>0.17100000000000001</v>
      </c>
      <c r="F27">
        <v>0</v>
      </c>
      <c r="G27">
        <v>24</v>
      </c>
      <c r="H27" s="12">
        <v>9976</v>
      </c>
    </row>
    <row r="28" spans="1:8" x14ac:dyDescent="0.25">
      <c r="A28" s="11" t="s">
        <v>21</v>
      </c>
      <c r="B28" s="11">
        <v>10000</v>
      </c>
      <c r="C28">
        <v>1</v>
      </c>
      <c r="D28">
        <v>0.83399999999999996</v>
      </c>
      <c r="E28">
        <v>0.16600000000000001</v>
      </c>
      <c r="F28">
        <v>0</v>
      </c>
      <c r="G28">
        <v>175</v>
      </c>
      <c r="H28" s="12">
        <v>9825</v>
      </c>
    </row>
    <row r="29" spans="1:8" x14ac:dyDescent="0.25">
      <c r="A29" s="14" t="s">
        <v>32</v>
      </c>
      <c r="B29" s="11">
        <v>10000</v>
      </c>
      <c r="C29" s="21">
        <v>1</v>
      </c>
      <c r="D29" s="21">
        <v>0.83499999999999996</v>
      </c>
      <c r="E29">
        <v>0.16500000000000001</v>
      </c>
      <c r="F29" s="21">
        <v>0</v>
      </c>
      <c r="G29" s="21">
        <v>307</v>
      </c>
      <c r="H29" s="22">
        <v>9693</v>
      </c>
    </row>
    <row r="30" spans="1:8" x14ac:dyDescent="0.25">
      <c r="A30" s="11" t="s">
        <v>33</v>
      </c>
      <c r="B30" s="18">
        <v>10000</v>
      </c>
      <c r="C30">
        <v>1</v>
      </c>
      <c r="D30">
        <v>0.81499999999999995</v>
      </c>
      <c r="E30" s="19">
        <v>0.185</v>
      </c>
      <c r="F30">
        <v>0</v>
      </c>
      <c r="G30">
        <v>5</v>
      </c>
      <c r="H30" s="12">
        <v>9995</v>
      </c>
    </row>
    <row r="31" spans="1:8" x14ac:dyDescent="0.25">
      <c r="A31" s="11" t="s">
        <v>34</v>
      </c>
      <c r="B31" s="11">
        <v>10000</v>
      </c>
      <c r="C31">
        <v>1</v>
      </c>
      <c r="D31">
        <v>0.81799999999999995</v>
      </c>
      <c r="E31">
        <v>0.182</v>
      </c>
      <c r="F31">
        <v>0</v>
      </c>
      <c r="G31">
        <v>25</v>
      </c>
      <c r="H31" s="12">
        <v>9975</v>
      </c>
    </row>
    <row r="32" spans="1:8" x14ac:dyDescent="0.25">
      <c r="A32" s="11" t="s">
        <v>69</v>
      </c>
      <c r="B32" s="11">
        <v>5000</v>
      </c>
      <c r="C32">
        <v>1</v>
      </c>
      <c r="D32">
        <v>0.82099999999999995</v>
      </c>
      <c r="E32">
        <v>0.17899999999999999</v>
      </c>
      <c r="F32">
        <v>0</v>
      </c>
      <c r="G32">
        <v>15</v>
      </c>
      <c r="H32" s="12">
        <v>4985</v>
      </c>
    </row>
    <row r="33" spans="1:8" x14ac:dyDescent="0.25">
      <c r="A33" s="11" t="s">
        <v>70</v>
      </c>
      <c r="B33" s="11">
        <v>5000</v>
      </c>
      <c r="C33">
        <v>1</v>
      </c>
      <c r="D33">
        <v>0.82299999999999995</v>
      </c>
      <c r="E33">
        <v>0.17699999999999999</v>
      </c>
      <c r="F33">
        <v>0</v>
      </c>
      <c r="G33">
        <v>20</v>
      </c>
      <c r="H33" s="12">
        <v>4980</v>
      </c>
    </row>
    <row r="34" spans="1:8" x14ac:dyDescent="0.25">
      <c r="A34" s="11" t="s">
        <v>71</v>
      </c>
      <c r="B34" s="11">
        <v>5000</v>
      </c>
      <c r="C34">
        <v>1</v>
      </c>
      <c r="D34">
        <v>0.82399999999999995</v>
      </c>
      <c r="E34">
        <v>0.17599999999999999</v>
      </c>
      <c r="F34">
        <v>0</v>
      </c>
      <c r="G34">
        <v>37</v>
      </c>
      <c r="H34" s="12">
        <v>4963</v>
      </c>
    </row>
    <row r="35" spans="1:8" x14ac:dyDescent="0.25">
      <c r="A35" s="11" t="s">
        <v>72</v>
      </c>
      <c r="B35" s="11">
        <v>5000</v>
      </c>
      <c r="C35">
        <v>1</v>
      </c>
      <c r="D35">
        <v>0.82699999999999996</v>
      </c>
      <c r="E35">
        <v>0.17299999999999999</v>
      </c>
      <c r="F35">
        <v>0</v>
      </c>
      <c r="G35">
        <v>37</v>
      </c>
      <c r="H35" s="12">
        <v>4963</v>
      </c>
    </row>
    <row r="36" spans="1:8" x14ac:dyDescent="0.25">
      <c r="A36" s="11" t="s">
        <v>37</v>
      </c>
      <c r="B36" s="11">
        <v>5000</v>
      </c>
      <c r="C36">
        <v>1</v>
      </c>
      <c r="D36">
        <v>0.82799999999999996</v>
      </c>
      <c r="E36">
        <v>0.17199999999999999</v>
      </c>
      <c r="F36">
        <v>0</v>
      </c>
      <c r="G36">
        <v>65</v>
      </c>
      <c r="H36" s="12">
        <v>4935</v>
      </c>
    </row>
    <row r="37" spans="1:8" x14ac:dyDescent="0.25">
      <c r="A37" s="11" t="s">
        <v>38</v>
      </c>
      <c r="B37" s="11">
        <v>5000</v>
      </c>
      <c r="C37">
        <v>1</v>
      </c>
      <c r="D37">
        <v>0.82799999999999996</v>
      </c>
      <c r="E37">
        <v>0.17199999999999999</v>
      </c>
      <c r="F37">
        <v>0</v>
      </c>
      <c r="G37">
        <v>90</v>
      </c>
      <c r="H37" s="12">
        <v>4910</v>
      </c>
    </row>
    <row r="38" spans="1:8" x14ac:dyDescent="0.25">
      <c r="A38" s="11" t="s">
        <v>52</v>
      </c>
      <c r="B38" s="11">
        <v>10000</v>
      </c>
      <c r="C38">
        <v>1</v>
      </c>
      <c r="D38">
        <v>0.83</v>
      </c>
      <c r="E38">
        <v>0.17</v>
      </c>
      <c r="F38">
        <v>0</v>
      </c>
      <c r="G38">
        <v>235</v>
      </c>
      <c r="H38" s="12">
        <v>9765</v>
      </c>
    </row>
    <row r="39" spans="1:8" ht="15.75" thickBot="1" x14ac:dyDescent="0.3">
      <c r="A39" s="11" t="s">
        <v>73</v>
      </c>
      <c r="B39" s="11">
        <v>5000</v>
      </c>
      <c r="C39">
        <v>1</v>
      </c>
      <c r="D39">
        <v>0.83199999999999996</v>
      </c>
      <c r="E39">
        <v>0.16800000000000001</v>
      </c>
      <c r="F39">
        <v>0</v>
      </c>
      <c r="G39">
        <v>160</v>
      </c>
      <c r="H39" s="12">
        <v>4840</v>
      </c>
    </row>
    <row r="40" spans="1:8" ht="15.75" thickBot="1" x14ac:dyDescent="0.3">
      <c r="A40" s="19"/>
      <c r="B40" s="10">
        <f>SUM(B2:B39)</f>
        <v>260000</v>
      </c>
      <c r="C40" s="6">
        <f>AVERAGE(C2:C39)</f>
        <v>1</v>
      </c>
      <c r="D40" s="7">
        <f>AVERAGE(D2:D39)</f>
        <v>0.83857894736842109</v>
      </c>
      <c r="E40" s="7">
        <f>AVERAGE(E2:E39)</f>
        <v>0.16142105263157897</v>
      </c>
      <c r="F40" s="6">
        <f>SUM(F2:F39)</f>
        <v>0</v>
      </c>
      <c r="G40" s="8">
        <f>SUM(G2:G39)</f>
        <v>3811</v>
      </c>
      <c r="H40" s="9">
        <f>SUM(H2:H39)</f>
        <v>256189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6054-9AD1-4419-A66D-7DA790056A71}">
  <dimension ref="A1:Q49"/>
  <sheetViews>
    <sheetView zoomScale="88" zoomScaleNormal="88" workbookViewId="0">
      <pane ySplit="1" topLeftCell="A2" activePane="bottomLeft" state="frozen"/>
      <selection pane="bottomLeft" activeCell="P1" sqref="P1"/>
    </sheetView>
  </sheetViews>
  <sheetFormatPr defaultRowHeight="15" x14ac:dyDescent="0.25"/>
  <cols>
    <col min="1" max="1" width="28.5703125" bestFit="1" customWidth="1"/>
    <col min="2" max="2" width="11.42578125" customWidth="1"/>
    <col min="6" max="6" width="17.140625" customWidth="1"/>
    <col min="7" max="7" width="11.5703125" customWidth="1"/>
    <col min="8" max="8" width="11.28515625" customWidth="1"/>
    <col min="9" max="9" width="11" customWidth="1"/>
    <col min="10" max="10" width="11.140625" customWidth="1"/>
    <col min="11" max="11" width="15.140625" customWidth="1"/>
    <col min="12" max="12" width="15.42578125" customWidth="1"/>
    <col min="13" max="13" width="15" customWidth="1"/>
    <col min="14" max="14" width="8" customWidth="1"/>
    <col min="15" max="15" width="19" customWidth="1"/>
    <col min="16" max="16" width="19.28515625" customWidth="1"/>
  </cols>
  <sheetData>
    <row r="1" spans="1:16" ht="46.5" customHeight="1" x14ac:dyDescent="0.25">
      <c r="A1" s="25" t="s">
        <v>0</v>
      </c>
      <c r="B1" s="26" t="s">
        <v>9</v>
      </c>
      <c r="C1" s="26" t="s">
        <v>117</v>
      </c>
      <c r="D1" s="26" t="s">
        <v>95</v>
      </c>
      <c r="E1" s="26" t="s">
        <v>96</v>
      </c>
      <c r="F1" s="26" t="s">
        <v>106</v>
      </c>
      <c r="G1" s="26" t="s">
        <v>97</v>
      </c>
      <c r="H1" s="26" t="s">
        <v>98</v>
      </c>
      <c r="I1" s="26" t="s">
        <v>99</v>
      </c>
      <c r="J1" s="26" t="s">
        <v>107</v>
      </c>
      <c r="K1" s="26" t="s">
        <v>4</v>
      </c>
      <c r="L1" s="26" t="s">
        <v>5</v>
      </c>
      <c r="M1" s="26" t="s">
        <v>6</v>
      </c>
      <c r="N1" s="26" t="s">
        <v>108</v>
      </c>
      <c r="O1" s="26" t="s">
        <v>125</v>
      </c>
      <c r="P1" s="27" t="s">
        <v>126</v>
      </c>
    </row>
    <row r="2" spans="1:16" x14ac:dyDescent="0.25">
      <c r="A2" s="20" t="s">
        <v>100</v>
      </c>
      <c r="B2" s="18">
        <v>10000</v>
      </c>
      <c r="C2">
        <v>63.4</v>
      </c>
      <c r="D2" s="19">
        <v>0.85099999999999998</v>
      </c>
      <c r="E2" s="19">
        <v>0.625</v>
      </c>
      <c r="F2" s="19">
        <v>0.46600000000000003</v>
      </c>
      <c r="G2" s="19">
        <v>1</v>
      </c>
      <c r="H2" s="19">
        <v>0.83099999999999996</v>
      </c>
      <c r="I2" s="19">
        <v>0.16900000000000001</v>
      </c>
      <c r="J2" s="19">
        <v>0</v>
      </c>
      <c r="K2" s="19">
        <v>0</v>
      </c>
      <c r="L2" s="19">
        <v>95</v>
      </c>
      <c r="M2" s="19">
        <v>9905</v>
      </c>
      <c r="N2" s="19">
        <v>10000</v>
      </c>
      <c r="O2" s="19">
        <v>0</v>
      </c>
      <c r="P2" s="20">
        <v>9905</v>
      </c>
    </row>
    <row r="3" spans="1:16" x14ac:dyDescent="0.25">
      <c r="A3" s="12" t="s">
        <v>13</v>
      </c>
      <c r="B3" s="11">
        <v>10000</v>
      </c>
      <c r="C3">
        <f>(119.5 + 65.3)/2</f>
        <v>92.4</v>
      </c>
      <c r="D3">
        <v>0.86199999999999999</v>
      </c>
      <c r="E3">
        <v>0.73799999999999999</v>
      </c>
      <c r="F3">
        <v>0.59399999999999997</v>
      </c>
      <c r="G3">
        <v>1</v>
      </c>
      <c r="H3">
        <v>0.83099999999999996</v>
      </c>
      <c r="I3">
        <v>0.16900000000000001</v>
      </c>
      <c r="J3">
        <v>0</v>
      </c>
      <c r="K3">
        <v>0</v>
      </c>
      <c r="L3">
        <v>140</v>
      </c>
      <c r="M3">
        <v>9860</v>
      </c>
      <c r="N3">
        <v>10000</v>
      </c>
      <c r="O3">
        <v>0</v>
      </c>
      <c r="P3" s="12">
        <v>9860</v>
      </c>
    </row>
    <row r="4" spans="1:16" x14ac:dyDescent="0.25">
      <c r="A4" s="12" t="s">
        <v>101</v>
      </c>
      <c r="B4" s="11">
        <v>10000</v>
      </c>
      <c r="C4">
        <v>69.5</v>
      </c>
      <c r="D4">
        <v>0.872</v>
      </c>
      <c r="E4">
        <v>0.80300000000000005</v>
      </c>
      <c r="F4">
        <v>0.67900000000000005</v>
      </c>
      <c r="G4">
        <v>1</v>
      </c>
      <c r="H4">
        <v>0.83</v>
      </c>
      <c r="I4">
        <v>0.17</v>
      </c>
      <c r="J4">
        <v>0</v>
      </c>
      <c r="K4">
        <v>0</v>
      </c>
      <c r="L4">
        <v>176</v>
      </c>
      <c r="M4">
        <v>9824</v>
      </c>
      <c r="N4">
        <v>10000</v>
      </c>
      <c r="O4">
        <v>0</v>
      </c>
      <c r="P4" s="12">
        <v>9824</v>
      </c>
    </row>
    <row r="5" spans="1:16" x14ac:dyDescent="0.25">
      <c r="A5" s="12" t="s">
        <v>53</v>
      </c>
      <c r="B5" s="11">
        <v>5000</v>
      </c>
      <c r="C5">
        <v>30.9</v>
      </c>
      <c r="D5">
        <v>0.88100000000000001</v>
      </c>
      <c r="E5">
        <v>0.84</v>
      </c>
      <c r="F5">
        <v>0.73</v>
      </c>
      <c r="G5">
        <v>1</v>
      </c>
      <c r="H5">
        <v>0.83</v>
      </c>
      <c r="I5">
        <v>0.17</v>
      </c>
      <c r="J5">
        <v>0</v>
      </c>
      <c r="K5">
        <v>0</v>
      </c>
      <c r="L5">
        <v>119</v>
      </c>
      <c r="M5">
        <v>4881</v>
      </c>
      <c r="N5">
        <v>5000</v>
      </c>
      <c r="O5">
        <v>0</v>
      </c>
      <c r="P5" s="12">
        <v>4881</v>
      </c>
    </row>
    <row r="6" spans="1:16" x14ac:dyDescent="0.25">
      <c r="A6" s="12" t="s">
        <v>54</v>
      </c>
      <c r="B6" s="11">
        <v>5000</v>
      </c>
      <c r="C6">
        <v>32.200000000000003</v>
      </c>
      <c r="D6">
        <v>0.88800000000000001</v>
      </c>
      <c r="E6">
        <v>0.86</v>
      </c>
      <c r="F6">
        <v>0.76</v>
      </c>
      <c r="G6">
        <v>1</v>
      </c>
      <c r="H6">
        <v>0.83199999999999996</v>
      </c>
      <c r="I6">
        <v>0.16800000000000001</v>
      </c>
      <c r="J6">
        <v>0</v>
      </c>
      <c r="K6">
        <v>0</v>
      </c>
      <c r="L6">
        <v>131</v>
      </c>
      <c r="M6">
        <v>4869</v>
      </c>
      <c r="N6">
        <v>5000</v>
      </c>
      <c r="O6">
        <v>0</v>
      </c>
      <c r="P6" s="12">
        <v>4869</v>
      </c>
    </row>
    <row r="7" spans="1:16" x14ac:dyDescent="0.25">
      <c r="A7" s="12" t="s">
        <v>14</v>
      </c>
      <c r="B7" s="11">
        <v>5000</v>
      </c>
      <c r="C7">
        <v>38.700000000000003</v>
      </c>
      <c r="D7">
        <v>0.89200000000000002</v>
      </c>
      <c r="E7">
        <v>0.875</v>
      </c>
      <c r="F7">
        <v>0.78300000000000003</v>
      </c>
      <c r="G7">
        <v>1</v>
      </c>
      <c r="H7">
        <v>0.82899999999999996</v>
      </c>
      <c r="I7">
        <v>0.17100000000000001</v>
      </c>
      <c r="J7">
        <v>0</v>
      </c>
      <c r="K7">
        <v>0</v>
      </c>
      <c r="L7">
        <v>159</v>
      </c>
      <c r="M7">
        <v>4841</v>
      </c>
      <c r="N7">
        <v>5000</v>
      </c>
      <c r="O7">
        <v>0</v>
      </c>
      <c r="P7" s="12">
        <v>4841</v>
      </c>
    </row>
    <row r="8" spans="1:16" x14ac:dyDescent="0.25">
      <c r="A8" s="12" t="s">
        <v>102</v>
      </c>
      <c r="B8" s="11">
        <v>5000</v>
      </c>
      <c r="C8">
        <v>30.4</v>
      </c>
      <c r="D8">
        <v>0.89800000000000002</v>
      </c>
      <c r="E8">
        <v>0.89</v>
      </c>
      <c r="F8">
        <v>0.80600000000000005</v>
      </c>
      <c r="G8">
        <v>1</v>
      </c>
      <c r="H8">
        <v>0.83</v>
      </c>
      <c r="I8">
        <v>0.17</v>
      </c>
      <c r="J8">
        <v>0</v>
      </c>
      <c r="K8">
        <v>0</v>
      </c>
      <c r="L8">
        <v>200</v>
      </c>
      <c r="M8">
        <v>4800</v>
      </c>
      <c r="N8">
        <v>5000</v>
      </c>
      <c r="O8">
        <v>0</v>
      </c>
      <c r="P8" s="12">
        <v>4800</v>
      </c>
    </row>
    <row r="9" spans="1:16" x14ac:dyDescent="0.25">
      <c r="A9" s="12" t="s">
        <v>103</v>
      </c>
      <c r="B9" s="11">
        <v>5000</v>
      </c>
      <c r="C9">
        <v>39.700000000000003</v>
      </c>
      <c r="D9">
        <v>0.90400000000000003</v>
      </c>
      <c r="E9">
        <v>0.90300000000000002</v>
      </c>
      <c r="F9">
        <v>0.82599999999999996</v>
      </c>
      <c r="G9">
        <v>1</v>
      </c>
      <c r="H9">
        <v>0.83</v>
      </c>
      <c r="I9">
        <v>0.17</v>
      </c>
      <c r="J9">
        <v>0</v>
      </c>
      <c r="K9">
        <v>0</v>
      </c>
      <c r="L9">
        <v>229</v>
      </c>
      <c r="M9">
        <v>4771</v>
      </c>
      <c r="N9">
        <v>5000</v>
      </c>
      <c r="O9">
        <v>0</v>
      </c>
      <c r="P9" s="12">
        <v>4771</v>
      </c>
    </row>
    <row r="10" spans="1:16" x14ac:dyDescent="0.25">
      <c r="A10" s="12" t="s">
        <v>63</v>
      </c>
      <c r="B10" s="11">
        <v>5000</v>
      </c>
      <c r="C10">
        <v>32.299999999999997</v>
      </c>
      <c r="D10">
        <v>0.90900000000000003</v>
      </c>
      <c r="E10">
        <v>0.91300000000000003</v>
      </c>
      <c r="F10">
        <v>0.84399999999999997</v>
      </c>
      <c r="G10">
        <v>1</v>
      </c>
      <c r="H10">
        <v>0.82899999999999996</v>
      </c>
      <c r="I10">
        <v>0.17100000000000001</v>
      </c>
      <c r="J10">
        <v>0</v>
      </c>
      <c r="K10">
        <v>0</v>
      </c>
      <c r="L10">
        <v>266</v>
      </c>
      <c r="M10">
        <v>4734</v>
      </c>
      <c r="N10">
        <v>5000</v>
      </c>
      <c r="O10">
        <v>0</v>
      </c>
      <c r="P10" s="12">
        <v>4734</v>
      </c>
    </row>
    <row r="11" spans="1:16" x14ac:dyDescent="0.25">
      <c r="A11" s="12" t="s">
        <v>64</v>
      </c>
      <c r="B11" s="14">
        <v>5000</v>
      </c>
      <c r="C11" s="21">
        <v>43</v>
      </c>
      <c r="D11" s="21">
        <v>0.91500000000000004</v>
      </c>
      <c r="E11" s="21">
        <v>0.92300000000000004</v>
      </c>
      <c r="F11" s="21">
        <v>0.86</v>
      </c>
      <c r="G11" s="21">
        <v>1</v>
      </c>
      <c r="H11" s="21">
        <v>0.82899999999999996</v>
      </c>
      <c r="I11" s="21">
        <v>0.17100000000000001</v>
      </c>
      <c r="J11" s="21">
        <v>0</v>
      </c>
      <c r="K11" s="21">
        <v>0</v>
      </c>
      <c r="L11" s="21">
        <v>308</v>
      </c>
      <c r="M11" s="21">
        <v>4692</v>
      </c>
      <c r="N11" s="21">
        <v>5000</v>
      </c>
      <c r="O11" s="21">
        <v>0</v>
      </c>
      <c r="P11" s="22">
        <v>4692</v>
      </c>
    </row>
    <row r="12" spans="1:16" x14ac:dyDescent="0.25">
      <c r="A12" s="20" t="s">
        <v>109</v>
      </c>
      <c r="B12" s="11">
        <v>5000</v>
      </c>
      <c r="C12">
        <v>30.2</v>
      </c>
      <c r="D12" s="19">
        <v>0.82</v>
      </c>
      <c r="E12" s="19">
        <v>0.54500000000000004</v>
      </c>
      <c r="F12" s="19">
        <v>0.38200000000000001</v>
      </c>
      <c r="G12" s="19">
        <v>1</v>
      </c>
      <c r="H12" s="19">
        <v>0.8</v>
      </c>
      <c r="I12" s="19">
        <v>0.2</v>
      </c>
      <c r="J12" s="19">
        <v>0</v>
      </c>
      <c r="K12" s="19">
        <v>0</v>
      </c>
      <c r="L12" s="19">
        <v>7</v>
      </c>
      <c r="M12" s="19">
        <v>4993</v>
      </c>
      <c r="N12" s="19">
        <v>5000</v>
      </c>
      <c r="O12" s="19">
        <v>0</v>
      </c>
      <c r="P12" s="20">
        <v>4993</v>
      </c>
    </row>
    <row r="13" spans="1:16" x14ac:dyDescent="0.25">
      <c r="A13" s="12" t="s">
        <v>110</v>
      </c>
      <c r="B13" s="11">
        <v>5000</v>
      </c>
      <c r="C13">
        <v>35.5</v>
      </c>
      <c r="D13">
        <v>0.82599999999999996</v>
      </c>
      <c r="E13">
        <v>0.62</v>
      </c>
      <c r="F13">
        <v>0.45700000000000002</v>
      </c>
      <c r="G13">
        <v>1</v>
      </c>
      <c r="H13">
        <v>0.79900000000000004</v>
      </c>
      <c r="I13">
        <v>0.20100000000000001</v>
      </c>
      <c r="J13">
        <v>0</v>
      </c>
      <c r="K13">
        <v>0</v>
      </c>
      <c r="L13">
        <v>9</v>
      </c>
      <c r="M13">
        <v>4991</v>
      </c>
      <c r="N13">
        <v>5000</v>
      </c>
      <c r="O13">
        <v>0</v>
      </c>
      <c r="P13" s="12">
        <v>4991</v>
      </c>
    </row>
    <row r="14" spans="1:16" x14ac:dyDescent="0.25">
      <c r="A14" s="12" t="s">
        <v>18</v>
      </c>
      <c r="B14" s="13">
        <v>5000</v>
      </c>
      <c r="C14">
        <v>28</v>
      </c>
      <c r="D14">
        <v>0.83299999999999996</v>
      </c>
      <c r="E14">
        <v>0.67700000000000005</v>
      </c>
      <c r="F14">
        <v>0.51900000000000002</v>
      </c>
      <c r="G14">
        <v>1</v>
      </c>
      <c r="H14">
        <v>0.79900000000000004</v>
      </c>
      <c r="I14">
        <v>0.20100000000000001</v>
      </c>
      <c r="J14">
        <v>0</v>
      </c>
      <c r="K14">
        <v>0</v>
      </c>
      <c r="L14">
        <v>12</v>
      </c>
      <c r="M14">
        <v>4988</v>
      </c>
      <c r="N14">
        <v>5000</v>
      </c>
      <c r="O14">
        <v>0</v>
      </c>
      <c r="P14" s="12">
        <v>4988</v>
      </c>
    </row>
    <row r="15" spans="1:16" x14ac:dyDescent="0.25">
      <c r="A15" s="12" t="s">
        <v>19</v>
      </c>
      <c r="B15" s="11">
        <v>5000</v>
      </c>
      <c r="C15">
        <v>28.9</v>
      </c>
      <c r="D15">
        <v>0.84</v>
      </c>
      <c r="E15">
        <v>0.72399999999999998</v>
      </c>
      <c r="F15">
        <v>0.57399999999999995</v>
      </c>
      <c r="G15">
        <v>1</v>
      </c>
      <c r="H15">
        <v>0.8</v>
      </c>
      <c r="I15">
        <v>0.2</v>
      </c>
      <c r="J15">
        <v>0</v>
      </c>
      <c r="K15">
        <v>0</v>
      </c>
      <c r="L15">
        <v>12</v>
      </c>
      <c r="M15">
        <v>4988</v>
      </c>
      <c r="N15">
        <v>5000</v>
      </c>
      <c r="O15">
        <v>0</v>
      </c>
      <c r="P15" s="12">
        <v>4988</v>
      </c>
    </row>
    <row r="16" spans="1:16" x14ac:dyDescent="0.25">
      <c r="A16" s="12" t="s">
        <v>111</v>
      </c>
      <c r="B16" s="13">
        <v>5000</v>
      </c>
      <c r="C16">
        <v>28.8</v>
      </c>
      <c r="D16">
        <v>0.84599999999999997</v>
      </c>
      <c r="E16">
        <v>0.75900000000000001</v>
      </c>
      <c r="F16">
        <v>0.61799999999999999</v>
      </c>
      <c r="G16">
        <v>1</v>
      </c>
      <c r="H16">
        <v>0.79900000000000004</v>
      </c>
      <c r="I16">
        <v>0.20100000000000001</v>
      </c>
      <c r="J16">
        <v>0</v>
      </c>
      <c r="K16">
        <v>0</v>
      </c>
      <c r="L16">
        <v>18</v>
      </c>
      <c r="M16">
        <v>4982</v>
      </c>
      <c r="N16">
        <v>5000</v>
      </c>
      <c r="O16">
        <v>0</v>
      </c>
      <c r="P16" s="12">
        <v>4982</v>
      </c>
    </row>
    <row r="17" spans="1:17" x14ac:dyDescent="0.25">
      <c r="A17" s="12" t="s">
        <v>66</v>
      </c>
      <c r="B17" s="13">
        <v>5000</v>
      </c>
      <c r="C17">
        <v>47.7</v>
      </c>
      <c r="D17">
        <v>0.85199999999999998</v>
      </c>
      <c r="E17">
        <v>0.79</v>
      </c>
      <c r="F17">
        <v>0.65800000000000003</v>
      </c>
      <c r="G17">
        <v>1</v>
      </c>
      <c r="H17">
        <v>0.79900000000000004</v>
      </c>
      <c r="I17">
        <v>0.20100000000000001</v>
      </c>
      <c r="J17">
        <v>0</v>
      </c>
      <c r="K17">
        <v>0</v>
      </c>
      <c r="L17">
        <v>27</v>
      </c>
      <c r="M17">
        <v>4973</v>
      </c>
      <c r="N17">
        <v>5000</v>
      </c>
      <c r="O17">
        <v>0</v>
      </c>
      <c r="P17" s="12">
        <v>4973</v>
      </c>
    </row>
    <row r="18" spans="1:17" x14ac:dyDescent="0.25">
      <c r="A18" s="28" t="s">
        <v>31</v>
      </c>
      <c r="B18" s="13">
        <v>5000</v>
      </c>
      <c r="C18" s="3">
        <v>31.6</v>
      </c>
      <c r="D18">
        <v>0.85699999999999998</v>
      </c>
      <c r="E18">
        <v>0.81299999999999994</v>
      </c>
      <c r="F18">
        <v>0.69099999999999995</v>
      </c>
      <c r="G18">
        <v>1</v>
      </c>
      <c r="H18">
        <v>0.79600000000000004</v>
      </c>
      <c r="I18">
        <v>0.20399999999999999</v>
      </c>
      <c r="J18">
        <v>0</v>
      </c>
      <c r="K18">
        <v>0</v>
      </c>
      <c r="L18">
        <v>21</v>
      </c>
      <c r="M18">
        <v>4979</v>
      </c>
      <c r="N18">
        <v>5000</v>
      </c>
      <c r="O18">
        <v>0</v>
      </c>
      <c r="P18" s="12">
        <v>4979</v>
      </c>
    </row>
    <row r="19" spans="1:17" x14ac:dyDescent="0.25">
      <c r="A19" s="12" t="s">
        <v>67</v>
      </c>
      <c r="B19" s="13">
        <v>5000</v>
      </c>
      <c r="C19" s="3">
        <v>30.7</v>
      </c>
      <c r="D19">
        <v>0.86699999999999999</v>
      </c>
      <c r="E19">
        <v>0.83799999999999997</v>
      </c>
      <c r="F19">
        <v>0.72599999999999998</v>
      </c>
      <c r="G19">
        <v>1</v>
      </c>
      <c r="H19">
        <v>0.8</v>
      </c>
      <c r="I19">
        <v>0.2</v>
      </c>
      <c r="J19">
        <v>0</v>
      </c>
      <c r="K19">
        <v>0</v>
      </c>
      <c r="L19">
        <v>42</v>
      </c>
      <c r="M19">
        <v>4958</v>
      </c>
      <c r="N19">
        <v>5000</v>
      </c>
      <c r="O19">
        <v>0</v>
      </c>
      <c r="P19" s="12">
        <v>4958</v>
      </c>
    </row>
    <row r="20" spans="1:17" x14ac:dyDescent="0.25">
      <c r="A20" s="12" t="s">
        <v>112</v>
      </c>
      <c r="B20" s="11">
        <v>5000</v>
      </c>
      <c r="C20">
        <v>47.4</v>
      </c>
      <c r="D20">
        <v>0.872</v>
      </c>
      <c r="E20">
        <v>0.85599999999999998</v>
      </c>
      <c r="F20">
        <v>0.752</v>
      </c>
      <c r="G20">
        <v>1</v>
      </c>
      <c r="H20">
        <v>0.79900000000000004</v>
      </c>
      <c r="I20">
        <v>0.20100000000000001</v>
      </c>
      <c r="J20">
        <v>0</v>
      </c>
      <c r="K20">
        <v>0</v>
      </c>
      <c r="L20">
        <v>59</v>
      </c>
      <c r="M20">
        <v>4941</v>
      </c>
      <c r="N20">
        <v>5000</v>
      </c>
      <c r="O20">
        <v>0</v>
      </c>
      <c r="P20" s="12">
        <v>4941</v>
      </c>
    </row>
    <row r="21" spans="1:17" x14ac:dyDescent="0.25">
      <c r="A21" s="12" t="s">
        <v>57</v>
      </c>
      <c r="B21" s="11">
        <v>5000</v>
      </c>
      <c r="C21" s="34">
        <f>1844.53/60</f>
        <v>30.742166666666666</v>
      </c>
      <c r="D21">
        <v>0.88</v>
      </c>
      <c r="E21">
        <v>0.873</v>
      </c>
      <c r="F21">
        <v>0.77800000000000002</v>
      </c>
      <c r="G21">
        <v>1</v>
      </c>
      <c r="H21">
        <v>0.8</v>
      </c>
      <c r="I21">
        <v>0.2</v>
      </c>
      <c r="J21">
        <v>0</v>
      </c>
      <c r="K21">
        <v>0</v>
      </c>
      <c r="L21">
        <v>60</v>
      </c>
      <c r="M21">
        <v>4940</v>
      </c>
      <c r="N21">
        <v>5000</v>
      </c>
      <c r="O21">
        <v>0</v>
      </c>
      <c r="P21" s="12">
        <v>4940</v>
      </c>
    </row>
    <row r="22" spans="1:17" x14ac:dyDescent="0.25">
      <c r="A22" s="12" t="s">
        <v>58</v>
      </c>
      <c r="B22" s="11">
        <v>5000</v>
      </c>
      <c r="C22" s="34">
        <f>1774.28999999997/60</f>
        <v>29.571499999999499</v>
      </c>
      <c r="D22">
        <v>0.88800000000000001</v>
      </c>
      <c r="E22">
        <v>0.88800000000000001</v>
      </c>
      <c r="F22">
        <v>0.80200000000000005</v>
      </c>
      <c r="G22">
        <v>1</v>
      </c>
      <c r="H22">
        <v>0.80200000000000005</v>
      </c>
      <c r="I22">
        <v>0.19800000000000001</v>
      </c>
      <c r="J22">
        <v>0</v>
      </c>
      <c r="K22">
        <v>0</v>
      </c>
      <c r="L22">
        <v>114</v>
      </c>
      <c r="M22">
        <v>4886</v>
      </c>
      <c r="N22">
        <v>5000</v>
      </c>
      <c r="O22">
        <v>0</v>
      </c>
      <c r="P22" s="12">
        <v>4886</v>
      </c>
    </row>
    <row r="23" spans="1:17" x14ac:dyDescent="0.25">
      <c r="A23" s="12" t="s">
        <v>28</v>
      </c>
      <c r="B23" s="11">
        <v>5000</v>
      </c>
      <c r="C23" s="34">
        <f>2124.57999999998/60</f>
        <v>35.409666666666332</v>
      </c>
      <c r="D23">
        <v>0.89400000000000002</v>
      </c>
      <c r="E23">
        <v>0.90100000000000002</v>
      </c>
      <c r="F23">
        <v>0.82199999999999995</v>
      </c>
      <c r="G23">
        <v>1</v>
      </c>
      <c r="H23">
        <v>0.80200000000000005</v>
      </c>
      <c r="I23">
        <v>0.19800000000000001</v>
      </c>
      <c r="J23">
        <v>0</v>
      </c>
      <c r="K23">
        <v>0</v>
      </c>
      <c r="L23">
        <v>135</v>
      </c>
      <c r="M23">
        <v>4865</v>
      </c>
      <c r="N23">
        <v>5000</v>
      </c>
      <c r="O23">
        <v>0</v>
      </c>
      <c r="P23" s="12">
        <v>4865</v>
      </c>
    </row>
    <row r="24" spans="1:17" x14ac:dyDescent="0.25">
      <c r="A24" s="22" t="s">
        <v>29</v>
      </c>
      <c r="B24" s="21">
        <v>5000</v>
      </c>
      <c r="C24" s="35">
        <f>3057.91/60</f>
        <v>50.965166666666661</v>
      </c>
      <c r="D24" s="21">
        <v>0.90100000000000002</v>
      </c>
      <c r="E24" s="21">
        <v>0.91200000000000003</v>
      </c>
      <c r="F24" s="21">
        <v>0.84099999999999997</v>
      </c>
      <c r="G24" s="21">
        <v>1</v>
      </c>
      <c r="H24" s="21">
        <v>0.80300000000000005</v>
      </c>
      <c r="I24" s="21">
        <v>0.19700000000000001</v>
      </c>
      <c r="J24" s="21">
        <v>0</v>
      </c>
      <c r="K24" s="21">
        <v>0</v>
      </c>
      <c r="L24" s="21">
        <v>171</v>
      </c>
      <c r="M24" s="21">
        <v>4829</v>
      </c>
      <c r="N24" s="21">
        <v>5000</v>
      </c>
      <c r="O24" s="21">
        <v>0</v>
      </c>
      <c r="P24" s="22">
        <v>4829</v>
      </c>
    </row>
    <row r="25" spans="1:17" x14ac:dyDescent="0.25">
      <c r="A25" s="12" t="s">
        <v>114</v>
      </c>
      <c r="B25" s="11">
        <v>5000</v>
      </c>
      <c r="C25" s="19">
        <v>29.2</v>
      </c>
      <c r="D25" s="19">
        <v>0.80800000000000005</v>
      </c>
      <c r="E25" s="19">
        <v>0.53</v>
      </c>
      <c r="F25" s="19">
        <v>0.36799999999999999</v>
      </c>
      <c r="G25" s="19">
        <v>1</v>
      </c>
      <c r="H25" s="19">
        <v>0.78700000000000003</v>
      </c>
      <c r="I25" s="19">
        <v>0.21299999999999999</v>
      </c>
      <c r="J25" s="19">
        <v>0</v>
      </c>
      <c r="K25" s="19">
        <v>0</v>
      </c>
      <c r="L25" s="19">
        <v>1</v>
      </c>
      <c r="M25" s="19">
        <v>4999</v>
      </c>
      <c r="N25" s="19">
        <v>5000</v>
      </c>
      <c r="O25" s="19">
        <v>0</v>
      </c>
      <c r="P25" s="20">
        <v>4999</v>
      </c>
    </row>
    <row r="26" spans="1:17" x14ac:dyDescent="0.25">
      <c r="A26" s="12" t="s">
        <v>113</v>
      </c>
      <c r="B26" s="11">
        <v>5000</v>
      </c>
      <c r="C26">
        <v>30.4</v>
      </c>
      <c r="D26">
        <v>0.81499999999999995</v>
      </c>
      <c r="E26">
        <v>0.60699999999999998</v>
      </c>
      <c r="F26">
        <v>0.443</v>
      </c>
      <c r="G26">
        <v>1</v>
      </c>
      <c r="H26">
        <v>0.78700000000000003</v>
      </c>
      <c r="I26">
        <v>0.21299999999999999</v>
      </c>
      <c r="J26">
        <v>0</v>
      </c>
      <c r="K26">
        <v>0</v>
      </c>
      <c r="L26">
        <v>4</v>
      </c>
      <c r="M26">
        <v>4996</v>
      </c>
      <c r="N26">
        <v>5000</v>
      </c>
      <c r="O26">
        <v>0</v>
      </c>
      <c r="P26" s="12">
        <v>4996</v>
      </c>
    </row>
    <row r="27" spans="1:17" x14ac:dyDescent="0.25">
      <c r="A27" s="12" t="s">
        <v>115</v>
      </c>
      <c r="B27" s="11">
        <v>5000</v>
      </c>
      <c r="C27">
        <v>33.4</v>
      </c>
      <c r="D27">
        <v>0.82099999999999995</v>
      </c>
      <c r="E27">
        <v>0.66400000000000003</v>
      </c>
      <c r="F27">
        <v>0.505</v>
      </c>
      <c r="G27">
        <v>1</v>
      </c>
      <c r="H27">
        <v>0.78600000000000003</v>
      </c>
      <c r="I27">
        <v>0.214</v>
      </c>
      <c r="J27">
        <v>0</v>
      </c>
      <c r="K27">
        <v>0</v>
      </c>
      <c r="L27">
        <v>11</v>
      </c>
      <c r="M27">
        <v>4989</v>
      </c>
      <c r="N27">
        <v>5000</v>
      </c>
      <c r="O27">
        <v>0</v>
      </c>
      <c r="P27" s="12">
        <v>4989</v>
      </c>
    </row>
    <row r="28" spans="1:17" x14ac:dyDescent="0.25">
      <c r="A28" s="12" t="s">
        <v>116</v>
      </c>
      <c r="B28" s="11">
        <v>5000</v>
      </c>
      <c r="C28">
        <v>12.6</v>
      </c>
      <c r="D28">
        <v>0.83199999999999996</v>
      </c>
      <c r="E28">
        <v>0.71399999999999997</v>
      </c>
      <c r="F28">
        <v>0.56299999999999994</v>
      </c>
      <c r="G28">
        <v>1</v>
      </c>
      <c r="H28">
        <v>0.78900000000000003</v>
      </c>
      <c r="I28">
        <v>0.21099999999999999</v>
      </c>
      <c r="J28">
        <v>0</v>
      </c>
      <c r="K28">
        <v>0</v>
      </c>
      <c r="L28">
        <v>11</v>
      </c>
      <c r="M28">
        <v>4989</v>
      </c>
      <c r="N28">
        <v>5000</v>
      </c>
      <c r="O28">
        <v>0</v>
      </c>
      <c r="P28" s="12">
        <v>4989</v>
      </c>
      <c r="Q28" t="s">
        <v>118</v>
      </c>
    </row>
    <row r="29" spans="1:17" x14ac:dyDescent="0.25">
      <c r="A29" s="12" t="s">
        <v>22</v>
      </c>
      <c r="B29" s="11">
        <v>5000</v>
      </c>
      <c r="C29">
        <v>10.7</v>
      </c>
      <c r="D29">
        <v>0.83799999999999997</v>
      </c>
      <c r="E29">
        <v>0.751</v>
      </c>
      <c r="F29">
        <v>0.60799999999999998</v>
      </c>
      <c r="G29">
        <v>1</v>
      </c>
      <c r="H29">
        <v>0.78900000000000003</v>
      </c>
      <c r="I29">
        <v>0.21099999999999999</v>
      </c>
      <c r="J29">
        <v>0</v>
      </c>
      <c r="K29">
        <v>0</v>
      </c>
      <c r="L29">
        <v>19</v>
      </c>
      <c r="M29">
        <v>4981</v>
      </c>
      <c r="N29">
        <v>5000</v>
      </c>
      <c r="O29">
        <v>0</v>
      </c>
      <c r="P29" s="12">
        <v>4981</v>
      </c>
    </row>
    <row r="30" spans="1:17" x14ac:dyDescent="0.25">
      <c r="A30" s="12" t="s">
        <v>23</v>
      </c>
      <c r="B30" s="11">
        <v>5000</v>
      </c>
      <c r="C30">
        <v>13.6</v>
      </c>
      <c r="D30">
        <v>0.84499999999999997</v>
      </c>
      <c r="E30">
        <v>0.78200000000000003</v>
      </c>
      <c r="F30">
        <v>0.64800000000000002</v>
      </c>
      <c r="G30">
        <v>1</v>
      </c>
      <c r="H30">
        <v>0.78900000000000003</v>
      </c>
      <c r="I30">
        <v>0.21099999999999999</v>
      </c>
      <c r="J30">
        <v>0</v>
      </c>
      <c r="K30">
        <v>0</v>
      </c>
      <c r="L30">
        <v>27</v>
      </c>
      <c r="M30">
        <v>4973</v>
      </c>
      <c r="N30">
        <v>5000</v>
      </c>
      <c r="O30">
        <v>0</v>
      </c>
      <c r="P30" s="12">
        <v>4973</v>
      </c>
    </row>
    <row r="31" spans="1:17" x14ac:dyDescent="0.25">
      <c r="A31" s="12" t="s">
        <v>24</v>
      </c>
      <c r="B31" s="11">
        <v>5000</v>
      </c>
      <c r="C31">
        <v>11.6</v>
      </c>
      <c r="D31">
        <v>0.85399999999999998</v>
      </c>
      <c r="E31">
        <v>0.81</v>
      </c>
      <c r="F31">
        <v>0.68600000000000005</v>
      </c>
      <c r="G31">
        <v>1</v>
      </c>
      <c r="H31">
        <v>0.79100000000000004</v>
      </c>
      <c r="I31">
        <v>0.20899999999999999</v>
      </c>
      <c r="J31">
        <v>0</v>
      </c>
      <c r="K31">
        <v>0</v>
      </c>
      <c r="L31">
        <v>35</v>
      </c>
      <c r="M31">
        <v>4965</v>
      </c>
      <c r="N31">
        <v>5000</v>
      </c>
      <c r="O31">
        <v>0</v>
      </c>
      <c r="P31" s="12">
        <v>4965</v>
      </c>
    </row>
    <row r="32" spans="1:17" x14ac:dyDescent="0.25">
      <c r="A32" s="12" t="s">
        <v>120</v>
      </c>
      <c r="B32" s="11">
        <v>5000</v>
      </c>
      <c r="C32">
        <v>11.2</v>
      </c>
      <c r="D32">
        <v>0.86099999999999999</v>
      </c>
      <c r="E32">
        <v>0.83199999999999996</v>
      </c>
      <c r="F32">
        <v>0.71799999999999997</v>
      </c>
      <c r="G32">
        <v>1</v>
      </c>
      <c r="H32">
        <v>0.79100000000000004</v>
      </c>
      <c r="I32">
        <v>0.20899999999999999</v>
      </c>
      <c r="J32">
        <v>0</v>
      </c>
      <c r="K32">
        <v>0</v>
      </c>
      <c r="L32">
        <v>49</v>
      </c>
      <c r="M32">
        <v>4951</v>
      </c>
      <c r="N32">
        <v>5000</v>
      </c>
      <c r="O32">
        <v>0</v>
      </c>
      <c r="P32" s="12">
        <v>4951</v>
      </c>
    </row>
    <row r="33" spans="1:17" ht="15" customHeight="1" x14ac:dyDescent="0.25">
      <c r="A33" s="12" t="s">
        <v>121</v>
      </c>
      <c r="B33" s="11">
        <v>5000</v>
      </c>
      <c r="C33">
        <v>11.4</v>
      </c>
      <c r="D33">
        <v>0.86599999999999999</v>
      </c>
      <c r="E33">
        <v>0.85</v>
      </c>
      <c r="F33">
        <v>0.74399999999999999</v>
      </c>
      <c r="G33">
        <v>1</v>
      </c>
      <c r="H33">
        <v>0.78900000000000003</v>
      </c>
      <c r="I33">
        <v>0.21099999999999999</v>
      </c>
      <c r="J33">
        <v>0</v>
      </c>
      <c r="K33">
        <v>0</v>
      </c>
      <c r="L33">
        <v>45</v>
      </c>
      <c r="M33">
        <v>4955</v>
      </c>
      <c r="N33">
        <v>5000</v>
      </c>
      <c r="O33">
        <v>0</v>
      </c>
      <c r="P33" s="12">
        <v>4955</v>
      </c>
      <c r="Q33" s="5" t="s">
        <v>122</v>
      </c>
    </row>
    <row r="34" spans="1:17" x14ac:dyDescent="0.25">
      <c r="A34" t="s">
        <v>21</v>
      </c>
      <c r="B34" s="11">
        <v>10000</v>
      </c>
      <c r="C34">
        <v>18.8</v>
      </c>
      <c r="D34">
        <v>0.879</v>
      </c>
      <c r="E34">
        <v>0.876</v>
      </c>
      <c r="F34">
        <v>0.78400000000000003</v>
      </c>
      <c r="G34">
        <v>1</v>
      </c>
      <c r="H34">
        <v>0.79300000000000004</v>
      </c>
      <c r="I34">
        <v>0.20699999999999999</v>
      </c>
      <c r="J34">
        <v>0</v>
      </c>
      <c r="K34">
        <v>0</v>
      </c>
      <c r="L34">
        <v>175</v>
      </c>
      <c r="M34">
        <v>9825</v>
      </c>
      <c r="N34">
        <v>10000</v>
      </c>
      <c r="O34">
        <v>0</v>
      </c>
      <c r="P34" s="12">
        <v>9825</v>
      </c>
    </row>
    <row r="35" spans="1:17" ht="16.5" customHeight="1" x14ac:dyDescent="0.25">
      <c r="A35" t="s">
        <v>32</v>
      </c>
      <c r="B35" s="14">
        <v>10000</v>
      </c>
      <c r="C35" s="21">
        <v>60.5</v>
      </c>
      <c r="D35" s="21">
        <v>0.89300000000000002</v>
      </c>
      <c r="E35" s="21">
        <v>0.90300000000000002</v>
      </c>
      <c r="F35" s="21">
        <v>0.82599999999999996</v>
      </c>
      <c r="G35" s="21">
        <v>1</v>
      </c>
      <c r="H35" s="21">
        <v>0.79300000000000004</v>
      </c>
      <c r="I35" s="21">
        <v>0.20699999999999999</v>
      </c>
      <c r="J35" s="21">
        <v>0</v>
      </c>
      <c r="K35" s="21">
        <v>0</v>
      </c>
      <c r="L35" s="21">
        <v>307</v>
      </c>
      <c r="M35" s="21">
        <v>9693</v>
      </c>
      <c r="N35" s="21">
        <v>10000</v>
      </c>
      <c r="O35" s="21">
        <v>0</v>
      </c>
      <c r="P35" s="22">
        <v>9693</v>
      </c>
      <c r="Q35" s="5" t="s">
        <v>122</v>
      </c>
    </row>
    <row r="36" spans="1:17" ht="13.5" customHeight="1" x14ac:dyDescent="0.25">
      <c r="A36" s="20" t="s">
        <v>33</v>
      </c>
      <c r="B36" s="11">
        <v>10000</v>
      </c>
      <c r="C36">
        <v>58.5</v>
      </c>
      <c r="D36">
        <v>0.79400000000000004</v>
      </c>
      <c r="E36">
        <v>0.54700000000000004</v>
      </c>
      <c r="F36">
        <v>0.38500000000000001</v>
      </c>
      <c r="G36">
        <v>1</v>
      </c>
      <c r="H36">
        <v>0.76700000000000002</v>
      </c>
      <c r="I36">
        <v>0.23300000000000001</v>
      </c>
      <c r="J36">
        <v>0</v>
      </c>
      <c r="K36">
        <v>0</v>
      </c>
      <c r="L36">
        <v>5</v>
      </c>
      <c r="M36">
        <v>9995</v>
      </c>
      <c r="N36">
        <v>10000</v>
      </c>
      <c r="O36">
        <v>0</v>
      </c>
      <c r="P36" s="19">
        <v>9995</v>
      </c>
      <c r="Q36" s="36" t="s">
        <v>122</v>
      </c>
    </row>
    <row r="37" spans="1:17" ht="16.5" customHeight="1" x14ac:dyDescent="0.25">
      <c r="A37" s="12" t="s">
        <v>104</v>
      </c>
      <c r="B37" s="11">
        <v>5000</v>
      </c>
      <c r="C37">
        <v>25.4</v>
      </c>
      <c r="D37">
        <v>0.80700000000000005</v>
      </c>
      <c r="E37">
        <v>0.64800000000000002</v>
      </c>
      <c r="F37">
        <v>0.48699999999999999</v>
      </c>
      <c r="G37">
        <v>1</v>
      </c>
      <c r="H37">
        <v>0.76900000000000002</v>
      </c>
      <c r="I37">
        <v>0.23100000000000001</v>
      </c>
      <c r="J37">
        <v>0</v>
      </c>
      <c r="K37">
        <v>0</v>
      </c>
      <c r="L37">
        <v>11</v>
      </c>
      <c r="M37">
        <v>4989</v>
      </c>
      <c r="N37">
        <v>5000</v>
      </c>
      <c r="O37">
        <v>0</v>
      </c>
      <c r="P37">
        <v>4989</v>
      </c>
      <c r="Q37" s="36" t="s">
        <v>122</v>
      </c>
    </row>
    <row r="38" spans="1:17" ht="17.25" customHeight="1" x14ac:dyDescent="0.25">
      <c r="A38" s="12" t="s">
        <v>105</v>
      </c>
      <c r="B38" s="11">
        <v>5000</v>
      </c>
      <c r="C38">
        <v>26.3</v>
      </c>
      <c r="D38">
        <v>0.81699999999999995</v>
      </c>
      <c r="E38">
        <v>0.69799999999999995</v>
      </c>
      <c r="F38">
        <v>0.54400000000000004</v>
      </c>
      <c r="G38">
        <v>1</v>
      </c>
      <c r="H38">
        <v>0.77200000000000002</v>
      </c>
      <c r="I38">
        <v>0.22800000000000001</v>
      </c>
      <c r="J38">
        <v>0</v>
      </c>
      <c r="K38">
        <v>0</v>
      </c>
      <c r="L38">
        <v>22</v>
      </c>
      <c r="M38">
        <v>4978</v>
      </c>
      <c r="N38">
        <v>5000</v>
      </c>
      <c r="O38">
        <v>0</v>
      </c>
      <c r="P38">
        <v>4978</v>
      </c>
      <c r="Q38" s="36" t="s">
        <v>122</v>
      </c>
    </row>
    <row r="39" spans="1:17" ht="18" customHeight="1" x14ac:dyDescent="0.25">
      <c r="A39" s="12" t="s">
        <v>69</v>
      </c>
      <c r="B39" s="11">
        <v>5000</v>
      </c>
      <c r="C39">
        <v>38.1</v>
      </c>
      <c r="D39">
        <v>0.82799999999999996</v>
      </c>
      <c r="E39">
        <v>0.74</v>
      </c>
      <c r="F39">
        <v>0.59399999999999997</v>
      </c>
      <c r="G39">
        <v>1</v>
      </c>
      <c r="H39">
        <v>0.77600000000000002</v>
      </c>
      <c r="I39">
        <v>0.224</v>
      </c>
      <c r="J39">
        <v>0</v>
      </c>
      <c r="K39">
        <v>0</v>
      </c>
      <c r="L39">
        <v>17</v>
      </c>
      <c r="M39">
        <v>4983</v>
      </c>
      <c r="N39">
        <v>5000</v>
      </c>
      <c r="O39">
        <v>0</v>
      </c>
      <c r="P39">
        <v>4983</v>
      </c>
      <c r="Q39" s="36" t="s">
        <v>122</v>
      </c>
    </row>
    <row r="40" spans="1:17" ht="15" customHeight="1" x14ac:dyDescent="0.25">
      <c r="A40" s="12" t="s">
        <v>70</v>
      </c>
      <c r="B40" s="11">
        <v>5000</v>
      </c>
      <c r="C40">
        <v>34.4</v>
      </c>
      <c r="D40">
        <v>0.83599999999999997</v>
      </c>
      <c r="E40">
        <v>0.77300000000000002</v>
      </c>
      <c r="F40">
        <v>0.63700000000000001</v>
      </c>
      <c r="G40">
        <v>1</v>
      </c>
      <c r="H40">
        <v>0.77700000000000002</v>
      </c>
      <c r="I40">
        <v>0.223</v>
      </c>
      <c r="J40">
        <v>0</v>
      </c>
      <c r="K40">
        <v>0</v>
      </c>
      <c r="L40">
        <v>24</v>
      </c>
      <c r="M40">
        <v>4976</v>
      </c>
      <c r="N40">
        <v>5000</v>
      </c>
      <c r="O40">
        <v>0</v>
      </c>
      <c r="P40" s="12">
        <v>4976</v>
      </c>
      <c r="Q40" s="5" t="s">
        <v>122</v>
      </c>
    </row>
    <row r="41" spans="1:17" ht="18" customHeight="1" x14ac:dyDescent="0.25">
      <c r="A41" s="12" t="s">
        <v>71</v>
      </c>
      <c r="B41" s="11">
        <v>5000</v>
      </c>
      <c r="C41">
        <v>41.4</v>
      </c>
      <c r="D41">
        <v>0.84499999999999997</v>
      </c>
      <c r="E41">
        <v>0.80100000000000005</v>
      </c>
      <c r="F41">
        <v>0.67400000000000004</v>
      </c>
      <c r="G41">
        <v>1</v>
      </c>
      <c r="H41">
        <v>0.77800000000000002</v>
      </c>
      <c r="I41">
        <v>0.222</v>
      </c>
      <c r="J41">
        <v>0</v>
      </c>
      <c r="K41">
        <v>0</v>
      </c>
      <c r="L41">
        <v>36</v>
      </c>
      <c r="M41">
        <v>4964</v>
      </c>
      <c r="N41">
        <v>5000</v>
      </c>
      <c r="O41">
        <v>0</v>
      </c>
      <c r="P41" s="12">
        <v>4964</v>
      </c>
      <c r="Q41" s="5" t="s">
        <v>122</v>
      </c>
    </row>
    <row r="42" spans="1:17" x14ac:dyDescent="0.25">
      <c r="A42" s="12" t="s">
        <v>72</v>
      </c>
      <c r="B42" s="11">
        <v>5000</v>
      </c>
      <c r="C42">
        <v>37.700000000000003</v>
      </c>
      <c r="D42">
        <v>0.85499999999999998</v>
      </c>
      <c r="E42">
        <v>0.82699999999999996</v>
      </c>
      <c r="F42">
        <v>0.71099999999999997</v>
      </c>
      <c r="G42">
        <v>1</v>
      </c>
      <c r="H42">
        <v>0.78300000000000003</v>
      </c>
      <c r="I42">
        <v>0.217</v>
      </c>
      <c r="J42">
        <v>0</v>
      </c>
      <c r="K42">
        <v>0</v>
      </c>
      <c r="L42">
        <v>45</v>
      </c>
      <c r="M42">
        <v>4955</v>
      </c>
      <c r="N42">
        <v>5000</v>
      </c>
      <c r="O42">
        <v>0</v>
      </c>
      <c r="P42" s="12">
        <v>4955</v>
      </c>
    </row>
    <row r="43" spans="1:17" x14ac:dyDescent="0.25">
      <c r="A43" s="12" t="s">
        <v>37</v>
      </c>
      <c r="B43" s="11">
        <v>5000</v>
      </c>
      <c r="C43">
        <v>55.4</v>
      </c>
      <c r="D43">
        <v>0.86299999999999999</v>
      </c>
      <c r="E43">
        <v>0.84699999999999998</v>
      </c>
      <c r="F43">
        <v>0.73899999999999999</v>
      </c>
      <c r="G43">
        <v>1</v>
      </c>
      <c r="H43">
        <v>0.78300000000000003</v>
      </c>
      <c r="I43">
        <v>0.217</v>
      </c>
      <c r="J43">
        <v>0</v>
      </c>
      <c r="K43">
        <v>0</v>
      </c>
      <c r="L43">
        <v>71</v>
      </c>
      <c r="M43">
        <v>4929</v>
      </c>
      <c r="N43">
        <v>5000</v>
      </c>
      <c r="O43">
        <v>0</v>
      </c>
      <c r="P43" s="12">
        <v>4929</v>
      </c>
    </row>
    <row r="44" spans="1:17" x14ac:dyDescent="0.25">
      <c r="A44" s="12" t="s">
        <v>38</v>
      </c>
      <c r="B44" s="11">
        <v>5000</v>
      </c>
      <c r="C44">
        <v>34.6</v>
      </c>
      <c r="D44">
        <v>0.87</v>
      </c>
      <c r="E44">
        <v>0.86399999999999999</v>
      </c>
      <c r="F44">
        <v>0.76500000000000001</v>
      </c>
      <c r="G44">
        <v>1</v>
      </c>
      <c r="H44">
        <v>0.78400000000000003</v>
      </c>
      <c r="I44">
        <v>0.216</v>
      </c>
      <c r="J44">
        <v>0</v>
      </c>
      <c r="K44">
        <v>0</v>
      </c>
      <c r="L44">
        <v>84</v>
      </c>
      <c r="M44">
        <v>4916</v>
      </c>
      <c r="N44">
        <v>5000</v>
      </c>
      <c r="O44">
        <v>0</v>
      </c>
      <c r="P44" s="12">
        <v>4916</v>
      </c>
    </row>
    <row r="45" spans="1:17" x14ac:dyDescent="0.25">
      <c r="A45" s="12" t="s">
        <v>26</v>
      </c>
      <c r="B45" s="11">
        <v>5000</v>
      </c>
      <c r="C45">
        <v>35.299999999999997</v>
      </c>
      <c r="D45">
        <v>0.879</v>
      </c>
      <c r="E45">
        <v>0.88</v>
      </c>
      <c r="F45">
        <v>0.79</v>
      </c>
      <c r="G45">
        <v>1</v>
      </c>
      <c r="H45">
        <v>0.78600000000000003</v>
      </c>
      <c r="I45">
        <v>0.214</v>
      </c>
      <c r="J45">
        <v>0</v>
      </c>
      <c r="K45">
        <v>0</v>
      </c>
      <c r="L45">
        <v>95</v>
      </c>
      <c r="M45">
        <v>4905</v>
      </c>
      <c r="N45">
        <v>5000</v>
      </c>
      <c r="O45">
        <v>0</v>
      </c>
      <c r="P45" s="12">
        <v>4905</v>
      </c>
    </row>
    <row r="46" spans="1:17" x14ac:dyDescent="0.25">
      <c r="A46" s="12" t="s">
        <v>119</v>
      </c>
      <c r="B46" s="11">
        <v>5000</v>
      </c>
      <c r="C46">
        <v>27</v>
      </c>
      <c r="D46">
        <v>0.88600000000000001</v>
      </c>
      <c r="E46">
        <v>0.89400000000000002</v>
      </c>
      <c r="F46">
        <v>0.81200000000000006</v>
      </c>
      <c r="G46">
        <v>1</v>
      </c>
      <c r="H46">
        <v>0.78600000000000003</v>
      </c>
      <c r="I46">
        <v>0.214</v>
      </c>
      <c r="J46">
        <v>0</v>
      </c>
      <c r="K46">
        <v>0</v>
      </c>
      <c r="L46">
        <v>137</v>
      </c>
      <c r="M46">
        <v>4863</v>
      </c>
      <c r="N46">
        <v>5000</v>
      </c>
      <c r="O46">
        <v>0</v>
      </c>
      <c r="P46" s="12">
        <v>4863</v>
      </c>
    </row>
    <row r="47" spans="1:17" ht="15.75" thickBot="1" x14ac:dyDescent="0.3">
      <c r="A47" s="22" t="s">
        <v>73</v>
      </c>
      <c r="B47" s="11">
        <v>5000</v>
      </c>
      <c r="C47">
        <v>10.9</v>
      </c>
      <c r="D47">
        <v>0.89400000000000002</v>
      </c>
      <c r="E47">
        <v>0.90600000000000003</v>
      </c>
      <c r="F47">
        <v>0.83199999999999996</v>
      </c>
      <c r="G47">
        <v>1</v>
      </c>
      <c r="H47">
        <v>0.78800000000000003</v>
      </c>
      <c r="I47">
        <v>0.21199999999999999</v>
      </c>
      <c r="J47">
        <v>0</v>
      </c>
      <c r="K47">
        <v>0</v>
      </c>
      <c r="L47">
        <v>169</v>
      </c>
      <c r="M47">
        <v>4831</v>
      </c>
      <c r="N47">
        <v>5000</v>
      </c>
      <c r="O47">
        <v>0</v>
      </c>
      <c r="P47" s="30">
        <v>4831</v>
      </c>
    </row>
    <row r="48" spans="1:17" ht="15.75" thickBot="1" x14ac:dyDescent="0.3">
      <c r="B48" s="10">
        <f>SUM(B2:B47)</f>
        <v>260000</v>
      </c>
      <c r="C48" s="8">
        <f>SUM(C3:C47)</f>
        <v>1532.9884999999995</v>
      </c>
      <c r="D48" s="31">
        <f t="shared" ref="D48:J48" si="0">AVERAGE(D2:D47)</f>
        <v>0.85943478260869544</v>
      </c>
      <c r="E48" s="31">
        <f t="shared" si="0"/>
        <v>0.78934782608695642</v>
      </c>
      <c r="F48" s="31">
        <f t="shared" si="0"/>
        <v>0.67023913043478267</v>
      </c>
      <c r="G48" s="33">
        <f t="shared" si="0"/>
        <v>1</v>
      </c>
      <c r="H48" s="31">
        <f t="shared" si="0"/>
        <v>0.79852173913043478</v>
      </c>
      <c r="I48" s="31">
        <f t="shared" si="0"/>
        <v>0.20147826086956527</v>
      </c>
      <c r="J48" s="33">
        <f t="shared" si="0"/>
        <v>0</v>
      </c>
      <c r="K48" s="8">
        <f t="shared" ref="K48:P48" si="1">SUM(K2:K47)</f>
        <v>0</v>
      </c>
      <c r="L48" s="8">
        <f t="shared" si="1"/>
        <v>3910</v>
      </c>
      <c r="M48" s="8">
        <f t="shared" si="1"/>
        <v>256090</v>
      </c>
      <c r="N48" s="8">
        <f t="shared" si="1"/>
        <v>260000</v>
      </c>
      <c r="O48" s="8">
        <f t="shared" si="1"/>
        <v>0</v>
      </c>
      <c r="P48" s="9">
        <f t="shared" si="1"/>
        <v>256090</v>
      </c>
    </row>
    <row r="49" spans="3:4" x14ac:dyDescent="0.25">
      <c r="C49" s="42">
        <f>C48/60</f>
        <v>25.549808333333324</v>
      </c>
      <c r="D49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6D2F-370D-40AF-9E3B-45C133568DB4}">
  <dimension ref="A1:Q48"/>
  <sheetViews>
    <sheetView zoomScale="88" zoomScaleNormal="88"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28.5703125" bestFit="1" customWidth="1"/>
    <col min="2" max="3" width="11.42578125" customWidth="1"/>
    <col min="7" max="7" width="17.140625" customWidth="1"/>
    <col min="8" max="8" width="12.5703125" customWidth="1"/>
    <col min="9" max="9" width="16" customWidth="1"/>
    <col min="10" max="11" width="13.85546875" customWidth="1"/>
    <col min="12" max="12" width="15.140625" customWidth="1"/>
    <col min="13" max="13" width="15.42578125" customWidth="1"/>
    <col min="14" max="14" width="15" customWidth="1"/>
    <col min="15" max="15" width="19" customWidth="1"/>
    <col min="16" max="16" width="14.5703125" customWidth="1"/>
  </cols>
  <sheetData>
    <row r="1" spans="1:17" ht="53.25" customHeight="1" x14ac:dyDescent="0.25">
      <c r="A1" s="25" t="s">
        <v>0</v>
      </c>
      <c r="B1" s="26" t="s">
        <v>9</v>
      </c>
      <c r="C1" s="26" t="s">
        <v>117</v>
      </c>
      <c r="D1" s="26" t="s">
        <v>123</v>
      </c>
      <c r="E1" s="26" t="s">
        <v>95</v>
      </c>
      <c r="F1" s="26" t="s">
        <v>96</v>
      </c>
      <c r="G1" s="26" t="s">
        <v>106</v>
      </c>
      <c r="H1" s="26" t="s">
        <v>97</v>
      </c>
      <c r="I1" s="26" t="s">
        <v>98</v>
      </c>
      <c r="J1" s="26" t="s">
        <v>99</v>
      </c>
      <c r="K1" s="26" t="s">
        <v>107</v>
      </c>
      <c r="L1" s="26" t="s">
        <v>4</v>
      </c>
      <c r="M1" s="26" t="s">
        <v>5</v>
      </c>
      <c r="N1" s="26" t="s">
        <v>6</v>
      </c>
      <c r="O1" s="26" t="s">
        <v>7</v>
      </c>
      <c r="P1" s="27" t="s">
        <v>8</v>
      </c>
    </row>
    <row r="2" spans="1:17" x14ac:dyDescent="0.25">
      <c r="A2" s="20" t="s">
        <v>100</v>
      </c>
      <c r="B2" s="18">
        <v>10000</v>
      </c>
      <c r="C2" s="38">
        <f>D2/60</f>
        <v>36.405000000000001</v>
      </c>
      <c r="D2">
        <v>2184.3000000000002</v>
      </c>
      <c r="E2">
        <v>0.83199999999999996</v>
      </c>
      <c r="F2">
        <v>0.71399999999999997</v>
      </c>
      <c r="G2">
        <v>0.56299999999999994</v>
      </c>
      <c r="H2">
        <v>1</v>
      </c>
      <c r="I2">
        <v>0.78900000000000003</v>
      </c>
      <c r="J2">
        <v>0.21099999999999999</v>
      </c>
      <c r="K2">
        <v>0</v>
      </c>
      <c r="L2">
        <v>0</v>
      </c>
      <c r="M2">
        <v>30</v>
      </c>
      <c r="N2">
        <v>4970</v>
      </c>
      <c r="O2">
        <v>0</v>
      </c>
      <c r="P2" s="20">
        <v>4970</v>
      </c>
      <c r="Q2" t="s">
        <v>118</v>
      </c>
    </row>
    <row r="3" spans="1:17" x14ac:dyDescent="0.25">
      <c r="A3" s="12" t="s">
        <v>13</v>
      </c>
      <c r="B3" s="11">
        <v>10000</v>
      </c>
      <c r="P3" s="12"/>
    </row>
    <row r="4" spans="1:17" x14ac:dyDescent="0.25">
      <c r="A4" s="12" t="s">
        <v>101</v>
      </c>
      <c r="B4" s="11">
        <v>10000</v>
      </c>
      <c r="P4" s="12"/>
    </row>
    <row r="5" spans="1:17" x14ac:dyDescent="0.25">
      <c r="A5" s="12" t="s">
        <v>53</v>
      </c>
      <c r="B5" s="11">
        <v>5000</v>
      </c>
      <c r="P5" s="12"/>
    </row>
    <row r="6" spans="1:17" x14ac:dyDescent="0.25">
      <c r="A6" s="12" t="s">
        <v>54</v>
      </c>
      <c r="B6" s="11">
        <v>5000</v>
      </c>
      <c r="P6" s="12"/>
    </row>
    <row r="7" spans="1:17" x14ac:dyDescent="0.25">
      <c r="A7" s="12" t="s">
        <v>14</v>
      </c>
      <c r="B7" s="11">
        <v>5000</v>
      </c>
      <c r="P7" s="12"/>
    </row>
    <row r="8" spans="1:17" x14ac:dyDescent="0.25">
      <c r="A8" s="12" t="s">
        <v>102</v>
      </c>
      <c r="B8" s="11">
        <v>5000</v>
      </c>
      <c r="P8" s="12"/>
    </row>
    <row r="9" spans="1:17" x14ac:dyDescent="0.25">
      <c r="A9" s="12" t="s">
        <v>103</v>
      </c>
      <c r="B9" s="11">
        <v>5000</v>
      </c>
      <c r="P9" s="12"/>
    </row>
    <row r="10" spans="1:17" x14ac:dyDescent="0.25">
      <c r="A10" s="12" t="s">
        <v>63</v>
      </c>
      <c r="B10" s="11">
        <v>5000</v>
      </c>
      <c r="P10" s="12"/>
    </row>
    <row r="11" spans="1:17" x14ac:dyDescent="0.25">
      <c r="A11" s="12" t="s">
        <v>64</v>
      </c>
      <c r="B11" s="14">
        <v>5000</v>
      </c>
      <c r="C11" s="41">
        <f>D11/60</f>
        <v>32.474666666666501</v>
      </c>
      <c r="D11" s="35">
        <v>1948.47999999999</v>
      </c>
      <c r="E11" s="21">
        <v>0.92300000000000004</v>
      </c>
      <c r="F11" s="21">
        <v>0.92300000000000004</v>
      </c>
      <c r="G11" s="21">
        <v>0.86</v>
      </c>
      <c r="H11" s="21">
        <v>1</v>
      </c>
      <c r="I11" s="21">
        <v>0.86</v>
      </c>
      <c r="J11" s="21">
        <v>0.14000000000000001</v>
      </c>
      <c r="K11" s="21">
        <v>0</v>
      </c>
      <c r="L11" s="21">
        <v>0</v>
      </c>
      <c r="M11" s="21">
        <v>308</v>
      </c>
      <c r="N11" s="21">
        <v>4692</v>
      </c>
      <c r="O11" s="21">
        <v>0</v>
      </c>
      <c r="P11" s="22">
        <v>4692</v>
      </c>
    </row>
    <row r="12" spans="1:17" x14ac:dyDescent="0.25">
      <c r="A12" s="20" t="s">
        <v>109</v>
      </c>
      <c r="B12" s="11">
        <v>5000</v>
      </c>
      <c r="P12" s="12"/>
    </row>
    <row r="13" spans="1:17" x14ac:dyDescent="0.25">
      <c r="A13" s="12" t="s">
        <v>110</v>
      </c>
      <c r="B13" s="11">
        <v>5000</v>
      </c>
      <c r="P13" s="12"/>
    </row>
    <row r="14" spans="1:17" x14ac:dyDescent="0.25">
      <c r="A14" s="12" t="s">
        <v>18</v>
      </c>
      <c r="B14" s="13">
        <v>5000</v>
      </c>
      <c r="C14" s="3"/>
      <c r="P14" s="12"/>
    </row>
    <row r="15" spans="1:17" x14ac:dyDescent="0.25">
      <c r="A15" s="12" t="s">
        <v>19</v>
      </c>
      <c r="B15" s="11">
        <v>5000</v>
      </c>
      <c r="P15" s="12"/>
    </row>
    <row r="16" spans="1:17" x14ac:dyDescent="0.25">
      <c r="A16" s="12" t="s">
        <v>111</v>
      </c>
      <c r="B16" s="13">
        <v>5000</v>
      </c>
      <c r="C16" s="3"/>
      <c r="P16" s="12"/>
    </row>
    <row r="17" spans="1:17" x14ac:dyDescent="0.25">
      <c r="A17" s="12" t="s">
        <v>66</v>
      </c>
      <c r="B17" s="13">
        <v>5000</v>
      </c>
      <c r="C17" s="3"/>
      <c r="P17" s="12"/>
    </row>
    <row r="18" spans="1:17" x14ac:dyDescent="0.25">
      <c r="A18" s="28" t="s">
        <v>31</v>
      </c>
      <c r="B18" s="13">
        <v>5000</v>
      </c>
      <c r="C18" s="3"/>
      <c r="D18" s="3"/>
      <c r="P18" s="12"/>
    </row>
    <row r="19" spans="1:17" x14ac:dyDescent="0.25">
      <c r="A19" s="12" t="s">
        <v>67</v>
      </c>
      <c r="B19" s="13">
        <v>5000</v>
      </c>
      <c r="C19" s="40">
        <f>D19/60</f>
        <v>35.428999999999832</v>
      </c>
      <c r="D19" s="34">
        <v>2125.7399999999898</v>
      </c>
      <c r="E19">
        <v>0.88500000000000001</v>
      </c>
      <c r="F19">
        <v>0.83799999999999997</v>
      </c>
      <c r="G19">
        <v>0.72599999999999998</v>
      </c>
      <c r="H19">
        <v>1</v>
      </c>
      <c r="I19">
        <v>1</v>
      </c>
      <c r="J19">
        <v>0.2</v>
      </c>
      <c r="K19">
        <v>0</v>
      </c>
      <c r="L19">
        <v>0</v>
      </c>
      <c r="M19">
        <v>42</v>
      </c>
      <c r="N19">
        <v>4958</v>
      </c>
      <c r="O19">
        <v>0</v>
      </c>
      <c r="P19" s="12">
        <v>4958</v>
      </c>
    </row>
    <row r="20" spans="1:17" x14ac:dyDescent="0.25">
      <c r="A20" s="12" t="s">
        <v>112</v>
      </c>
      <c r="B20" s="11">
        <v>5000</v>
      </c>
      <c r="P20" s="12"/>
    </row>
    <row r="21" spans="1:17" x14ac:dyDescent="0.25">
      <c r="A21" s="12" t="s">
        <v>57</v>
      </c>
      <c r="B21" s="11">
        <v>5000</v>
      </c>
      <c r="D21" s="34"/>
      <c r="P21" s="12"/>
    </row>
    <row r="22" spans="1:17" x14ac:dyDescent="0.25">
      <c r="A22" s="12" t="s">
        <v>58</v>
      </c>
      <c r="B22" s="11">
        <v>5000</v>
      </c>
      <c r="D22" s="34"/>
      <c r="P22" s="12"/>
    </row>
    <row r="23" spans="1:17" x14ac:dyDescent="0.25">
      <c r="A23" s="12" t="s">
        <v>28</v>
      </c>
      <c r="B23" s="11">
        <v>5000</v>
      </c>
      <c r="D23" s="34"/>
      <c r="P23" s="12"/>
    </row>
    <row r="24" spans="1:17" x14ac:dyDescent="0.25">
      <c r="A24" s="22" t="s">
        <v>29</v>
      </c>
      <c r="B24" s="21">
        <v>10000</v>
      </c>
      <c r="C24" s="21"/>
      <c r="D24" s="35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2"/>
    </row>
    <row r="25" spans="1:17" x14ac:dyDescent="0.25">
      <c r="A25" s="12" t="s">
        <v>114</v>
      </c>
      <c r="B25" s="11">
        <v>5000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1:17" x14ac:dyDescent="0.25">
      <c r="A26" s="12" t="s">
        <v>113</v>
      </c>
      <c r="B26" s="11">
        <v>5000</v>
      </c>
      <c r="P26" s="12"/>
    </row>
    <row r="27" spans="1:17" x14ac:dyDescent="0.25">
      <c r="A27" s="12" t="s">
        <v>115</v>
      </c>
      <c r="B27" s="11">
        <v>5000</v>
      </c>
      <c r="C27" s="38">
        <f>D27/60</f>
        <v>38.042999999999999</v>
      </c>
      <c r="D27" s="34">
        <v>2282.58</v>
      </c>
      <c r="E27">
        <v>0.85199999999999998</v>
      </c>
      <c r="F27">
        <v>0.66400000000000003</v>
      </c>
      <c r="G27">
        <v>0.505</v>
      </c>
      <c r="H27">
        <v>1</v>
      </c>
      <c r="I27">
        <v>1</v>
      </c>
      <c r="J27">
        <v>0.214</v>
      </c>
      <c r="K27">
        <v>0</v>
      </c>
      <c r="L27">
        <v>0</v>
      </c>
      <c r="M27">
        <v>11</v>
      </c>
      <c r="N27">
        <v>4989</v>
      </c>
      <c r="O27">
        <v>0</v>
      </c>
      <c r="P27" s="12">
        <v>4989</v>
      </c>
      <c r="Q27" t="s">
        <v>118</v>
      </c>
    </row>
    <row r="28" spans="1:17" x14ac:dyDescent="0.25">
      <c r="A28" s="12" t="s">
        <v>116</v>
      </c>
      <c r="B28" s="11">
        <v>5000</v>
      </c>
      <c r="P28" s="12"/>
      <c r="Q28" t="s">
        <v>118</v>
      </c>
    </row>
    <row r="29" spans="1:17" x14ac:dyDescent="0.25">
      <c r="A29" s="12" t="s">
        <v>22</v>
      </c>
      <c r="B29" s="11">
        <v>5000</v>
      </c>
      <c r="P29" s="12"/>
    </row>
    <row r="30" spans="1:17" x14ac:dyDescent="0.25">
      <c r="A30" s="12" t="s">
        <v>23</v>
      </c>
      <c r="B30" s="11">
        <v>5000</v>
      </c>
      <c r="P30" s="12"/>
    </row>
    <row r="31" spans="1:17" x14ac:dyDescent="0.25">
      <c r="A31" s="12" t="s">
        <v>24</v>
      </c>
      <c r="B31" s="11">
        <v>5000</v>
      </c>
      <c r="P31" s="12"/>
    </row>
    <row r="32" spans="1:17" x14ac:dyDescent="0.25">
      <c r="A32" s="12" t="s">
        <v>120</v>
      </c>
      <c r="B32" s="11">
        <v>5000</v>
      </c>
      <c r="P32" s="12"/>
    </row>
    <row r="33" spans="1:17" ht="15" customHeight="1" x14ac:dyDescent="0.25">
      <c r="A33" s="12" t="s">
        <v>121</v>
      </c>
      <c r="B33" s="11">
        <v>5000</v>
      </c>
      <c r="P33" s="12"/>
      <c r="Q33" s="5" t="s">
        <v>122</v>
      </c>
    </row>
    <row r="34" spans="1:17" x14ac:dyDescent="0.25">
      <c r="A34" t="s">
        <v>21</v>
      </c>
      <c r="B34" s="11">
        <v>10000</v>
      </c>
      <c r="P34" s="12"/>
    </row>
    <row r="35" spans="1:17" ht="16.5" customHeight="1" x14ac:dyDescent="0.25">
      <c r="A35" t="s">
        <v>32</v>
      </c>
      <c r="B35" s="14">
        <v>10000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2"/>
      <c r="Q35" s="5" t="s">
        <v>122</v>
      </c>
    </row>
    <row r="36" spans="1:17" ht="16.5" customHeight="1" x14ac:dyDescent="0.25">
      <c r="A36" s="20" t="s">
        <v>33</v>
      </c>
      <c r="B36" s="11">
        <v>5000</v>
      </c>
      <c r="C36" s="38">
        <f>D36/60</f>
        <v>114.9935</v>
      </c>
      <c r="D36" s="39">
        <v>6899.61</v>
      </c>
      <c r="E36" s="19">
        <v>0.83299999999999996</v>
      </c>
      <c r="F36" s="19">
        <v>0.54700000000000004</v>
      </c>
      <c r="G36" s="19">
        <v>0.38500000000000001</v>
      </c>
      <c r="H36" s="19">
        <v>1</v>
      </c>
      <c r="I36" s="19">
        <v>1</v>
      </c>
      <c r="J36" s="19">
        <v>0.23300000000000001</v>
      </c>
      <c r="K36" s="19">
        <v>0</v>
      </c>
      <c r="L36" s="19">
        <v>0</v>
      </c>
      <c r="M36" s="19">
        <v>5</v>
      </c>
      <c r="N36" s="19">
        <v>9995</v>
      </c>
      <c r="O36" s="19">
        <v>0</v>
      </c>
      <c r="P36" s="20">
        <v>9995</v>
      </c>
      <c r="Q36" s="36" t="s">
        <v>122</v>
      </c>
    </row>
    <row r="37" spans="1:17" ht="16.5" customHeight="1" x14ac:dyDescent="0.25">
      <c r="A37" s="12" t="s">
        <v>104</v>
      </c>
      <c r="B37" s="11">
        <v>5000</v>
      </c>
      <c r="Q37" s="36" t="s">
        <v>122</v>
      </c>
    </row>
    <row r="38" spans="1:17" ht="17.25" customHeight="1" x14ac:dyDescent="0.25">
      <c r="A38" s="12" t="s">
        <v>105</v>
      </c>
      <c r="B38" s="11">
        <v>5000</v>
      </c>
      <c r="Q38" s="36" t="s">
        <v>122</v>
      </c>
    </row>
    <row r="39" spans="1:17" ht="18" customHeight="1" x14ac:dyDescent="0.25">
      <c r="A39" s="12" t="s">
        <v>69</v>
      </c>
      <c r="B39" s="11">
        <v>5000</v>
      </c>
      <c r="Q39" s="36" t="s">
        <v>122</v>
      </c>
    </row>
    <row r="40" spans="1:17" ht="15" customHeight="1" x14ac:dyDescent="0.25">
      <c r="A40" s="12" t="s">
        <v>70</v>
      </c>
      <c r="B40" s="11">
        <v>5000</v>
      </c>
      <c r="P40" s="12"/>
      <c r="Q40" s="5" t="s">
        <v>122</v>
      </c>
    </row>
    <row r="41" spans="1:17" ht="18" customHeight="1" x14ac:dyDescent="0.25">
      <c r="A41" s="12" t="s">
        <v>71</v>
      </c>
      <c r="B41" s="11">
        <v>5000</v>
      </c>
      <c r="P41" s="12"/>
      <c r="Q41" s="5" t="s">
        <v>122</v>
      </c>
    </row>
    <row r="42" spans="1:17" x14ac:dyDescent="0.25">
      <c r="A42" s="12" t="s">
        <v>72</v>
      </c>
      <c r="B42" s="11">
        <v>5000</v>
      </c>
      <c r="P42" s="12"/>
    </row>
    <row r="43" spans="1:17" x14ac:dyDescent="0.25">
      <c r="A43" s="12" t="s">
        <v>37</v>
      </c>
      <c r="B43" s="11">
        <v>5000</v>
      </c>
      <c r="P43" s="12"/>
    </row>
    <row r="44" spans="1:17" x14ac:dyDescent="0.25">
      <c r="A44" s="12" t="s">
        <v>38</v>
      </c>
      <c r="B44" s="11">
        <v>5000</v>
      </c>
      <c r="P44" s="12"/>
    </row>
    <row r="45" spans="1:17" x14ac:dyDescent="0.25">
      <c r="A45" s="12" t="s">
        <v>26</v>
      </c>
      <c r="B45" s="11">
        <v>5000</v>
      </c>
      <c r="P45" s="12"/>
    </row>
    <row r="46" spans="1:17" x14ac:dyDescent="0.25">
      <c r="A46" s="12" t="s">
        <v>119</v>
      </c>
      <c r="B46" s="11">
        <v>5000</v>
      </c>
      <c r="P46" s="12"/>
    </row>
    <row r="47" spans="1:17" ht="15.75" thickBot="1" x14ac:dyDescent="0.3">
      <c r="A47" s="22" t="s">
        <v>73</v>
      </c>
      <c r="B47" s="11">
        <v>5000</v>
      </c>
      <c r="C47" s="38">
        <f>D47/60</f>
        <v>36.708333333333165</v>
      </c>
      <c r="D47" s="34">
        <v>2202.49999999999</v>
      </c>
      <c r="E47">
        <v>0.90600000000000003</v>
      </c>
      <c r="F47">
        <v>0.90600000000000003</v>
      </c>
      <c r="G47">
        <v>0.83199999999999996</v>
      </c>
      <c r="H47">
        <v>1</v>
      </c>
      <c r="I47">
        <v>1</v>
      </c>
      <c r="J47">
        <v>0.21199999999999999</v>
      </c>
      <c r="K47">
        <v>0</v>
      </c>
      <c r="L47">
        <v>0</v>
      </c>
      <c r="M47">
        <v>169</v>
      </c>
      <c r="N47">
        <v>4831</v>
      </c>
      <c r="O47">
        <v>0</v>
      </c>
      <c r="P47">
        <v>4831</v>
      </c>
      <c r="Q47" s="11" t="s">
        <v>118</v>
      </c>
    </row>
    <row r="48" spans="1:17" ht="15.75" thickBot="1" x14ac:dyDescent="0.3">
      <c r="B48" s="10">
        <f>SUM(B2:B47)</f>
        <v>260000</v>
      </c>
      <c r="C48" s="8"/>
      <c r="D48" s="8">
        <f>SUM(D3:D47)</f>
        <v>15458.909999999967</v>
      </c>
      <c r="E48" s="31">
        <f t="shared" ref="E48:K48" si="0">AVERAGE(E2:E47)</f>
        <v>0.87183333333333313</v>
      </c>
      <c r="F48" s="31">
        <f t="shared" si="0"/>
        <v>0.76533333333333342</v>
      </c>
      <c r="G48" s="31">
        <f t="shared" si="0"/>
        <v>0.64516666666666656</v>
      </c>
      <c r="H48" s="32">
        <f t="shared" si="0"/>
        <v>1</v>
      </c>
      <c r="I48" s="33">
        <f t="shared" si="0"/>
        <v>0.9415</v>
      </c>
      <c r="J48" s="33">
        <f t="shared" si="0"/>
        <v>0.20166666666666666</v>
      </c>
      <c r="K48" s="33">
        <f t="shared" si="0"/>
        <v>0</v>
      </c>
      <c r="L48" s="8">
        <f t="shared" ref="L48:P48" si="1">SUM(L2:L47)</f>
        <v>0</v>
      </c>
      <c r="M48" s="8">
        <f t="shared" si="1"/>
        <v>565</v>
      </c>
      <c r="N48" s="8">
        <f t="shared" si="1"/>
        <v>34435</v>
      </c>
      <c r="O48" s="8">
        <f t="shared" si="1"/>
        <v>0</v>
      </c>
      <c r="P48" s="9">
        <f t="shared" si="1"/>
        <v>34435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F9CF-D0E3-46C5-9EE9-A505A21AFEDB}">
  <dimension ref="A1:Q41"/>
  <sheetViews>
    <sheetView zoomScale="88" zoomScaleNormal="88" workbookViewId="0">
      <pane ySplit="1" topLeftCell="A14" activePane="bottomLeft" state="frozen"/>
      <selection pane="bottomLeft" activeCell="C19" sqref="C19"/>
    </sheetView>
  </sheetViews>
  <sheetFormatPr defaultRowHeight="15" x14ac:dyDescent="0.25"/>
  <cols>
    <col min="1" max="1" width="27.85546875" customWidth="1"/>
    <col min="2" max="2" width="11.5703125" bestFit="1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</cols>
  <sheetData>
    <row r="1" spans="1:9" ht="32.25" customHeight="1" x14ac:dyDescent="0.25">
      <c r="A1" s="15" t="s">
        <v>0</v>
      </c>
      <c r="B1" s="24" t="s">
        <v>9</v>
      </c>
      <c r="C1" s="16" t="s">
        <v>10</v>
      </c>
      <c r="D1" s="16" t="s">
        <v>11</v>
      </c>
      <c r="E1" s="24" t="s">
        <v>12</v>
      </c>
      <c r="F1" s="16" t="s">
        <v>4</v>
      </c>
      <c r="G1" s="16" t="s">
        <v>5</v>
      </c>
      <c r="H1" s="17" t="s">
        <v>6</v>
      </c>
    </row>
    <row r="2" spans="1:9" x14ac:dyDescent="0.25">
      <c r="A2" s="18" t="s">
        <v>2</v>
      </c>
      <c r="B2" s="18">
        <v>5000</v>
      </c>
      <c r="C2" s="19">
        <v>1</v>
      </c>
      <c r="D2" s="19">
        <v>0.86199999999999999</v>
      </c>
      <c r="E2" s="19">
        <v>0.13800000000000001</v>
      </c>
      <c r="F2" s="19">
        <v>0</v>
      </c>
      <c r="G2" s="19">
        <v>51</v>
      </c>
      <c r="H2" s="20">
        <f>B2-G2</f>
        <v>4949</v>
      </c>
    </row>
    <row r="3" spans="1:9" x14ac:dyDescent="0.25">
      <c r="A3" s="11" t="s">
        <v>3</v>
      </c>
      <c r="B3" s="11">
        <v>5000</v>
      </c>
      <c r="C3">
        <v>1</v>
      </c>
      <c r="D3">
        <v>0.86299999999999999</v>
      </c>
      <c r="E3">
        <v>0.13700000000000001</v>
      </c>
      <c r="F3">
        <v>0</v>
      </c>
      <c r="G3">
        <v>53</v>
      </c>
      <c r="H3" s="12">
        <f t="shared" ref="H3:H9" si="0">B3-G3</f>
        <v>4947</v>
      </c>
    </row>
    <row r="4" spans="1:9" x14ac:dyDescent="0.25">
      <c r="A4" s="11" t="s">
        <v>13</v>
      </c>
      <c r="B4" s="11">
        <v>10000</v>
      </c>
      <c r="C4">
        <v>1</v>
      </c>
      <c r="D4">
        <v>0.26200000000000001</v>
      </c>
      <c r="E4">
        <v>0.73799999999999999</v>
      </c>
      <c r="F4">
        <v>0</v>
      </c>
      <c r="G4">
        <v>145</v>
      </c>
      <c r="H4" s="12">
        <f t="shared" si="0"/>
        <v>9855</v>
      </c>
    </row>
    <row r="5" spans="1:9" x14ac:dyDescent="0.25">
      <c r="A5" s="11" t="s">
        <v>59</v>
      </c>
      <c r="B5" s="11">
        <v>5000</v>
      </c>
      <c r="C5">
        <v>1</v>
      </c>
      <c r="D5">
        <v>0.86099999999999999</v>
      </c>
      <c r="E5">
        <v>0.13900000000000001</v>
      </c>
      <c r="F5">
        <v>0</v>
      </c>
      <c r="G5">
        <v>82</v>
      </c>
      <c r="H5" s="12">
        <f t="shared" si="0"/>
        <v>4918</v>
      </c>
    </row>
    <row r="6" spans="1:9" x14ac:dyDescent="0.25">
      <c r="A6" s="11" t="s">
        <v>60</v>
      </c>
      <c r="B6" s="11">
        <v>5000</v>
      </c>
      <c r="C6">
        <v>1</v>
      </c>
      <c r="D6">
        <v>0.86199999999999999</v>
      </c>
      <c r="E6">
        <v>0.13800000000000001</v>
      </c>
      <c r="F6">
        <v>0</v>
      </c>
      <c r="G6">
        <v>101</v>
      </c>
      <c r="H6" s="12">
        <f t="shared" si="0"/>
        <v>4899</v>
      </c>
    </row>
    <row r="7" spans="1:9" x14ac:dyDescent="0.25">
      <c r="A7" s="11" t="s">
        <v>53</v>
      </c>
      <c r="B7" s="11">
        <v>5000</v>
      </c>
      <c r="C7">
        <v>1</v>
      </c>
      <c r="D7">
        <v>0.86199999999999999</v>
      </c>
      <c r="E7">
        <v>0.13800000000000001</v>
      </c>
      <c r="F7">
        <v>0</v>
      </c>
      <c r="G7">
        <v>126</v>
      </c>
      <c r="H7" s="12">
        <f t="shared" si="0"/>
        <v>4874</v>
      </c>
    </row>
    <row r="8" spans="1:9" x14ac:dyDescent="0.25">
      <c r="A8" s="11" t="s">
        <v>54</v>
      </c>
      <c r="B8" s="11">
        <v>5000</v>
      </c>
      <c r="C8">
        <v>1</v>
      </c>
      <c r="D8">
        <v>0.67</v>
      </c>
      <c r="E8">
        <v>0.33</v>
      </c>
      <c r="F8">
        <v>0</v>
      </c>
      <c r="G8">
        <v>137</v>
      </c>
      <c r="H8" s="12">
        <f t="shared" si="0"/>
        <v>4863</v>
      </c>
    </row>
    <row r="9" spans="1:9" x14ac:dyDescent="0.25">
      <c r="A9" s="11" t="s">
        <v>14</v>
      </c>
      <c r="B9" s="11">
        <v>5000</v>
      </c>
      <c r="C9">
        <v>1</v>
      </c>
      <c r="D9">
        <v>0.55100000000000005</v>
      </c>
      <c r="E9">
        <v>0.44900000000000001</v>
      </c>
      <c r="F9">
        <v>0</v>
      </c>
      <c r="G9">
        <v>28</v>
      </c>
      <c r="H9" s="12">
        <f t="shared" si="0"/>
        <v>4972</v>
      </c>
    </row>
    <row r="10" spans="1:9" x14ac:dyDescent="0.25">
      <c r="A10" s="11" t="s">
        <v>61</v>
      </c>
      <c r="B10" s="11">
        <v>10000</v>
      </c>
      <c r="C10">
        <v>1</v>
      </c>
      <c r="D10">
        <v>0.86199999999999999</v>
      </c>
      <c r="E10">
        <v>0.13800000000000001</v>
      </c>
      <c r="F10">
        <v>0</v>
      </c>
      <c r="G10">
        <v>442</v>
      </c>
      <c r="H10" s="12">
        <v>9558</v>
      </c>
    </row>
    <row r="11" spans="1:9" x14ac:dyDescent="0.25">
      <c r="A11" s="11" t="s">
        <v>63</v>
      </c>
      <c r="B11" s="11">
        <v>5000</v>
      </c>
      <c r="C11">
        <v>1</v>
      </c>
      <c r="D11">
        <v>0.86199999999999999</v>
      </c>
      <c r="E11">
        <v>0.13800000000000001</v>
      </c>
      <c r="F11">
        <v>0</v>
      </c>
      <c r="G11">
        <v>270</v>
      </c>
      <c r="H11" s="12">
        <v>4730</v>
      </c>
    </row>
    <row r="12" spans="1:9" x14ac:dyDescent="0.25">
      <c r="A12" s="14" t="s">
        <v>64</v>
      </c>
      <c r="B12" s="14">
        <v>5000</v>
      </c>
      <c r="C12" s="21">
        <v>1</v>
      </c>
      <c r="D12" s="21">
        <v>0.86199999999999999</v>
      </c>
      <c r="E12">
        <v>0.13800000000000001</v>
      </c>
      <c r="F12" s="21">
        <v>0</v>
      </c>
      <c r="G12" s="21">
        <v>325</v>
      </c>
      <c r="H12" s="22">
        <v>4675</v>
      </c>
    </row>
    <row r="13" spans="1:9" x14ac:dyDescent="0.25">
      <c r="A13" s="11" t="s">
        <v>17</v>
      </c>
      <c r="B13" s="11">
        <v>10000</v>
      </c>
      <c r="C13">
        <v>1</v>
      </c>
      <c r="D13">
        <v>0.84499999999999997</v>
      </c>
      <c r="E13" s="19">
        <v>0.155</v>
      </c>
      <c r="F13">
        <v>0</v>
      </c>
      <c r="G13">
        <v>20</v>
      </c>
      <c r="H13" s="12">
        <v>9980</v>
      </c>
      <c r="I13" s="11"/>
    </row>
    <row r="14" spans="1:9" x14ac:dyDescent="0.25">
      <c r="A14" s="11" t="s">
        <v>18</v>
      </c>
      <c r="B14" s="11">
        <v>5000</v>
      </c>
      <c r="C14">
        <v>1</v>
      </c>
      <c r="D14">
        <v>0.84499999999999997</v>
      </c>
      <c r="E14">
        <v>0.155</v>
      </c>
      <c r="F14">
        <v>0</v>
      </c>
      <c r="G14">
        <v>14</v>
      </c>
      <c r="H14" s="12">
        <v>4986</v>
      </c>
    </row>
    <row r="15" spans="1:9" x14ac:dyDescent="0.25">
      <c r="A15" s="11" t="s">
        <v>65</v>
      </c>
      <c r="B15" s="11">
        <v>10000</v>
      </c>
      <c r="C15">
        <v>1</v>
      </c>
      <c r="D15">
        <v>0.84399999999999997</v>
      </c>
      <c r="E15">
        <v>0.156</v>
      </c>
      <c r="F15">
        <v>0</v>
      </c>
      <c r="G15">
        <v>36</v>
      </c>
      <c r="H15" s="12">
        <v>9964</v>
      </c>
    </row>
    <row r="16" spans="1:9" s="4" customFormat="1" x14ac:dyDescent="0.25">
      <c r="A16" s="11" t="s">
        <v>66</v>
      </c>
      <c r="B16" s="11">
        <v>5000</v>
      </c>
      <c r="C16">
        <v>1</v>
      </c>
      <c r="D16">
        <v>0.84399999999999997</v>
      </c>
      <c r="E16">
        <v>0.156</v>
      </c>
      <c r="F16">
        <v>0</v>
      </c>
      <c r="G16">
        <v>30</v>
      </c>
      <c r="H16" s="12">
        <v>4970</v>
      </c>
    </row>
    <row r="17" spans="1:17" x14ac:dyDescent="0.25">
      <c r="A17" s="13" t="s">
        <v>31</v>
      </c>
      <c r="B17" s="11">
        <v>5000</v>
      </c>
      <c r="C17">
        <v>1</v>
      </c>
      <c r="D17">
        <v>0.84299999999999997</v>
      </c>
      <c r="E17">
        <v>0.157</v>
      </c>
      <c r="F17">
        <v>0</v>
      </c>
      <c r="G17">
        <v>28</v>
      </c>
      <c r="H17" s="12">
        <v>4972</v>
      </c>
    </row>
    <row r="18" spans="1:17" x14ac:dyDescent="0.25">
      <c r="A18" s="11" t="s">
        <v>67</v>
      </c>
      <c r="B18" s="11">
        <v>5000</v>
      </c>
      <c r="C18">
        <v>1</v>
      </c>
      <c r="D18">
        <v>0.84399999999999997</v>
      </c>
      <c r="E18">
        <v>0.156</v>
      </c>
      <c r="F18">
        <v>0</v>
      </c>
      <c r="G18">
        <v>44</v>
      </c>
      <c r="H18" s="12">
        <v>4956</v>
      </c>
      <c r="Q18" s="12"/>
    </row>
    <row r="19" spans="1:17" x14ac:dyDescent="0.25">
      <c r="A19" s="11" t="s">
        <v>68</v>
      </c>
      <c r="B19" s="11">
        <v>10000</v>
      </c>
      <c r="C19">
        <v>24.4</v>
      </c>
      <c r="D19">
        <v>0.84399999999999997</v>
      </c>
      <c r="E19">
        <v>0.156</v>
      </c>
      <c r="F19">
        <v>0</v>
      </c>
      <c r="G19">
        <v>138</v>
      </c>
      <c r="H19" s="12">
        <v>9862</v>
      </c>
    </row>
    <row r="20" spans="1:17" x14ac:dyDescent="0.25">
      <c r="A20" s="11" t="s">
        <v>58</v>
      </c>
      <c r="B20" s="11">
        <v>5000</v>
      </c>
      <c r="C20">
        <v>1</v>
      </c>
      <c r="D20">
        <v>0.84499999999999997</v>
      </c>
      <c r="E20">
        <v>0.155</v>
      </c>
      <c r="F20">
        <v>0</v>
      </c>
      <c r="G20">
        <v>131</v>
      </c>
      <c r="H20" s="12">
        <v>4869</v>
      </c>
    </row>
    <row r="21" spans="1:17" x14ac:dyDescent="0.25">
      <c r="A21" s="11" t="s">
        <v>28</v>
      </c>
      <c r="B21" s="11">
        <v>5000</v>
      </c>
      <c r="C21">
        <v>1</v>
      </c>
      <c r="D21">
        <v>0.84599999999999997</v>
      </c>
      <c r="E21">
        <v>0.154</v>
      </c>
      <c r="F21">
        <v>0</v>
      </c>
      <c r="G21">
        <v>152</v>
      </c>
      <c r="H21" s="12">
        <v>4848</v>
      </c>
    </row>
    <row r="22" spans="1:17" x14ac:dyDescent="0.25">
      <c r="A22" s="14" t="s">
        <v>29</v>
      </c>
      <c r="B22" s="11">
        <v>5000</v>
      </c>
      <c r="C22" s="21">
        <v>1</v>
      </c>
      <c r="D22" s="21">
        <v>0.84599999999999997</v>
      </c>
      <c r="E22">
        <v>0.154</v>
      </c>
      <c r="F22" s="21">
        <v>0</v>
      </c>
      <c r="G22" s="21">
        <v>187</v>
      </c>
      <c r="H22" s="22">
        <v>4813</v>
      </c>
    </row>
    <row r="23" spans="1:17" x14ac:dyDescent="0.25">
      <c r="A23" s="11" t="s">
        <v>27</v>
      </c>
      <c r="B23" s="18">
        <v>10000</v>
      </c>
      <c r="C23">
        <v>1</v>
      </c>
      <c r="D23">
        <v>0.85499999999999998</v>
      </c>
      <c r="E23" s="19">
        <v>0.14499999999999999</v>
      </c>
      <c r="F23">
        <v>0</v>
      </c>
      <c r="G23">
        <v>19</v>
      </c>
      <c r="H23" s="12">
        <v>9981</v>
      </c>
      <c r="I23" s="11"/>
    </row>
    <row r="24" spans="1:17" x14ac:dyDescent="0.25">
      <c r="A24" s="11" t="s">
        <v>20</v>
      </c>
      <c r="B24" s="11">
        <v>10000</v>
      </c>
      <c r="C24">
        <v>1</v>
      </c>
      <c r="D24">
        <v>0.85299999999999998</v>
      </c>
      <c r="E24">
        <v>0.14699999999999999</v>
      </c>
      <c r="F24">
        <v>0</v>
      </c>
      <c r="G24">
        <v>48</v>
      </c>
      <c r="H24" s="12">
        <v>9952</v>
      </c>
    </row>
    <row r="25" spans="1:17" x14ac:dyDescent="0.25">
      <c r="A25" s="11" t="s">
        <v>22</v>
      </c>
      <c r="B25" s="11">
        <v>5000</v>
      </c>
      <c r="C25">
        <v>1</v>
      </c>
      <c r="D25">
        <v>0.85199999999999998</v>
      </c>
      <c r="E25">
        <v>0.14799999999999999</v>
      </c>
      <c r="F25">
        <v>0</v>
      </c>
      <c r="G25">
        <v>34</v>
      </c>
      <c r="H25" s="12">
        <v>4966</v>
      </c>
    </row>
    <row r="26" spans="1:17" x14ac:dyDescent="0.25">
      <c r="A26" s="11" t="s">
        <v>23</v>
      </c>
      <c r="B26" s="11">
        <v>5000</v>
      </c>
      <c r="C26">
        <v>1</v>
      </c>
      <c r="D26">
        <v>0.85099999999999998</v>
      </c>
      <c r="E26">
        <v>0.14899999999999999</v>
      </c>
      <c r="F26">
        <v>0</v>
      </c>
      <c r="G26">
        <v>32</v>
      </c>
      <c r="H26" s="12">
        <v>4966</v>
      </c>
    </row>
    <row r="27" spans="1:17" x14ac:dyDescent="0.25">
      <c r="A27" s="11" t="s">
        <v>24</v>
      </c>
      <c r="B27" s="11">
        <v>5000</v>
      </c>
      <c r="C27">
        <v>1</v>
      </c>
      <c r="D27">
        <v>0.85199999999999998</v>
      </c>
      <c r="E27">
        <v>0.14799999999999999</v>
      </c>
      <c r="F27">
        <v>0</v>
      </c>
      <c r="G27">
        <v>57</v>
      </c>
      <c r="H27" s="12">
        <v>4943</v>
      </c>
    </row>
    <row r="28" spans="1:17" x14ac:dyDescent="0.25">
      <c r="A28" s="11" t="s">
        <v>25</v>
      </c>
      <c r="B28" s="11">
        <v>10000</v>
      </c>
      <c r="C28">
        <v>1</v>
      </c>
      <c r="D28">
        <v>0.85</v>
      </c>
      <c r="E28">
        <v>0.15</v>
      </c>
      <c r="F28">
        <v>0</v>
      </c>
      <c r="G28">
        <v>138</v>
      </c>
      <c r="H28" s="12">
        <v>9862</v>
      </c>
    </row>
    <row r="29" spans="1:17" x14ac:dyDescent="0.25">
      <c r="A29" s="11" t="s">
        <v>21</v>
      </c>
      <c r="B29" s="11">
        <v>10000</v>
      </c>
      <c r="C29">
        <v>1</v>
      </c>
      <c r="D29">
        <v>0.84899999999999998</v>
      </c>
      <c r="E29">
        <v>0.151</v>
      </c>
      <c r="F29">
        <v>0</v>
      </c>
      <c r="G29">
        <v>238</v>
      </c>
      <c r="H29" s="12">
        <v>9762</v>
      </c>
    </row>
    <row r="30" spans="1:17" x14ac:dyDescent="0.25">
      <c r="A30" s="14" t="s">
        <v>32</v>
      </c>
      <c r="B30" s="11">
        <v>10000</v>
      </c>
      <c r="C30" s="21">
        <v>1</v>
      </c>
      <c r="D30" s="21">
        <v>0.84799999999999998</v>
      </c>
      <c r="E30">
        <v>0.152</v>
      </c>
      <c r="F30" s="21">
        <v>0</v>
      </c>
      <c r="G30" s="21">
        <v>395</v>
      </c>
      <c r="H30" s="22">
        <v>9605</v>
      </c>
    </row>
    <row r="31" spans="1:17" x14ac:dyDescent="0.25">
      <c r="A31" s="11" t="s">
        <v>33</v>
      </c>
      <c r="B31" s="18">
        <v>10000</v>
      </c>
      <c r="C31">
        <v>1</v>
      </c>
      <c r="D31">
        <v>0.86899999999999999</v>
      </c>
      <c r="E31" s="19">
        <v>0.13100000000000001</v>
      </c>
      <c r="F31">
        <v>0</v>
      </c>
      <c r="G31">
        <v>53</v>
      </c>
      <c r="H31" s="12">
        <v>9947</v>
      </c>
      <c r="I31" s="11"/>
    </row>
    <row r="32" spans="1:17" x14ac:dyDescent="0.25">
      <c r="A32" s="11" t="s">
        <v>34</v>
      </c>
      <c r="B32" s="11">
        <v>10000</v>
      </c>
      <c r="C32">
        <v>1</v>
      </c>
      <c r="D32">
        <v>0.86399999999999999</v>
      </c>
      <c r="E32">
        <v>0.13600000000000001</v>
      </c>
      <c r="F32">
        <v>0</v>
      </c>
      <c r="G32">
        <v>98</v>
      </c>
      <c r="H32" s="12">
        <v>9902</v>
      </c>
    </row>
    <row r="33" spans="1:8" x14ac:dyDescent="0.25">
      <c r="A33" s="11" t="s">
        <v>69</v>
      </c>
      <c r="B33" s="11">
        <v>5000</v>
      </c>
      <c r="C33">
        <v>1</v>
      </c>
      <c r="D33">
        <v>0.86</v>
      </c>
      <c r="E33">
        <v>0.14000000000000001</v>
      </c>
      <c r="F33">
        <v>0</v>
      </c>
      <c r="G33">
        <v>46</v>
      </c>
      <c r="H33" s="12">
        <v>4954</v>
      </c>
    </row>
    <row r="34" spans="1:8" x14ac:dyDescent="0.25">
      <c r="A34" s="11" t="s">
        <v>70</v>
      </c>
      <c r="B34" s="11">
        <v>5000</v>
      </c>
      <c r="C34">
        <v>1</v>
      </c>
      <c r="D34">
        <v>0.85899999999999999</v>
      </c>
      <c r="E34">
        <v>0.14099999999999999</v>
      </c>
      <c r="F34">
        <v>0</v>
      </c>
      <c r="G34">
        <v>72</v>
      </c>
      <c r="H34" s="12">
        <v>4928</v>
      </c>
    </row>
    <row r="35" spans="1:8" x14ac:dyDescent="0.25">
      <c r="A35" s="11" t="s">
        <v>71</v>
      </c>
      <c r="B35" s="11">
        <v>5000</v>
      </c>
      <c r="C35">
        <v>1</v>
      </c>
      <c r="D35">
        <v>0.85599999999999998</v>
      </c>
      <c r="E35">
        <v>0.14399999999999999</v>
      </c>
      <c r="F35">
        <v>0</v>
      </c>
      <c r="G35">
        <v>70</v>
      </c>
      <c r="H35" s="12">
        <v>4930</v>
      </c>
    </row>
    <row r="36" spans="1:8" x14ac:dyDescent="0.25">
      <c r="A36" s="11" t="s">
        <v>72</v>
      </c>
      <c r="B36" s="11">
        <v>5000</v>
      </c>
      <c r="C36">
        <v>1</v>
      </c>
      <c r="D36">
        <v>0.85499999999999998</v>
      </c>
      <c r="E36">
        <v>0.14499999999999999</v>
      </c>
      <c r="F36">
        <v>0</v>
      </c>
      <c r="G36">
        <v>101</v>
      </c>
      <c r="H36" s="12">
        <v>4899</v>
      </c>
    </row>
    <row r="37" spans="1:8" x14ac:dyDescent="0.25">
      <c r="A37" s="11" t="s">
        <v>37</v>
      </c>
      <c r="B37" s="11">
        <v>5000</v>
      </c>
      <c r="C37">
        <v>1</v>
      </c>
      <c r="D37">
        <v>0.85399999999999998</v>
      </c>
      <c r="E37">
        <v>0.14599999999999999</v>
      </c>
      <c r="F37">
        <v>0</v>
      </c>
      <c r="G37">
        <v>111</v>
      </c>
      <c r="H37" s="12">
        <v>4889</v>
      </c>
    </row>
    <row r="38" spans="1:8" x14ac:dyDescent="0.25">
      <c r="A38" s="11" t="s">
        <v>38</v>
      </c>
      <c r="B38" s="11">
        <v>5000</v>
      </c>
      <c r="C38">
        <v>1</v>
      </c>
      <c r="D38">
        <v>0.85099999999999998</v>
      </c>
      <c r="E38">
        <v>0.14899999999999999</v>
      </c>
      <c r="F38">
        <v>0</v>
      </c>
      <c r="G38">
        <v>133</v>
      </c>
      <c r="H38" s="12">
        <v>4867</v>
      </c>
    </row>
    <row r="39" spans="1:8" x14ac:dyDescent="0.25">
      <c r="A39" s="11" t="s">
        <v>26</v>
      </c>
      <c r="B39" s="11">
        <v>10000</v>
      </c>
      <c r="C39">
        <v>1</v>
      </c>
      <c r="D39">
        <v>0.84899999999999998</v>
      </c>
      <c r="E39">
        <v>0.151</v>
      </c>
      <c r="F39">
        <v>0</v>
      </c>
      <c r="G39">
        <v>322</v>
      </c>
      <c r="H39" s="12">
        <v>9678</v>
      </c>
    </row>
    <row r="40" spans="1:8" ht="15.75" thickBot="1" x14ac:dyDescent="0.3">
      <c r="A40" s="14" t="s">
        <v>52</v>
      </c>
      <c r="B40" s="11">
        <v>5000</v>
      </c>
      <c r="C40">
        <v>1</v>
      </c>
      <c r="D40">
        <v>0.84599999999999997</v>
      </c>
      <c r="E40">
        <v>0.154</v>
      </c>
      <c r="F40">
        <v>0</v>
      </c>
      <c r="G40">
        <v>183</v>
      </c>
      <c r="H40" s="12">
        <v>4817</v>
      </c>
    </row>
    <row r="41" spans="1:8" ht="15.75" thickBot="1" x14ac:dyDescent="0.3">
      <c r="B41" s="10">
        <f>SUM(B2:B40)</f>
        <v>260000</v>
      </c>
      <c r="C41" s="6">
        <f>AVERAGE(C2:C40)</f>
        <v>1.5999999999999999</v>
      </c>
      <c r="D41" s="7">
        <f t="shared" ref="D41:E41" si="1">AVERAGE(D2:D40)</f>
        <v>0.82558974358974357</v>
      </c>
      <c r="E41" s="7">
        <f t="shared" si="1"/>
        <v>0.17441025641025637</v>
      </c>
      <c r="F41" s="6">
        <f>SUM(F2:F40)</f>
        <v>0</v>
      </c>
      <c r="G41" s="8">
        <f t="shared" ref="G41:H41" si="2">SUM(G2:G40)</f>
        <v>4690</v>
      </c>
      <c r="H41" s="9">
        <f t="shared" si="2"/>
        <v>255308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2DDA-5B14-447F-85B6-E864E837699E}">
  <dimension ref="A1:P49"/>
  <sheetViews>
    <sheetView tabSelected="1" zoomScale="88" zoomScaleNormal="88" workbookViewId="0">
      <pane ySplit="1" topLeftCell="A2" activePane="bottomLeft" state="frozen"/>
      <selection pane="bottomLeft" activeCell="P1" sqref="P1"/>
    </sheetView>
  </sheetViews>
  <sheetFormatPr defaultRowHeight="15" x14ac:dyDescent="0.25"/>
  <cols>
    <col min="1" max="1" width="28.5703125" bestFit="1" customWidth="1"/>
    <col min="2" max="2" width="13.140625" customWidth="1"/>
    <col min="6" max="6" width="15.28515625" customWidth="1"/>
    <col min="7" max="7" width="12.7109375" customWidth="1"/>
    <col min="8" max="8" width="13.5703125" bestFit="1" customWidth="1"/>
    <col min="9" max="9" width="12.7109375" bestFit="1" customWidth="1"/>
    <col min="10" max="10" width="13.5703125" bestFit="1" customWidth="1"/>
    <col min="11" max="11" width="16" bestFit="1" customWidth="1"/>
    <col min="12" max="12" width="16" customWidth="1"/>
    <col min="13" max="13" width="15.85546875" customWidth="1"/>
    <col min="14" max="14" width="8.5703125" customWidth="1"/>
    <col min="15" max="15" width="19.42578125" customWidth="1"/>
    <col min="16" max="16" width="19.28515625" customWidth="1"/>
  </cols>
  <sheetData>
    <row r="1" spans="1:16" ht="45" x14ac:dyDescent="0.25">
      <c r="A1" s="25" t="s">
        <v>0</v>
      </c>
      <c r="B1" s="26" t="s">
        <v>9</v>
      </c>
      <c r="C1" s="26" t="s">
        <v>117</v>
      </c>
      <c r="D1" s="26" t="s">
        <v>95</v>
      </c>
      <c r="E1" s="26" t="s">
        <v>96</v>
      </c>
      <c r="F1" s="26" t="s">
        <v>106</v>
      </c>
      <c r="G1" s="26" t="s">
        <v>97</v>
      </c>
      <c r="H1" s="26" t="s">
        <v>98</v>
      </c>
      <c r="I1" s="26" t="s">
        <v>99</v>
      </c>
      <c r="J1" s="26" t="s">
        <v>107</v>
      </c>
      <c r="K1" s="26" t="s">
        <v>4</v>
      </c>
      <c r="L1" s="26" t="s">
        <v>5</v>
      </c>
      <c r="M1" s="26" t="s">
        <v>6</v>
      </c>
      <c r="N1" s="26" t="s">
        <v>108</v>
      </c>
      <c r="O1" s="26" t="s">
        <v>125</v>
      </c>
      <c r="P1" s="27" t="s">
        <v>126</v>
      </c>
    </row>
    <row r="2" spans="1:16" x14ac:dyDescent="0.25">
      <c r="A2" s="20" t="s">
        <v>100</v>
      </c>
      <c r="B2" s="18">
        <v>10000</v>
      </c>
      <c r="C2">
        <v>22.1</v>
      </c>
      <c r="D2" s="19">
        <v>0.85499999999999998</v>
      </c>
      <c r="E2" s="19">
        <v>0.63200000000000001</v>
      </c>
      <c r="F2" s="19">
        <v>0.47399999999999998</v>
      </c>
      <c r="G2" s="19">
        <v>1</v>
      </c>
      <c r="H2" s="19">
        <v>0.83599999999999997</v>
      </c>
      <c r="I2" s="19">
        <v>0.16400000000000001</v>
      </c>
      <c r="J2" s="19">
        <v>0</v>
      </c>
      <c r="K2" s="19">
        <v>0</v>
      </c>
      <c r="L2" s="19">
        <v>104</v>
      </c>
      <c r="M2" s="19">
        <v>9896</v>
      </c>
      <c r="N2" s="19">
        <v>10000</v>
      </c>
      <c r="O2" s="19">
        <v>0</v>
      </c>
      <c r="P2" s="20">
        <v>9896</v>
      </c>
    </row>
    <row r="3" spans="1:16" x14ac:dyDescent="0.25">
      <c r="A3" s="12" t="s">
        <v>13</v>
      </c>
      <c r="B3" s="11">
        <v>10000</v>
      </c>
      <c r="C3">
        <f>(40.1 + 31.5)/2</f>
        <v>35.799999999999997</v>
      </c>
      <c r="D3">
        <v>0.86599999999999999</v>
      </c>
      <c r="E3">
        <v>0.74199999999999999</v>
      </c>
      <c r="F3">
        <v>0.6</v>
      </c>
      <c r="G3">
        <v>1</v>
      </c>
      <c r="H3">
        <v>0.83599999999999997</v>
      </c>
      <c r="I3">
        <v>0.16400000000000001</v>
      </c>
      <c r="J3">
        <v>0</v>
      </c>
      <c r="K3">
        <v>0</v>
      </c>
      <c r="L3">
        <v>145</v>
      </c>
      <c r="M3">
        <v>9855</v>
      </c>
      <c r="N3">
        <v>10000</v>
      </c>
      <c r="O3">
        <v>0</v>
      </c>
      <c r="P3" s="12">
        <v>9855</v>
      </c>
    </row>
    <row r="4" spans="1:16" x14ac:dyDescent="0.25">
      <c r="A4" s="12" t="s">
        <v>101</v>
      </c>
      <c r="B4" s="11">
        <v>10000</v>
      </c>
      <c r="C4">
        <v>43.2</v>
      </c>
      <c r="D4">
        <v>0.875</v>
      </c>
      <c r="E4">
        <v>0.80700000000000005</v>
      </c>
      <c r="F4">
        <v>0.68400000000000005</v>
      </c>
      <c r="G4">
        <v>1</v>
      </c>
      <c r="H4">
        <v>0.83399999999999996</v>
      </c>
      <c r="I4">
        <v>0.16600000000000001</v>
      </c>
      <c r="J4">
        <v>0</v>
      </c>
      <c r="K4">
        <v>0</v>
      </c>
      <c r="L4">
        <v>183</v>
      </c>
      <c r="M4">
        <v>9817</v>
      </c>
      <c r="N4">
        <v>10000</v>
      </c>
      <c r="O4">
        <v>0</v>
      </c>
      <c r="P4" s="12">
        <v>9817</v>
      </c>
    </row>
    <row r="5" spans="1:16" x14ac:dyDescent="0.25">
      <c r="A5" s="12" t="s">
        <v>53</v>
      </c>
      <c r="B5" s="11">
        <v>5000</v>
      </c>
      <c r="C5">
        <v>24.3</v>
      </c>
      <c r="D5">
        <v>0.88400000000000001</v>
      </c>
      <c r="E5">
        <v>0.84299999999999997</v>
      </c>
      <c r="F5">
        <v>0.73499999999999999</v>
      </c>
      <c r="G5">
        <v>1</v>
      </c>
      <c r="H5">
        <v>0.83399999999999996</v>
      </c>
      <c r="I5">
        <v>0.16600000000000001</v>
      </c>
      <c r="J5">
        <v>0</v>
      </c>
      <c r="K5">
        <v>0</v>
      </c>
      <c r="L5">
        <v>126</v>
      </c>
      <c r="M5">
        <v>4874</v>
      </c>
      <c r="N5">
        <v>5000</v>
      </c>
      <c r="O5">
        <v>0</v>
      </c>
      <c r="P5" s="12">
        <v>4874</v>
      </c>
    </row>
    <row r="6" spans="1:16" x14ac:dyDescent="0.25">
      <c r="A6" s="12" t="s">
        <v>54</v>
      </c>
      <c r="B6" s="11">
        <v>5000</v>
      </c>
      <c r="C6">
        <v>26.9</v>
      </c>
      <c r="D6">
        <v>0.89</v>
      </c>
      <c r="E6">
        <v>0.86299999999999999</v>
      </c>
      <c r="F6">
        <v>0.76300000000000001</v>
      </c>
      <c r="G6">
        <v>1</v>
      </c>
      <c r="H6">
        <v>0.83499999999999996</v>
      </c>
      <c r="I6">
        <v>0.16500000000000001</v>
      </c>
      <c r="J6">
        <v>0</v>
      </c>
      <c r="K6">
        <v>0</v>
      </c>
      <c r="L6">
        <v>137</v>
      </c>
      <c r="M6">
        <v>4863</v>
      </c>
      <c r="N6">
        <v>5000</v>
      </c>
      <c r="O6">
        <v>0</v>
      </c>
      <c r="P6" s="12">
        <v>4863</v>
      </c>
    </row>
    <row r="7" spans="1:16" x14ac:dyDescent="0.25">
      <c r="A7" s="12" t="s">
        <v>14</v>
      </c>
      <c r="B7" s="11">
        <v>5000</v>
      </c>
      <c r="C7">
        <v>26.2</v>
      </c>
      <c r="D7">
        <v>0.89400000000000002</v>
      </c>
      <c r="E7">
        <v>0.878</v>
      </c>
      <c r="F7">
        <v>0.78600000000000003</v>
      </c>
      <c r="G7">
        <v>1</v>
      </c>
      <c r="H7">
        <v>0.83299999999999996</v>
      </c>
      <c r="I7">
        <v>0.16700000000000001</v>
      </c>
      <c r="J7">
        <v>0</v>
      </c>
      <c r="K7">
        <v>0</v>
      </c>
      <c r="L7">
        <v>163</v>
      </c>
      <c r="M7">
        <v>4837</v>
      </c>
      <c r="N7">
        <v>5000</v>
      </c>
      <c r="O7">
        <v>0</v>
      </c>
      <c r="P7" s="12">
        <v>4837</v>
      </c>
    </row>
    <row r="8" spans="1:16" x14ac:dyDescent="0.25">
      <c r="A8" s="12" t="s">
        <v>102</v>
      </c>
      <c r="B8" s="11">
        <v>5000</v>
      </c>
      <c r="C8">
        <v>29.5</v>
      </c>
      <c r="D8">
        <v>0.9</v>
      </c>
      <c r="E8">
        <v>0.89200000000000002</v>
      </c>
      <c r="F8">
        <v>0.81</v>
      </c>
      <c r="G8">
        <v>1</v>
      </c>
      <c r="H8">
        <v>0.83399999999999996</v>
      </c>
      <c r="I8">
        <v>0.16600000000000001</v>
      </c>
      <c r="J8">
        <v>0</v>
      </c>
      <c r="K8">
        <v>0</v>
      </c>
      <c r="L8">
        <v>205</v>
      </c>
      <c r="M8">
        <v>4795</v>
      </c>
      <c r="N8">
        <v>5000</v>
      </c>
      <c r="O8">
        <v>0</v>
      </c>
      <c r="P8" s="12">
        <v>4795</v>
      </c>
    </row>
    <row r="9" spans="1:16" x14ac:dyDescent="0.25">
      <c r="A9" s="12" t="s">
        <v>103</v>
      </c>
      <c r="B9" s="11">
        <v>5000</v>
      </c>
      <c r="C9">
        <v>31.8</v>
      </c>
      <c r="D9">
        <v>0.90600000000000003</v>
      </c>
      <c r="E9">
        <v>0.90400000000000003</v>
      </c>
      <c r="F9">
        <v>0.82899999999999996</v>
      </c>
      <c r="G9">
        <v>1</v>
      </c>
      <c r="H9">
        <v>0.83299999999999996</v>
      </c>
      <c r="I9">
        <v>0.16700000000000001</v>
      </c>
      <c r="J9">
        <v>0</v>
      </c>
      <c r="K9">
        <v>0</v>
      </c>
      <c r="L9">
        <v>237</v>
      </c>
      <c r="M9">
        <v>4763</v>
      </c>
      <c r="N9">
        <v>5000</v>
      </c>
      <c r="O9">
        <v>0</v>
      </c>
      <c r="P9" s="12">
        <v>4763</v>
      </c>
    </row>
    <row r="10" spans="1:16" x14ac:dyDescent="0.25">
      <c r="A10" s="12" t="s">
        <v>63</v>
      </c>
      <c r="B10" s="11">
        <v>5000</v>
      </c>
      <c r="C10">
        <v>40.799999999999997</v>
      </c>
      <c r="D10">
        <v>0.91</v>
      </c>
      <c r="E10">
        <v>0.91500000000000004</v>
      </c>
      <c r="F10">
        <v>0.84599999999999997</v>
      </c>
      <c r="G10">
        <v>1</v>
      </c>
      <c r="H10">
        <v>0.83199999999999996</v>
      </c>
      <c r="I10">
        <v>0.16800000000000001</v>
      </c>
      <c r="J10">
        <v>0</v>
      </c>
      <c r="K10">
        <v>0</v>
      </c>
      <c r="L10">
        <v>270</v>
      </c>
      <c r="M10">
        <v>4730</v>
      </c>
      <c r="N10">
        <v>5000</v>
      </c>
      <c r="O10">
        <v>0</v>
      </c>
      <c r="P10" s="12">
        <v>4730</v>
      </c>
    </row>
    <row r="11" spans="1:16" x14ac:dyDescent="0.25">
      <c r="A11" s="12" t="s">
        <v>64</v>
      </c>
      <c r="B11" s="14">
        <v>5000</v>
      </c>
      <c r="C11" s="21">
        <v>48.8</v>
      </c>
      <c r="D11" s="21">
        <v>0.91600000000000004</v>
      </c>
      <c r="E11" s="21">
        <v>0.92500000000000004</v>
      </c>
      <c r="F11" s="21">
        <v>0.86199999999999999</v>
      </c>
      <c r="G11" s="21">
        <v>1</v>
      </c>
      <c r="H11" s="21">
        <v>0.83199999999999996</v>
      </c>
      <c r="I11" s="21">
        <v>0.16800000000000001</v>
      </c>
      <c r="J11" s="21">
        <v>0</v>
      </c>
      <c r="K11" s="21">
        <v>0</v>
      </c>
      <c r="L11" s="21">
        <v>325</v>
      </c>
      <c r="M11" s="21">
        <v>4675</v>
      </c>
      <c r="N11" s="21">
        <v>5000</v>
      </c>
      <c r="O11" s="21">
        <v>0</v>
      </c>
      <c r="P11" s="22">
        <v>4675</v>
      </c>
    </row>
    <row r="12" spans="1:16" x14ac:dyDescent="0.25">
      <c r="A12" s="20" t="s">
        <v>109</v>
      </c>
      <c r="B12" s="11">
        <v>5000</v>
      </c>
      <c r="C12">
        <v>12.1</v>
      </c>
      <c r="D12">
        <v>0.83199999999999996</v>
      </c>
      <c r="E12">
        <v>0.56100000000000005</v>
      </c>
      <c r="F12">
        <v>0.39700000000000002</v>
      </c>
      <c r="G12">
        <v>1</v>
      </c>
      <c r="H12">
        <v>0.81299999999999994</v>
      </c>
      <c r="I12">
        <v>0.187</v>
      </c>
      <c r="J12">
        <v>0</v>
      </c>
      <c r="K12">
        <v>0</v>
      </c>
      <c r="L12">
        <v>10</v>
      </c>
      <c r="M12">
        <v>4990</v>
      </c>
      <c r="N12">
        <v>5000</v>
      </c>
      <c r="O12">
        <v>0</v>
      </c>
      <c r="P12" s="20">
        <v>4990</v>
      </c>
    </row>
    <row r="13" spans="1:16" x14ac:dyDescent="0.25">
      <c r="A13" s="12" t="s">
        <v>110</v>
      </c>
      <c r="B13">
        <v>5000</v>
      </c>
      <c r="C13">
        <v>20.100000000000001</v>
      </c>
      <c r="D13">
        <v>0.83699999999999997</v>
      </c>
      <c r="E13">
        <v>0.63500000000000001</v>
      </c>
      <c r="F13">
        <v>0.47299999999999998</v>
      </c>
      <c r="G13">
        <v>1</v>
      </c>
      <c r="H13">
        <v>0.81200000000000006</v>
      </c>
      <c r="I13">
        <v>0.188</v>
      </c>
      <c r="J13">
        <v>0</v>
      </c>
      <c r="K13">
        <v>0</v>
      </c>
      <c r="L13">
        <v>10</v>
      </c>
      <c r="M13">
        <v>4990</v>
      </c>
      <c r="N13">
        <v>5000</v>
      </c>
      <c r="O13">
        <v>0</v>
      </c>
      <c r="P13" s="12">
        <v>4990</v>
      </c>
    </row>
    <row r="14" spans="1:16" x14ac:dyDescent="0.25">
      <c r="A14" s="12" t="s">
        <v>18</v>
      </c>
      <c r="B14" s="11">
        <v>5000</v>
      </c>
      <c r="C14">
        <v>13.8</v>
      </c>
      <c r="D14">
        <v>0.84299999999999997</v>
      </c>
      <c r="E14">
        <v>0.69099999999999995</v>
      </c>
      <c r="F14">
        <v>0.53500000000000003</v>
      </c>
      <c r="G14">
        <v>1</v>
      </c>
      <c r="H14">
        <v>0.81100000000000005</v>
      </c>
      <c r="I14">
        <v>0.189</v>
      </c>
      <c r="J14">
        <v>0</v>
      </c>
      <c r="K14">
        <v>0</v>
      </c>
      <c r="L14">
        <v>14</v>
      </c>
      <c r="M14">
        <v>4986</v>
      </c>
      <c r="N14">
        <v>5000</v>
      </c>
      <c r="O14">
        <v>0</v>
      </c>
      <c r="P14" s="12">
        <v>4986</v>
      </c>
    </row>
    <row r="15" spans="1:16" x14ac:dyDescent="0.25">
      <c r="A15" s="12" t="s">
        <v>19</v>
      </c>
      <c r="B15" s="11">
        <v>5000</v>
      </c>
      <c r="C15">
        <v>15.5</v>
      </c>
      <c r="D15">
        <v>0.84899999999999998</v>
      </c>
      <c r="E15">
        <v>0.73599999999999999</v>
      </c>
      <c r="F15">
        <v>0.58899999999999997</v>
      </c>
      <c r="G15">
        <v>1</v>
      </c>
      <c r="H15">
        <v>0.81200000000000006</v>
      </c>
      <c r="I15">
        <v>0.188</v>
      </c>
      <c r="J15">
        <v>0</v>
      </c>
      <c r="K15">
        <v>0</v>
      </c>
      <c r="L15">
        <v>13</v>
      </c>
      <c r="M15">
        <v>4987</v>
      </c>
      <c r="N15">
        <v>5000</v>
      </c>
      <c r="O15">
        <v>0</v>
      </c>
      <c r="P15" s="12">
        <v>4987</v>
      </c>
    </row>
    <row r="16" spans="1:16" x14ac:dyDescent="0.25">
      <c r="A16" s="12" t="s">
        <v>111</v>
      </c>
      <c r="B16" s="11">
        <v>5000</v>
      </c>
      <c r="C16">
        <v>17.3</v>
      </c>
      <c r="D16">
        <v>0.85399999999999998</v>
      </c>
      <c r="E16">
        <v>0.76900000000000002</v>
      </c>
      <c r="F16">
        <v>0.63100000000000001</v>
      </c>
      <c r="G16">
        <v>1</v>
      </c>
      <c r="H16">
        <v>0.81</v>
      </c>
      <c r="I16">
        <v>0.19</v>
      </c>
      <c r="J16">
        <v>0</v>
      </c>
      <c r="K16">
        <v>0</v>
      </c>
      <c r="L16">
        <v>23</v>
      </c>
      <c r="M16">
        <v>4977</v>
      </c>
      <c r="N16">
        <v>5000</v>
      </c>
      <c r="O16">
        <v>0</v>
      </c>
      <c r="P16" s="12">
        <v>4977</v>
      </c>
    </row>
    <row r="17" spans="1:16" x14ac:dyDescent="0.25">
      <c r="A17" s="12" t="s">
        <v>66</v>
      </c>
      <c r="B17" s="11">
        <v>5000</v>
      </c>
      <c r="C17">
        <v>24.1</v>
      </c>
      <c r="D17">
        <v>0.86099999999999999</v>
      </c>
      <c r="E17">
        <v>0.79900000000000004</v>
      </c>
      <c r="F17">
        <v>0.67100000000000004</v>
      </c>
      <c r="G17">
        <v>1</v>
      </c>
      <c r="H17">
        <v>0.81</v>
      </c>
      <c r="I17">
        <v>0.19</v>
      </c>
      <c r="J17">
        <v>0</v>
      </c>
      <c r="K17">
        <v>0</v>
      </c>
      <c r="L17">
        <v>30</v>
      </c>
      <c r="M17">
        <v>4970</v>
      </c>
      <c r="N17">
        <v>5000</v>
      </c>
      <c r="O17">
        <v>0</v>
      </c>
      <c r="P17" s="12">
        <v>4970</v>
      </c>
    </row>
    <row r="18" spans="1:16" x14ac:dyDescent="0.25">
      <c r="A18" s="28" t="s">
        <v>31</v>
      </c>
      <c r="B18" s="13">
        <v>5000</v>
      </c>
      <c r="C18" s="3">
        <v>37.299999999999997</v>
      </c>
      <c r="D18">
        <v>0.86499999999999999</v>
      </c>
      <c r="E18">
        <v>0.82199999999999995</v>
      </c>
      <c r="F18">
        <v>0.70299999999999996</v>
      </c>
      <c r="G18">
        <v>1</v>
      </c>
      <c r="H18">
        <v>0.80800000000000005</v>
      </c>
      <c r="I18">
        <v>0.192</v>
      </c>
      <c r="J18">
        <v>0</v>
      </c>
      <c r="K18">
        <v>0</v>
      </c>
      <c r="L18">
        <v>28</v>
      </c>
      <c r="M18">
        <v>4972</v>
      </c>
      <c r="N18">
        <v>5000</v>
      </c>
      <c r="O18">
        <v>0</v>
      </c>
      <c r="P18" s="12">
        <v>4972</v>
      </c>
    </row>
    <row r="19" spans="1:16" x14ac:dyDescent="0.25">
      <c r="A19" s="12" t="s">
        <v>67</v>
      </c>
      <c r="B19" s="13">
        <v>5000</v>
      </c>
      <c r="C19" s="3">
        <v>24.4</v>
      </c>
      <c r="D19">
        <v>0.873</v>
      </c>
      <c r="E19">
        <v>0.84399999999999997</v>
      </c>
      <c r="F19">
        <v>0.73399999999999999</v>
      </c>
      <c r="G19">
        <v>1</v>
      </c>
      <c r="H19">
        <v>0.80900000000000005</v>
      </c>
      <c r="I19">
        <v>0.191</v>
      </c>
      <c r="J19">
        <v>0</v>
      </c>
      <c r="K19">
        <v>0</v>
      </c>
      <c r="L19">
        <v>44</v>
      </c>
      <c r="M19">
        <v>4956</v>
      </c>
      <c r="N19">
        <v>5000</v>
      </c>
      <c r="O19">
        <v>0</v>
      </c>
      <c r="P19" s="12">
        <v>4956</v>
      </c>
    </row>
    <row r="20" spans="1:16" x14ac:dyDescent="0.25">
      <c r="A20" s="12" t="s">
        <v>112</v>
      </c>
      <c r="B20" s="11">
        <v>5000</v>
      </c>
      <c r="C20">
        <v>39.799999999999997</v>
      </c>
      <c r="D20">
        <v>0.878</v>
      </c>
      <c r="E20">
        <v>0.86099999999999999</v>
      </c>
      <c r="F20">
        <v>0.76100000000000001</v>
      </c>
      <c r="G20">
        <v>1</v>
      </c>
      <c r="H20">
        <v>0.80800000000000005</v>
      </c>
      <c r="I20">
        <v>0.192</v>
      </c>
      <c r="J20">
        <v>0</v>
      </c>
      <c r="K20">
        <v>0</v>
      </c>
      <c r="L20">
        <v>65</v>
      </c>
      <c r="M20">
        <v>4935</v>
      </c>
      <c r="N20">
        <v>5000</v>
      </c>
      <c r="O20">
        <v>0</v>
      </c>
      <c r="P20" s="12">
        <v>4935</v>
      </c>
    </row>
    <row r="21" spans="1:16" x14ac:dyDescent="0.25">
      <c r="A21" s="12" t="s">
        <v>57</v>
      </c>
      <c r="B21" s="11">
        <v>5000</v>
      </c>
      <c r="C21" s="34">
        <f>1751.95/60</f>
        <v>29.199166666666667</v>
      </c>
      <c r="D21">
        <v>0.88500000000000001</v>
      </c>
      <c r="E21">
        <v>0.878</v>
      </c>
      <c r="F21">
        <v>0.78600000000000003</v>
      </c>
      <c r="G21">
        <v>1</v>
      </c>
      <c r="H21">
        <v>0.80900000000000005</v>
      </c>
      <c r="I21">
        <v>0.191</v>
      </c>
      <c r="J21">
        <v>0</v>
      </c>
      <c r="K21">
        <v>0</v>
      </c>
      <c r="L21">
        <v>73</v>
      </c>
      <c r="M21">
        <v>4927</v>
      </c>
      <c r="N21">
        <v>5000</v>
      </c>
      <c r="O21">
        <v>0</v>
      </c>
      <c r="P21" s="12">
        <v>4927</v>
      </c>
    </row>
    <row r="22" spans="1:16" x14ac:dyDescent="0.25">
      <c r="A22" s="12" t="s">
        <v>58</v>
      </c>
      <c r="B22" s="11">
        <v>5000</v>
      </c>
      <c r="C22" s="34">
        <f>1977.86999999999/60</f>
        <v>32.96449999999983</v>
      </c>
      <c r="D22">
        <v>0.89200000000000002</v>
      </c>
      <c r="E22">
        <v>0.89200000000000002</v>
      </c>
      <c r="F22">
        <v>0.80800000000000005</v>
      </c>
      <c r="G22">
        <v>1</v>
      </c>
      <c r="H22">
        <v>0.81</v>
      </c>
      <c r="I22">
        <v>0.19</v>
      </c>
      <c r="J22">
        <v>0</v>
      </c>
      <c r="K22">
        <v>0</v>
      </c>
      <c r="L22">
        <v>131</v>
      </c>
      <c r="M22">
        <v>4869</v>
      </c>
      <c r="N22">
        <v>5000</v>
      </c>
      <c r="O22">
        <v>0</v>
      </c>
      <c r="P22" s="12">
        <v>4869</v>
      </c>
    </row>
    <row r="23" spans="1:16" x14ac:dyDescent="0.25">
      <c r="A23" t="s">
        <v>28</v>
      </c>
      <c r="B23" s="11">
        <v>5000</v>
      </c>
      <c r="C23" s="34">
        <f>2502.26999999998/60</f>
        <v>41.704499999999669</v>
      </c>
      <c r="D23">
        <v>0.89900000000000002</v>
      </c>
      <c r="E23">
        <v>0.90400000000000003</v>
      </c>
      <c r="F23">
        <v>0.82799999999999996</v>
      </c>
      <c r="G23">
        <v>1</v>
      </c>
      <c r="H23">
        <v>0.81</v>
      </c>
      <c r="I23">
        <v>0.19</v>
      </c>
      <c r="J23">
        <v>0</v>
      </c>
      <c r="K23">
        <v>0</v>
      </c>
      <c r="L23">
        <v>152</v>
      </c>
      <c r="M23">
        <v>4848</v>
      </c>
      <c r="N23">
        <v>5000</v>
      </c>
      <c r="O23">
        <v>0</v>
      </c>
      <c r="P23" s="12">
        <v>4848</v>
      </c>
    </row>
    <row r="24" spans="1:16" x14ac:dyDescent="0.25">
      <c r="A24" t="s">
        <v>29</v>
      </c>
      <c r="B24" s="14">
        <v>5000</v>
      </c>
      <c r="C24" s="35">
        <f>2639.24000000002/60</f>
        <v>43.987333333333666</v>
      </c>
      <c r="D24" s="21">
        <v>0.90500000000000003</v>
      </c>
      <c r="E24" s="21">
        <v>0.91500000000000004</v>
      </c>
      <c r="F24" s="21">
        <v>0.84599999999999997</v>
      </c>
      <c r="G24" s="21">
        <v>1</v>
      </c>
      <c r="H24" s="21">
        <v>0.81</v>
      </c>
      <c r="I24" s="21">
        <v>0.19</v>
      </c>
      <c r="J24" s="21">
        <v>0</v>
      </c>
      <c r="K24" s="21">
        <v>0</v>
      </c>
      <c r="L24" s="21">
        <v>187</v>
      </c>
      <c r="M24" s="21">
        <v>4813</v>
      </c>
      <c r="N24" s="21">
        <v>5000</v>
      </c>
      <c r="O24" s="21">
        <v>0</v>
      </c>
      <c r="P24" s="22">
        <v>4813</v>
      </c>
    </row>
    <row r="25" spans="1:16" x14ac:dyDescent="0.25">
      <c r="A25" s="20" t="s">
        <v>114</v>
      </c>
      <c r="B25">
        <v>5000</v>
      </c>
      <c r="C25">
        <v>11</v>
      </c>
      <c r="D25" s="19">
        <v>0.84499999999999997</v>
      </c>
      <c r="E25" s="19">
        <v>0.58099999999999996</v>
      </c>
      <c r="F25" s="19">
        <v>0.41799999999999998</v>
      </c>
      <c r="G25" s="19">
        <v>1</v>
      </c>
      <c r="H25" s="19">
        <v>0.82799999999999996</v>
      </c>
      <c r="I25" s="19">
        <v>0.17199999999999999</v>
      </c>
      <c r="J25" s="19">
        <v>0</v>
      </c>
      <c r="K25" s="19">
        <v>0</v>
      </c>
      <c r="L25" s="19">
        <v>7</v>
      </c>
      <c r="M25" s="19">
        <v>4993</v>
      </c>
      <c r="N25" s="19">
        <v>5000</v>
      </c>
      <c r="O25" s="19">
        <v>0</v>
      </c>
      <c r="P25" s="20">
        <v>4993</v>
      </c>
    </row>
    <row r="26" spans="1:16" s="4" customFormat="1" x14ac:dyDescent="0.25">
      <c r="A26" s="12" t="s">
        <v>113</v>
      </c>
      <c r="B26" s="11">
        <v>5000</v>
      </c>
      <c r="C26">
        <v>18.3</v>
      </c>
      <c r="D26">
        <v>0.84899999999999998</v>
      </c>
      <c r="E26">
        <v>0.65300000000000002</v>
      </c>
      <c r="F26">
        <v>0.49299999999999999</v>
      </c>
      <c r="G26">
        <v>1</v>
      </c>
      <c r="H26">
        <v>0.82499999999999996</v>
      </c>
      <c r="I26">
        <v>0.17499999999999999</v>
      </c>
      <c r="J26">
        <v>0</v>
      </c>
      <c r="K26">
        <v>0</v>
      </c>
      <c r="L26">
        <v>12</v>
      </c>
      <c r="M26">
        <v>4988</v>
      </c>
      <c r="N26">
        <v>5000</v>
      </c>
      <c r="O26">
        <v>0</v>
      </c>
      <c r="P26" s="12">
        <v>4988</v>
      </c>
    </row>
    <row r="27" spans="1:16" s="4" customFormat="1" x14ac:dyDescent="0.25">
      <c r="A27" s="12" t="s">
        <v>115</v>
      </c>
      <c r="B27" s="11">
        <v>5000</v>
      </c>
      <c r="C27">
        <v>15.2</v>
      </c>
      <c r="D27">
        <v>0.85199999999999998</v>
      </c>
      <c r="E27">
        <v>0.70399999999999996</v>
      </c>
      <c r="F27">
        <v>0.55100000000000005</v>
      </c>
      <c r="G27">
        <v>1</v>
      </c>
      <c r="H27">
        <v>0.82199999999999995</v>
      </c>
      <c r="I27">
        <v>0.17799999999999999</v>
      </c>
      <c r="J27">
        <v>0</v>
      </c>
      <c r="K27">
        <v>0</v>
      </c>
      <c r="L27">
        <v>15</v>
      </c>
      <c r="M27">
        <v>4985</v>
      </c>
      <c r="N27">
        <v>5000</v>
      </c>
      <c r="O27">
        <v>0</v>
      </c>
      <c r="P27" s="12">
        <v>4985</v>
      </c>
    </row>
    <row r="28" spans="1:16" s="4" customFormat="1" x14ac:dyDescent="0.25">
      <c r="A28" s="12" t="s">
        <v>116</v>
      </c>
      <c r="B28" s="11">
        <v>5000</v>
      </c>
      <c r="C28">
        <v>7.7</v>
      </c>
      <c r="D28">
        <v>0.85799999999999998</v>
      </c>
      <c r="E28">
        <v>0.748</v>
      </c>
      <c r="F28">
        <v>0.60499999999999998</v>
      </c>
      <c r="G28">
        <v>1</v>
      </c>
      <c r="H28">
        <v>0.82299999999999995</v>
      </c>
      <c r="I28">
        <v>0.17699999999999999</v>
      </c>
      <c r="J28">
        <v>0</v>
      </c>
      <c r="K28">
        <v>0</v>
      </c>
      <c r="L28">
        <v>30</v>
      </c>
      <c r="M28">
        <v>4970</v>
      </c>
      <c r="N28">
        <v>5000</v>
      </c>
      <c r="O28">
        <v>0</v>
      </c>
      <c r="P28" s="12">
        <v>4970</v>
      </c>
    </row>
    <row r="29" spans="1:16" x14ac:dyDescent="0.25">
      <c r="A29" s="12" t="s">
        <v>22</v>
      </c>
      <c r="B29" s="11">
        <v>5000</v>
      </c>
      <c r="C29">
        <v>7.5</v>
      </c>
      <c r="D29">
        <v>0.86299999999999999</v>
      </c>
      <c r="E29">
        <v>0.78100000000000003</v>
      </c>
      <c r="F29">
        <v>0.64700000000000002</v>
      </c>
      <c r="G29">
        <v>1</v>
      </c>
      <c r="H29">
        <v>0.82099999999999995</v>
      </c>
      <c r="I29">
        <v>0.17899999999999999</v>
      </c>
      <c r="J29">
        <v>0</v>
      </c>
      <c r="K29">
        <v>0</v>
      </c>
      <c r="L29">
        <v>34</v>
      </c>
      <c r="M29">
        <v>4966</v>
      </c>
      <c r="N29">
        <v>5000</v>
      </c>
      <c r="O29">
        <v>0</v>
      </c>
      <c r="P29" s="12">
        <v>4966</v>
      </c>
    </row>
    <row r="30" spans="1:16" x14ac:dyDescent="0.25">
      <c r="A30" s="12" t="s">
        <v>23</v>
      </c>
      <c r="B30" s="11">
        <v>5000</v>
      </c>
      <c r="C30">
        <v>10.5</v>
      </c>
      <c r="D30">
        <v>0.86699999999999999</v>
      </c>
      <c r="E30">
        <v>0.80700000000000005</v>
      </c>
      <c r="F30">
        <v>0.68200000000000005</v>
      </c>
      <c r="G30">
        <v>1</v>
      </c>
      <c r="H30">
        <v>0.81899999999999995</v>
      </c>
      <c r="I30">
        <v>0.18099999999999999</v>
      </c>
      <c r="J30">
        <v>0</v>
      </c>
      <c r="K30">
        <v>0</v>
      </c>
      <c r="L30">
        <v>32</v>
      </c>
      <c r="M30">
        <v>4968</v>
      </c>
      <c r="N30">
        <v>5000</v>
      </c>
      <c r="O30">
        <v>0</v>
      </c>
      <c r="P30" s="12">
        <v>4968</v>
      </c>
    </row>
    <row r="31" spans="1:16" x14ac:dyDescent="0.25">
      <c r="A31" s="12" t="s">
        <v>24</v>
      </c>
      <c r="B31" s="11">
        <v>5000</v>
      </c>
      <c r="C31">
        <v>7.5</v>
      </c>
      <c r="D31">
        <v>0.875</v>
      </c>
      <c r="E31">
        <v>0.83299999999999996</v>
      </c>
      <c r="F31">
        <v>0.71799999999999997</v>
      </c>
      <c r="G31">
        <v>1</v>
      </c>
      <c r="H31">
        <v>0.82099999999999995</v>
      </c>
      <c r="I31">
        <v>0.17899999999999999</v>
      </c>
      <c r="J31">
        <v>0</v>
      </c>
      <c r="K31">
        <v>0</v>
      </c>
      <c r="L31">
        <v>60</v>
      </c>
      <c r="M31">
        <v>4940</v>
      </c>
      <c r="N31">
        <v>5000</v>
      </c>
      <c r="O31">
        <v>0</v>
      </c>
      <c r="P31" s="12">
        <v>4940</v>
      </c>
    </row>
    <row r="32" spans="1:16" x14ac:dyDescent="0.25">
      <c r="A32" s="12" t="s">
        <v>120</v>
      </c>
      <c r="B32" s="11">
        <v>5000</v>
      </c>
      <c r="C32">
        <v>7.2</v>
      </c>
      <c r="D32">
        <v>0.879</v>
      </c>
      <c r="E32">
        <v>0.85099999999999998</v>
      </c>
      <c r="F32">
        <v>0.745</v>
      </c>
      <c r="G32">
        <v>1</v>
      </c>
      <c r="H32">
        <v>0.81899999999999995</v>
      </c>
      <c r="I32">
        <v>0.18099999999999999</v>
      </c>
      <c r="J32">
        <v>0</v>
      </c>
      <c r="K32">
        <v>0</v>
      </c>
      <c r="L32">
        <v>67</v>
      </c>
      <c r="M32">
        <v>4933</v>
      </c>
      <c r="N32">
        <v>5000</v>
      </c>
      <c r="O32">
        <v>0</v>
      </c>
      <c r="P32" s="12">
        <v>4933</v>
      </c>
    </row>
    <row r="33" spans="1:16" x14ac:dyDescent="0.25">
      <c r="A33" s="12" t="s">
        <v>121</v>
      </c>
      <c r="B33" s="11">
        <v>5000</v>
      </c>
      <c r="C33">
        <v>9</v>
      </c>
      <c r="D33">
        <v>0.88300000000000001</v>
      </c>
      <c r="E33">
        <v>0.86599999999999999</v>
      </c>
      <c r="F33">
        <v>0.76800000000000002</v>
      </c>
      <c r="G33">
        <v>1</v>
      </c>
      <c r="H33">
        <v>0.81599999999999995</v>
      </c>
      <c r="I33">
        <v>0.184</v>
      </c>
      <c r="J33">
        <v>0</v>
      </c>
      <c r="K33">
        <v>0</v>
      </c>
      <c r="L33">
        <v>69</v>
      </c>
      <c r="M33">
        <v>4931</v>
      </c>
      <c r="N33">
        <v>5000</v>
      </c>
      <c r="O33">
        <v>0</v>
      </c>
      <c r="P33" s="12">
        <v>4931</v>
      </c>
    </row>
    <row r="34" spans="1:16" x14ac:dyDescent="0.25">
      <c r="A34" s="12" t="s">
        <v>21</v>
      </c>
      <c r="B34" s="11">
        <v>10000</v>
      </c>
      <c r="C34">
        <v>15.1</v>
      </c>
      <c r="D34">
        <v>0.89200000000000002</v>
      </c>
      <c r="E34">
        <v>0.88800000000000001</v>
      </c>
      <c r="F34">
        <v>0.80200000000000005</v>
      </c>
      <c r="G34">
        <v>1</v>
      </c>
      <c r="H34">
        <v>0.81499999999999995</v>
      </c>
      <c r="I34">
        <v>0.185</v>
      </c>
      <c r="J34">
        <v>0</v>
      </c>
      <c r="K34">
        <v>0</v>
      </c>
      <c r="L34">
        <v>238</v>
      </c>
      <c r="M34">
        <v>9762</v>
      </c>
      <c r="N34">
        <v>10000</v>
      </c>
      <c r="O34">
        <v>0</v>
      </c>
      <c r="P34" s="12">
        <v>9762</v>
      </c>
    </row>
    <row r="35" spans="1:16" x14ac:dyDescent="0.25">
      <c r="A35" t="s">
        <v>32</v>
      </c>
      <c r="B35" s="11">
        <v>10000</v>
      </c>
      <c r="C35" s="21">
        <v>81.8</v>
      </c>
      <c r="D35" s="21">
        <v>0.90300000000000002</v>
      </c>
      <c r="E35" s="21">
        <v>0.91100000000000003</v>
      </c>
      <c r="F35" s="21">
        <v>0.83899999999999997</v>
      </c>
      <c r="G35" s="21">
        <v>1</v>
      </c>
      <c r="H35" s="21">
        <v>0.81299999999999994</v>
      </c>
      <c r="I35" s="21">
        <v>0.187</v>
      </c>
      <c r="J35" s="21">
        <v>0</v>
      </c>
      <c r="K35" s="21">
        <v>0</v>
      </c>
      <c r="L35" s="21">
        <v>395</v>
      </c>
      <c r="M35" s="21">
        <v>9605</v>
      </c>
      <c r="N35" s="21">
        <v>10000</v>
      </c>
      <c r="O35" s="21">
        <v>0</v>
      </c>
      <c r="P35" s="22">
        <v>9605</v>
      </c>
    </row>
    <row r="36" spans="1:16" x14ac:dyDescent="0.25">
      <c r="A36" s="20" t="s">
        <v>33</v>
      </c>
      <c r="B36" s="18">
        <v>10000</v>
      </c>
      <c r="C36">
        <v>19.100000000000001</v>
      </c>
      <c r="D36" s="19">
        <v>0.86299999999999999</v>
      </c>
      <c r="E36" s="19">
        <v>0.64600000000000002</v>
      </c>
      <c r="F36" s="19">
        <v>0.48799999999999999</v>
      </c>
      <c r="G36" s="19">
        <v>1</v>
      </c>
      <c r="H36" s="19">
        <v>0.84499999999999997</v>
      </c>
      <c r="I36" s="19">
        <v>0.155</v>
      </c>
      <c r="J36" s="19">
        <v>0</v>
      </c>
      <c r="K36" s="19">
        <v>0</v>
      </c>
      <c r="L36" s="19">
        <v>53</v>
      </c>
      <c r="M36" s="19">
        <v>9947</v>
      </c>
      <c r="N36" s="19">
        <v>10000</v>
      </c>
      <c r="O36" s="19">
        <v>0</v>
      </c>
      <c r="P36" s="20">
        <v>9947</v>
      </c>
    </row>
    <row r="37" spans="1:16" x14ac:dyDescent="0.25">
      <c r="A37" s="12" t="s">
        <v>104</v>
      </c>
      <c r="B37" s="11">
        <v>5000</v>
      </c>
      <c r="C37">
        <v>11.2</v>
      </c>
      <c r="D37">
        <v>0.86599999999999999</v>
      </c>
      <c r="E37">
        <v>0.72699999999999998</v>
      </c>
      <c r="F37">
        <v>0.57999999999999996</v>
      </c>
      <c r="G37">
        <v>1</v>
      </c>
      <c r="H37">
        <v>0.84</v>
      </c>
      <c r="I37">
        <v>0.16</v>
      </c>
      <c r="J37">
        <v>0</v>
      </c>
      <c r="K37">
        <v>0</v>
      </c>
      <c r="L37">
        <v>44</v>
      </c>
      <c r="M37">
        <v>4956</v>
      </c>
      <c r="N37">
        <v>5000</v>
      </c>
      <c r="O37">
        <v>0</v>
      </c>
      <c r="P37" s="12">
        <v>4956</v>
      </c>
    </row>
    <row r="38" spans="1:16" x14ac:dyDescent="0.25">
      <c r="A38" s="12" t="s">
        <v>105</v>
      </c>
      <c r="B38" s="11">
        <v>5000</v>
      </c>
      <c r="C38">
        <v>13.3</v>
      </c>
      <c r="D38">
        <v>0.86799999999999999</v>
      </c>
      <c r="E38">
        <v>0.76200000000000001</v>
      </c>
      <c r="F38">
        <v>0.624</v>
      </c>
      <c r="G38">
        <v>1</v>
      </c>
      <c r="H38">
        <v>0.83499999999999996</v>
      </c>
      <c r="I38">
        <v>0.16500000000000001</v>
      </c>
      <c r="J38">
        <v>0</v>
      </c>
      <c r="K38">
        <v>0</v>
      </c>
      <c r="L38">
        <v>57</v>
      </c>
      <c r="M38">
        <v>4943</v>
      </c>
      <c r="N38">
        <v>5000</v>
      </c>
      <c r="O38">
        <v>0</v>
      </c>
      <c r="P38" s="12">
        <v>4943</v>
      </c>
    </row>
    <row r="39" spans="1:16" x14ac:dyDescent="0.25">
      <c r="A39" s="12" t="s">
        <v>69</v>
      </c>
      <c r="B39" s="11">
        <v>5000</v>
      </c>
      <c r="C39">
        <v>16.7</v>
      </c>
      <c r="D39">
        <v>0.871</v>
      </c>
      <c r="E39">
        <v>0.79200000000000004</v>
      </c>
      <c r="F39">
        <v>0.66300000000000003</v>
      </c>
      <c r="G39">
        <v>1</v>
      </c>
      <c r="H39">
        <v>0.83199999999999996</v>
      </c>
      <c r="I39">
        <v>0.16800000000000001</v>
      </c>
      <c r="J39">
        <v>0</v>
      </c>
      <c r="K39">
        <v>0</v>
      </c>
      <c r="L39">
        <v>43</v>
      </c>
      <c r="M39">
        <v>4957</v>
      </c>
      <c r="N39">
        <v>5000</v>
      </c>
      <c r="O39">
        <v>0</v>
      </c>
      <c r="P39" s="12">
        <v>4957</v>
      </c>
    </row>
    <row r="40" spans="1:16" x14ac:dyDescent="0.25">
      <c r="A40" s="12" t="s">
        <v>70</v>
      </c>
      <c r="B40" s="11">
        <v>5000</v>
      </c>
      <c r="C40">
        <v>19.100000000000001</v>
      </c>
      <c r="D40">
        <v>0.876</v>
      </c>
      <c r="E40">
        <v>0.81799999999999995</v>
      </c>
      <c r="F40">
        <v>0.69799999999999995</v>
      </c>
      <c r="G40">
        <v>1</v>
      </c>
      <c r="H40">
        <v>0.83</v>
      </c>
      <c r="I40">
        <v>0.17</v>
      </c>
      <c r="J40">
        <v>0</v>
      </c>
      <c r="K40">
        <v>0</v>
      </c>
      <c r="L40">
        <v>73</v>
      </c>
      <c r="M40">
        <v>4927</v>
      </c>
      <c r="N40">
        <v>5000</v>
      </c>
      <c r="O40">
        <v>0</v>
      </c>
      <c r="P40" s="12">
        <v>4927</v>
      </c>
    </row>
    <row r="41" spans="1:16" x14ac:dyDescent="0.25">
      <c r="A41" s="12" t="s">
        <v>71</v>
      </c>
      <c r="B41" s="11">
        <v>5000</v>
      </c>
      <c r="C41">
        <v>25.5</v>
      </c>
      <c r="D41">
        <v>0.878</v>
      </c>
      <c r="E41">
        <v>0.83699999999999997</v>
      </c>
      <c r="F41">
        <v>0.72499999999999998</v>
      </c>
      <c r="G41">
        <v>1</v>
      </c>
      <c r="H41">
        <v>0.82599999999999996</v>
      </c>
      <c r="I41">
        <v>0.17399999999999999</v>
      </c>
      <c r="J41">
        <v>0</v>
      </c>
      <c r="K41">
        <v>0</v>
      </c>
      <c r="L41">
        <v>69</v>
      </c>
      <c r="M41">
        <v>4931</v>
      </c>
      <c r="N41">
        <v>5000</v>
      </c>
      <c r="O41">
        <v>0</v>
      </c>
      <c r="P41" s="12">
        <v>4931</v>
      </c>
    </row>
    <row r="42" spans="1:16" x14ac:dyDescent="0.25">
      <c r="A42" s="12" t="s">
        <v>72</v>
      </c>
      <c r="B42" s="11">
        <v>5000</v>
      </c>
      <c r="C42">
        <v>37.700000000000003</v>
      </c>
      <c r="D42">
        <v>0.88300000000000001</v>
      </c>
      <c r="E42">
        <v>0.85599999999999998</v>
      </c>
      <c r="F42">
        <v>0.753</v>
      </c>
      <c r="G42">
        <v>1</v>
      </c>
      <c r="H42">
        <v>0.82499999999999996</v>
      </c>
      <c r="I42">
        <v>0.17499999999999999</v>
      </c>
      <c r="J42">
        <v>0</v>
      </c>
      <c r="K42">
        <v>0</v>
      </c>
      <c r="L42">
        <v>101</v>
      </c>
      <c r="M42">
        <v>4899</v>
      </c>
      <c r="N42">
        <v>5000</v>
      </c>
      <c r="O42">
        <v>0</v>
      </c>
      <c r="P42" s="12">
        <v>4899</v>
      </c>
    </row>
    <row r="43" spans="1:16" x14ac:dyDescent="0.25">
      <c r="A43" s="12" t="s">
        <v>37</v>
      </c>
      <c r="B43" s="11">
        <v>5000</v>
      </c>
      <c r="C43">
        <v>55.4</v>
      </c>
      <c r="D43">
        <v>0.88700000000000001</v>
      </c>
      <c r="E43">
        <v>0.87</v>
      </c>
      <c r="F43">
        <v>0.77500000000000002</v>
      </c>
      <c r="G43">
        <v>1</v>
      </c>
      <c r="H43">
        <v>0.82199999999999995</v>
      </c>
      <c r="I43">
        <v>0.17799999999999999</v>
      </c>
      <c r="J43">
        <v>0</v>
      </c>
      <c r="K43">
        <v>0</v>
      </c>
      <c r="L43">
        <v>114</v>
      </c>
      <c r="M43">
        <v>4886</v>
      </c>
      <c r="N43">
        <v>5000</v>
      </c>
      <c r="O43">
        <v>0</v>
      </c>
      <c r="P43" s="12">
        <v>4886</v>
      </c>
    </row>
    <row r="44" spans="1:16" x14ac:dyDescent="0.25">
      <c r="A44" s="12" t="s">
        <v>38</v>
      </c>
      <c r="B44" s="11">
        <v>5000</v>
      </c>
      <c r="C44">
        <v>34.6</v>
      </c>
      <c r="D44">
        <v>0.89100000000000001</v>
      </c>
      <c r="E44">
        <v>0.88300000000000001</v>
      </c>
      <c r="F44">
        <v>0.79400000000000004</v>
      </c>
      <c r="G44">
        <v>1</v>
      </c>
      <c r="H44">
        <v>0.81799999999999995</v>
      </c>
      <c r="I44">
        <v>0.182</v>
      </c>
      <c r="J44">
        <v>0</v>
      </c>
      <c r="K44">
        <v>0</v>
      </c>
      <c r="L44">
        <v>126</v>
      </c>
      <c r="M44">
        <v>4874</v>
      </c>
      <c r="N44">
        <v>5000</v>
      </c>
      <c r="O44">
        <v>0</v>
      </c>
      <c r="P44" s="12">
        <v>4874</v>
      </c>
    </row>
    <row r="45" spans="1:16" x14ac:dyDescent="0.25">
      <c r="A45" s="12" t="s">
        <v>26</v>
      </c>
      <c r="B45" s="11">
        <v>5000</v>
      </c>
      <c r="C45">
        <v>35.299999999999997</v>
      </c>
      <c r="D45">
        <v>0.89600000000000002</v>
      </c>
      <c r="E45">
        <v>0.89500000000000002</v>
      </c>
      <c r="F45">
        <v>0.81399999999999995</v>
      </c>
      <c r="G45">
        <v>1</v>
      </c>
      <c r="H45">
        <v>0.81599999999999995</v>
      </c>
      <c r="I45">
        <v>0.184</v>
      </c>
      <c r="J45">
        <v>0</v>
      </c>
      <c r="K45">
        <v>0</v>
      </c>
      <c r="L45">
        <v>140</v>
      </c>
      <c r="M45">
        <v>4860</v>
      </c>
      <c r="N45">
        <v>5000</v>
      </c>
      <c r="O45">
        <v>0</v>
      </c>
      <c r="P45" s="12">
        <v>4860</v>
      </c>
    </row>
    <row r="46" spans="1:16" x14ac:dyDescent="0.25">
      <c r="A46" s="12" t="s">
        <v>119</v>
      </c>
      <c r="B46" s="11">
        <v>5000</v>
      </c>
      <c r="C46">
        <v>27</v>
      </c>
      <c r="D46">
        <v>0.9</v>
      </c>
      <c r="E46">
        <v>0.90500000000000003</v>
      </c>
      <c r="F46">
        <v>0.83</v>
      </c>
      <c r="G46">
        <v>1</v>
      </c>
      <c r="H46">
        <v>0.81200000000000006</v>
      </c>
      <c r="I46">
        <v>0.188</v>
      </c>
      <c r="J46">
        <v>0</v>
      </c>
      <c r="K46">
        <v>0</v>
      </c>
      <c r="L46">
        <v>182</v>
      </c>
      <c r="M46">
        <v>4818</v>
      </c>
      <c r="N46">
        <v>5000</v>
      </c>
      <c r="O46">
        <v>0</v>
      </c>
      <c r="P46" s="12">
        <v>4818</v>
      </c>
    </row>
    <row r="47" spans="1:16" ht="15.75" thickBot="1" x14ac:dyDescent="0.3">
      <c r="A47" s="22" t="s">
        <v>73</v>
      </c>
      <c r="B47" s="29">
        <v>5000</v>
      </c>
      <c r="C47">
        <v>10.9</v>
      </c>
      <c r="D47">
        <v>0.90500000000000003</v>
      </c>
      <c r="E47">
        <v>0.91500000000000004</v>
      </c>
      <c r="F47">
        <v>0.84599999999999997</v>
      </c>
      <c r="G47">
        <v>1</v>
      </c>
      <c r="H47">
        <v>0.81</v>
      </c>
      <c r="I47">
        <v>0.19</v>
      </c>
      <c r="J47">
        <v>0</v>
      </c>
      <c r="K47">
        <v>0</v>
      </c>
      <c r="L47">
        <v>186</v>
      </c>
      <c r="M47">
        <v>4814</v>
      </c>
      <c r="N47">
        <v>5000</v>
      </c>
      <c r="O47">
        <v>0</v>
      </c>
      <c r="P47" s="30">
        <v>4814</v>
      </c>
    </row>
    <row r="48" spans="1:16" ht="15.75" thickBot="1" x14ac:dyDescent="0.3">
      <c r="B48" s="10">
        <f>SUM(B2:B47)</f>
        <v>260000</v>
      </c>
      <c r="C48" s="8">
        <f>SUM(C2:C47)</f>
        <v>1178.2555000000002</v>
      </c>
      <c r="D48" s="31">
        <f t="shared" ref="D48:J48" si="0">AVERAGE(D2:D41)</f>
        <v>0.87392500000000006</v>
      </c>
      <c r="E48" s="31">
        <f t="shared" si="0"/>
        <v>0.79782500000000001</v>
      </c>
      <c r="F48" s="31">
        <f t="shared" si="0"/>
        <v>0.67992499999999967</v>
      </c>
      <c r="G48" s="33">
        <f t="shared" si="0"/>
        <v>1</v>
      </c>
      <c r="H48" s="31">
        <f t="shared" si="0"/>
        <v>0.82252499999999995</v>
      </c>
      <c r="I48" s="31">
        <f t="shared" si="0"/>
        <v>0.17747500000000002</v>
      </c>
      <c r="J48" s="31">
        <f t="shared" si="0"/>
        <v>0</v>
      </c>
      <c r="K48" s="8">
        <f t="shared" ref="K48:P48" si="1">SUM(K2:K41)</f>
        <v>0</v>
      </c>
      <c r="L48" s="8">
        <f t="shared" si="1"/>
        <v>3973</v>
      </c>
      <c r="M48" s="8">
        <f t="shared" si="1"/>
        <v>226027</v>
      </c>
      <c r="N48" s="8">
        <f t="shared" si="1"/>
        <v>230000</v>
      </c>
      <c r="O48" s="8">
        <f t="shared" si="1"/>
        <v>0</v>
      </c>
      <c r="P48" s="9">
        <f t="shared" si="1"/>
        <v>226027</v>
      </c>
    </row>
    <row r="49" spans="3:4" x14ac:dyDescent="0.25">
      <c r="C49" s="42">
        <f>C48/60</f>
        <v>19.637591666666669</v>
      </c>
      <c r="D49" t="s">
        <v>124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7F51-1CB8-4D2B-A1B1-221B8F0AA751}">
  <dimension ref="A1:O48"/>
  <sheetViews>
    <sheetView zoomScale="88" zoomScaleNormal="88" workbookViewId="0">
      <pane ySplit="1" topLeftCell="A20" activePane="bottomLeft" state="frozen"/>
      <selection pane="bottomLeft" activeCell="C37" sqref="C37"/>
    </sheetView>
  </sheetViews>
  <sheetFormatPr defaultRowHeight="15" x14ac:dyDescent="0.25"/>
  <cols>
    <col min="1" max="1" width="28.5703125" bestFit="1" customWidth="1"/>
    <col min="2" max="2" width="13.140625" customWidth="1"/>
    <col min="6" max="6" width="15.28515625" customWidth="1"/>
    <col min="7" max="7" width="12.7109375" customWidth="1"/>
    <col min="8" max="8" width="13.5703125" bestFit="1" customWidth="1"/>
    <col min="9" max="9" width="12.7109375" bestFit="1" customWidth="1"/>
    <col min="10" max="10" width="13.5703125" bestFit="1" customWidth="1"/>
    <col min="11" max="11" width="16" bestFit="1" customWidth="1"/>
    <col min="12" max="12" width="16" customWidth="1"/>
    <col min="13" max="13" width="15.85546875" customWidth="1"/>
    <col min="14" max="14" width="19.42578125" customWidth="1"/>
    <col min="15" max="15" width="20" customWidth="1"/>
  </cols>
  <sheetData>
    <row r="1" spans="1:15" ht="45" x14ac:dyDescent="0.25">
      <c r="A1" s="25" t="s">
        <v>0</v>
      </c>
      <c r="B1" s="26" t="s">
        <v>9</v>
      </c>
      <c r="C1" s="26" t="s">
        <v>123</v>
      </c>
      <c r="D1" s="26" t="s">
        <v>95</v>
      </c>
      <c r="E1" s="26" t="s">
        <v>96</v>
      </c>
      <c r="F1" s="26" t="s">
        <v>106</v>
      </c>
      <c r="G1" s="26" t="s">
        <v>97</v>
      </c>
      <c r="H1" s="26" t="s">
        <v>98</v>
      </c>
      <c r="I1" s="26" t="s">
        <v>99</v>
      </c>
      <c r="J1" s="26" t="s">
        <v>107</v>
      </c>
      <c r="K1" s="26" t="s">
        <v>4</v>
      </c>
      <c r="L1" s="26" t="s">
        <v>5</v>
      </c>
      <c r="M1" s="26" t="s">
        <v>6</v>
      </c>
      <c r="N1" s="26" t="s">
        <v>7</v>
      </c>
      <c r="O1" s="27" t="s">
        <v>8</v>
      </c>
    </row>
    <row r="2" spans="1:15" x14ac:dyDescent="0.25">
      <c r="A2" s="20" t="s">
        <v>100</v>
      </c>
      <c r="B2" s="18">
        <v>10000</v>
      </c>
      <c r="C2" s="19">
        <v>729.89</v>
      </c>
      <c r="D2" s="19">
        <v>0.873</v>
      </c>
      <c r="E2" s="19">
        <v>0.59399999999999997</v>
      </c>
      <c r="F2" s="19">
        <v>0.433</v>
      </c>
      <c r="G2" s="19">
        <v>1</v>
      </c>
      <c r="H2" s="19">
        <v>0.86199999999999999</v>
      </c>
      <c r="I2" s="19">
        <v>0.13800000000000001</v>
      </c>
      <c r="J2" s="19">
        <v>0</v>
      </c>
      <c r="K2" s="19">
        <v>0</v>
      </c>
      <c r="L2" s="19">
        <v>30</v>
      </c>
      <c r="M2" s="19">
        <v>4970</v>
      </c>
      <c r="N2" s="19">
        <v>0</v>
      </c>
      <c r="O2" s="20">
        <v>4970</v>
      </c>
    </row>
    <row r="3" spans="1:15" x14ac:dyDescent="0.25">
      <c r="A3" s="12" t="s">
        <v>13</v>
      </c>
      <c r="B3" s="11">
        <v>10000</v>
      </c>
      <c r="O3" s="12"/>
    </row>
    <row r="4" spans="1:15" x14ac:dyDescent="0.25">
      <c r="A4" s="12" t="s">
        <v>101</v>
      </c>
      <c r="B4" s="11">
        <v>10000</v>
      </c>
      <c r="O4" s="12"/>
    </row>
    <row r="5" spans="1:15" x14ac:dyDescent="0.25">
      <c r="A5" s="12" t="s">
        <v>53</v>
      </c>
      <c r="B5" s="11">
        <v>5000</v>
      </c>
      <c r="O5" s="12"/>
    </row>
    <row r="6" spans="1:15" x14ac:dyDescent="0.25">
      <c r="A6" s="12" t="s">
        <v>54</v>
      </c>
      <c r="B6" s="11">
        <v>5000</v>
      </c>
      <c r="O6" s="12"/>
    </row>
    <row r="7" spans="1:15" x14ac:dyDescent="0.25">
      <c r="A7" s="12" t="s">
        <v>14</v>
      </c>
      <c r="B7" s="11">
        <v>5000</v>
      </c>
      <c r="O7" s="12"/>
    </row>
    <row r="8" spans="1:15" x14ac:dyDescent="0.25">
      <c r="A8" s="12" t="s">
        <v>102</v>
      </c>
      <c r="B8" s="11">
        <v>5000</v>
      </c>
      <c r="O8" s="12"/>
    </row>
    <row r="9" spans="1:15" x14ac:dyDescent="0.25">
      <c r="A9" s="12" t="s">
        <v>103</v>
      </c>
      <c r="B9" s="11">
        <v>5000</v>
      </c>
      <c r="O9" s="12"/>
    </row>
    <row r="10" spans="1:15" x14ac:dyDescent="0.25">
      <c r="A10" s="12" t="s">
        <v>63</v>
      </c>
      <c r="B10" s="11">
        <v>5000</v>
      </c>
      <c r="O10" s="12"/>
    </row>
    <row r="11" spans="1:15" x14ac:dyDescent="0.25">
      <c r="A11" s="12" t="s">
        <v>64</v>
      </c>
      <c r="B11" s="14">
        <v>5000</v>
      </c>
      <c r="C11" s="21">
        <v>1892.0699999999899</v>
      </c>
      <c r="D11" s="21">
        <v>0.92500000000000004</v>
      </c>
      <c r="E11" s="21">
        <v>0.92500000000000004</v>
      </c>
      <c r="F11" s="21">
        <v>0.86199999999999999</v>
      </c>
      <c r="G11" s="21">
        <v>1</v>
      </c>
      <c r="H11" s="21">
        <v>1</v>
      </c>
      <c r="I11" s="21">
        <v>0.16800000000000001</v>
      </c>
      <c r="J11" s="21">
        <v>0</v>
      </c>
      <c r="K11" s="21">
        <v>0</v>
      </c>
      <c r="L11" s="21">
        <v>325</v>
      </c>
      <c r="M11" s="21">
        <v>4675</v>
      </c>
      <c r="N11" s="21">
        <v>0</v>
      </c>
      <c r="O11" s="22">
        <v>4675</v>
      </c>
    </row>
    <row r="12" spans="1:15" x14ac:dyDescent="0.25">
      <c r="A12" s="20" t="s">
        <v>109</v>
      </c>
      <c r="B12" s="11">
        <v>5000</v>
      </c>
      <c r="O12" s="12"/>
    </row>
    <row r="13" spans="1:15" x14ac:dyDescent="0.25">
      <c r="A13" s="12" t="s">
        <v>110</v>
      </c>
      <c r="B13">
        <v>5000</v>
      </c>
      <c r="O13" s="12"/>
    </row>
    <row r="14" spans="1:15" x14ac:dyDescent="0.25">
      <c r="A14" s="12" t="s">
        <v>18</v>
      </c>
      <c r="B14" s="11">
        <v>5000</v>
      </c>
      <c r="O14" s="12"/>
    </row>
    <row r="15" spans="1:15" x14ac:dyDescent="0.25">
      <c r="A15" s="12" t="s">
        <v>19</v>
      </c>
      <c r="B15" s="11">
        <v>5000</v>
      </c>
      <c r="O15" s="12"/>
    </row>
    <row r="16" spans="1:15" x14ac:dyDescent="0.25">
      <c r="A16" s="12" t="s">
        <v>111</v>
      </c>
      <c r="B16" s="11">
        <v>5000</v>
      </c>
      <c r="O16" s="12"/>
    </row>
    <row r="17" spans="1:15" x14ac:dyDescent="0.25">
      <c r="A17" s="12" t="s">
        <v>66</v>
      </c>
      <c r="B17" s="11">
        <v>5000</v>
      </c>
      <c r="O17" s="12"/>
    </row>
    <row r="18" spans="1:15" x14ac:dyDescent="0.25">
      <c r="A18" s="28" t="s">
        <v>31</v>
      </c>
      <c r="B18" s="13">
        <v>5000</v>
      </c>
      <c r="C18" s="3"/>
      <c r="O18" s="12"/>
    </row>
    <row r="19" spans="1:15" x14ac:dyDescent="0.25">
      <c r="A19" s="12" t="s">
        <v>67</v>
      </c>
      <c r="B19" s="13">
        <v>5000</v>
      </c>
      <c r="C19">
        <v>1370.17</v>
      </c>
      <c r="D19">
        <v>0.88900000000000001</v>
      </c>
      <c r="E19">
        <v>0.84399999999999997</v>
      </c>
      <c r="F19">
        <v>0.73399999999999999</v>
      </c>
      <c r="G19">
        <v>1</v>
      </c>
      <c r="H19">
        <v>1</v>
      </c>
      <c r="I19">
        <v>0.191</v>
      </c>
      <c r="J19">
        <v>0</v>
      </c>
      <c r="K19">
        <v>0</v>
      </c>
      <c r="L19">
        <v>44</v>
      </c>
      <c r="M19">
        <v>4956</v>
      </c>
      <c r="N19">
        <v>0</v>
      </c>
      <c r="O19" s="12">
        <v>4956</v>
      </c>
    </row>
    <row r="20" spans="1:15" x14ac:dyDescent="0.25">
      <c r="A20" s="12" t="s">
        <v>112</v>
      </c>
      <c r="B20" s="11">
        <v>5000</v>
      </c>
      <c r="O20" s="12"/>
    </row>
    <row r="21" spans="1:15" x14ac:dyDescent="0.25">
      <c r="A21" s="12" t="s">
        <v>57</v>
      </c>
      <c r="B21" s="11">
        <v>5000</v>
      </c>
      <c r="C21" s="34"/>
      <c r="O21" s="12"/>
    </row>
    <row r="22" spans="1:15" x14ac:dyDescent="0.25">
      <c r="A22" s="12" t="s">
        <v>58</v>
      </c>
      <c r="B22" s="11">
        <v>5000</v>
      </c>
      <c r="C22" s="34"/>
      <c r="O22" s="12"/>
    </row>
    <row r="23" spans="1:15" x14ac:dyDescent="0.25">
      <c r="A23" t="s">
        <v>28</v>
      </c>
      <c r="B23" s="11">
        <v>5000</v>
      </c>
      <c r="C23" s="34"/>
      <c r="O23" s="12"/>
    </row>
    <row r="24" spans="1:15" x14ac:dyDescent="0.25">
      <c r="A24" t="s">
        <v>29</v>
      </c>
      <c r="B24" s="14">
        <v>5000</v>
      </c>
      <c r="C24" s="35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2"/>
    </row>
    <row r="25" spans="1:15" x14ac:dyDescent="0.25">
      <c r="A25" s="20" t="s">
        <v>114</v>
      </c>
      <c r="B25">
        <v>5000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0"/>
    </row>
    <row r="26" spans="1:15" s="4" customFormat="1" x14ac:dyDescent="0.25">
      <c r="A26" s="12" t="s">
        <v>113</v>
      </c>
      <c r="B26" s="11">
        <v>5000</v>
      </c>
      <c r="C26"/>
      <c r="D26"/>
      <c r="E26"/>
      <c r="F26"/>
      <c r="G26"/>
      <c r="H26"/>
      <c r="I26"/>
      <c r="J26"/>
      <c r="K26"/>
      <c r="L26"/>
      <c r="M26"/>
      <c r="N26"/>
      <c r="O26" s="12"/>
    </row>
    <row r="27" spans="1:15" s="4" customFormat="1" x14ac:dyDescent="0.25">
      <c r="A27" s="12" t="s">
        <v>115</v>
      </c>
      <c r="B27" s="11">
        <v>5000</v>
      </c>
      <c r="C27">
        <v>1252.33</v>
      </c>
      <c r="D27">
        <v>0.874</v>
      </c>
      <c r="E27">
        <v>0.70399999999999996</v>
      </c>
      <c r="F27">
        <v>0.55100000000000005</v>
      </c>
      <c r="G27">
        <v>1</v>
      </c>
      <c r="H27">
        <v>1</v>
      </c>
      <c r="I27">
        <v>0.17799999999999999</v>
      </c>
      <c r="J27">
        <v>0</v>
      </c>
      <c r="K27">
        <v>0</v>
      </c>
      <c r="L27">
        <v>15</v>
      </c>
      <c r="M27">
        <v>4985</v>
      </c>
      <c r="N27">
        <v>0</v>
      </c>
      <c r="O27" s="12">
        <v>4985</v>
      </c>
    </row>
    <row r="28" spans="1:15" s="4" customFormat="1" x14ac:dyDescent="0.25">
      <c r="A28" s="12" t="s">
        <v>116</v>
      </c>
      <c r="B28" s="11">
        <v>5000</v>
      </c>
      <c r="C28"/>
      <c r="D28"/>
      <c r="E28"/>
      <c r="F28"/>
      <c r="G28"/>
      <c r="H28"/>
      <c r="I28"/>
      <c r="J28"/>
      <c r="K28"/>
      <c r="L28"/>
      <c r="M28"/>
      <c r="N28"/>
      <c r="O28" s="12"/>
    </row>
    <row r="29" spans="1:15" x14ac:dyDescent="0.25">
      <c r="A29" s="12" t="s">
        <v>22</v>
      </c>
      <c r="B29" s="11">
        <v>5000</v>
      </c>
      <c r="O29" s="12"/>
    </row>
    <row r="30" spans="1:15" x14ac:dyDescent="0.25">
      <c r="A30" s="12" t="s">
        <v>23</v>
      </c>
      <c r="B30" s="11">
        <v>5000</v>
      </c>
      <c r="O30" s="12"/>
    </row>
    <row r="31" spans="1:15" x14ac:dyDescent="0.25">
      <c r="A31" s="12" t="s">
        <v>24</v>
      </c>
      <c r="B31" s="11">
        <v>5000</v>
      </c>
      <c r="O31" s="12"/>
    </row>
    <row r="32" spans="1:15" x14ac:dyDescent="0.25">
      <c r="A32" s="12" t="s">
        <v>120</v>
      </c>
      <c r="B32" s="11">
        <v>5000</v>
      </c>
      <c r="O32" s="12"/>
    </row>
    <row r="33" spans="1:15" x14ac:dyDescent="0.25">
      <c r="A33" s="12" t="s">
        <v>121</v>
      </c>
      <c r="B33" s="11">
        <v>5000</v>
      </c>
      <c r="O33" s="12"/>
    </row>
    <row r="34" spans="1:15" x14ac:dyDescent="0.25">
      <c r="A34" s="12" t="s">
        <v>21</v>
      </c>
      <c r="B34" s="11">
        <v>10000</v>
      </c>
      <c r="O34" s="12"/>
    </row>
    <row r="35" spans="1:15" x14ac:dyDescent="0.25">
      <c r="A35" t="s">
        <v>32</v>
      </c>
      <c r="B35" s="14">
        <v>10000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2"/>
    </row>
    <row r="36" spans="1:15" x14ac:dyDescent="0.25">
      <c r="A36" s="20" t="s">
        <v>33</v>
      </c>
      <c r="B36" s="11">
        <v>10000</v>
      </c>
      <c r="C36" s="19">
        <v>1519.04</v>
      </c>
      <c r="D36" s="19">
        <v>0.88200000000000001</v>
      </c>
      <c r="E36" s="19">
        <v>0.64600000000000002</v>
      </c>
      <c r="F36" s="19">
        <v>0.48799999999999999</v>
      </c>
      <c r="G36" s="19">
        <v>1</v>
      </c>
      <c r="H36" s="19">
        <v>1</v>
      </c>
      <c r="I36" s="19">
        <v>0.155</v>
      </c>
      <c r="J36" s="19">
        <v>0</v>
      </c>
      <c r="K36" s="19">
        <v>0</v>
      </c>
      <c r="L36" s="19">
        <v>53</v>
      </c>
      <c r="M36" s="19">
        <v>9947</v>
      </c>
      <c r="N36" s="19">
        <v>0</v>
      </c>
      <c r="O36" s="20">
        <v>9947</v>
      </c>
    </row>
    <row r="37" spans="1:15" x14ac:dyDescent="0.25">
      <c r="A37" s="12" t="s">
        <v>104</v>
      </c>
      <c r="B37" s="11">
        <v>5000</v>
      </c>
      <c r="O37" s="12"/>
    </row>
    <row r="38" spans="1:15" x14ac:dyDescent="0.25">
      <c r="A38" s="12" t="s">
        <v>105</v>
      </c>
      <c r="B38" s="11">
        <v>5000</v>
      </c>
      <c r="O38" s="12"/>
    </row>
    <row r="39" spans="1:15" x14ac:dyDescent="0.25">
      <c r="A39" s="12" t="s">
        <v>69</v>
      </c>
      <c r="B39" s="11">
        <v>5000</v>
      </c>
      <c r="O39" s="12"/>
    </row>
    <row r="40" spans="1:15" x14ac:dyDescent="0.25">
      <c r="A40" s="12" t="s">
        <v>70</v>
      </c>
      <c r="B40" s="11">
        <v>5000</v>
      </c>
      <c r="O40" s="12"/>
    </row>
    <row r="41" spans="1:15" x14ac:dyDescent="0.25">
      <c r="A41" s="12" t="s">
        <v>71</v>
      </c>
      <c r="B41" s="11">
        <v>5000</v>
      </c>
      <c r="O41" s="12"/>
    </row>
    <row r="42" spans="1:15" x14ac:dyDescent="0.25">
      <c r="A42" s="12" t="s">
        <v>72</v>
      </c>
      <c r="B42" s="11">
        <v>5000</v>
      </c>
      <c r="O42" s="12"/>
    </row>
    <row r="43" spans="1:15" x14ac:dyDescent="0.25">
      <c r="A43" s="12" t="s">
        <v>37</v>
      </c>
      <c r="B43" s="11">
        <v>5000</v>
      </c>
      <c r="O43" s="12"/>
    </row>
    <row r="44" spans="1:15" x14ac:dyDescent="0.25">
      <c r="A44" s="12" t="s">
        <v>38</v>
      </c>
      <c r="B44" s="11">
        <v>5000</v>
      </c>
      <c r="O44" s="12"/>
    </row>
    <row r="45" spans="1:15" x14ac:dyDescent="0.25">
      <c r="A45" s="12" t="s">
        <v>26</v>
      </c>
      <c r="B45" s="11">
        <v>5000</v>
      </c>
      <c r="O45" s="12"/>
    </row>
    <row r="46" spans="1:15" x14ac:dyDescent="0.25">
      <c r="A46" s="12" t="s">
        <v>119</v>
      </c>
      <c r="B46" s="11">
        <v>5000</v>
      </c>
      <c r="O46" s="12"/>
    </row>
    <row r="47" spans="1:15" ht="15.75" thickBot="1" x14ac:dyDescent="0.3">
      <c r="A47" s="22" t="s">
        <v>73</v>
      </c>
      <c r="B47" s="29">
        <v>5000</v>
      </c>
      <c r="C47" s="37">
        <v>3408.7</v>
      </c>
      <c r="D47" s="37">
        <v>0.91500000000000004</v>
      </c>
      <c r="E47" s="37">
        <v>0.91500000000000004</v>
      </c>
      <c r="F47" s="37">
        <v>0.84599999999999997</v>
      </c>
      <c r="G47" s="37">
        <v>1</v>
      </c>
      <c r="H47" s="37">
        <v>1</v>
      </c>
      <c r="I47" s="37">
        <v>0.19</v>
      </c>
      <c r="J47" s="37">
        <v>0</v>
      </c>
      <c r="K47" s="37">
        <v>0</v>
      </c>
      <c r="L47" s="37">
        <v>186</v>
      </c>
      <c r="M47" s="37">
        <v>4814</v>
      </c>
      <c r="N47" s="37">
        <v>0</v>
      </c>
      <c r="O47" s="30">
        <v>4814</v>
      </c>
    </row>
    <row r="48" spans="1:15" ht="15.75" thickBot="1" x14ac:dyDescent="0.3">
      <c r="B48" s="10">
        <f>SUM(B2:B47)</f>
        <v>260000</v>
      </c>
      <c r="C48" s="8">
        <f>SUM(C2:C47)</f>
        <v>10172.19999999999</v>
      </c>
      <c r="D48" s="31">
        <f>AVERAGE(D2:D41)</f>
        <v>0.88860000000000006</v>
      </c>
      <c r="E48" s="31">
        <f>AVERAGE(E2:E41)</f>
        <v>0.74260000000000004</v>
      </c>
      <c r="F48" s="31"/>
      <c r="G48" s="32">
        <f>AVERAGE(G2:G41)</f>
        <v>1</v>
      </c>
      <c r="H48" s="33">
        <f>AVERAGE(H2:H41)</f>
        <v>0.97240000000000004</v>
      </c>
      <c r="I48" s="33">
        <f>AVERAGE(I2:I41)</f>
        <v>0.16600000000000001</v>
      </c>
      <c r="J48" s="33"/>
      <c r="K48" s="8">
        <f t="shared" ref="K48:O48" si="0">SUM(K2:K41)</f>
        <v>0</v>
      </c>
      <c r="L48" s="8">
        <f t="shared" si="0"/>
        <v>467</v>
      </c>
      <c r="M48" s="8">
        <f t="shared" si="0"/>
        <v>29533</v>
      </c>
      <c r="N48" s="8">
        <f t="shared" si="0"/>
        <v>0</v>
      </c>
      <c r="O48" s="9">
        <f t="shared" si="0"/>
        <v>29533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E21D-1DC9-49FE-9F17-7687228AB46C}">
  <dimension ref="A1:I4"/>
  <sheetViews>
    <sheetView workbookViewId="0">
      <selection activeCell="B7" sqref="B7"/>
    </sheetView>
  </sheetViews>
  <sheetFormatPr defaultColWidth="8.85546875" defaultRowHeight="15" x14ac:dyDescent="0.25"/>
  <cols>
    <col min="1" max="1" width="9.28515625" bestFit="1" customWidth="1"/>
    <col min="2" max="2" width="26.140625" bestFit="1" customWidth="1"/>
    <col min="3" max="3" width="26" bestFit="1" customWidth="1"/>
    <col min="4" max="4" width="35.7109375" bestFit="1" customWidth="1"/>
    <col min="5" max="5" width="28.28515625" bestFit="1" customWidth="1"/>
    <col min="6" max="6" width="34.5703125" bestFit="1" customWidth="1"/>
    <col min="7" max="7" width="28.42578125" bestFit="1" customWidth="1"/>
    <col min="8" max="8" width="62.42578125" bestFit="1" customWidth="1"/>
    <col min="9" max="9" width="64.140625" bestFit="1" customWidth="1"/>
  </cols>
  <sheetData>
    <row r="1" spans="1:9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</row>
    <row r="2" spans="1:9" x14ac:dyDescent="0.25">
      <c r="A2" t="s">
        <v>83</v>
      </c>
      <c r="B2" t="s">
        <v>84</v>
      </c>
      <c r="C2" t="s">
        <v>85</v>
      </c>
      <c r="D2" t="s">
        <v>86</v>
      </c>
      <c r="E2" t="s">
        <v>87</v>
      </c>
      <c r="F2" t="s">
        <v>88</v>
      </c>
      <c r="G2" t="s">
        <v>80</v>
      </c>
      <c r="H2" t="s">
        <v>89</v>
      </c>
      <c r="I2" t="s">
        <v>90</v>
      </c>
    </row>
    <row r="4" spans="1:9" x14ac:dyDescent="0.25">
      <c r="A4" t="s">
        <v>91</v>
      </c>
      <c r="B4" t="s">
        <v>92</v>
      </c>
      <c r="C4" t="s">
        <v>93</v>
      </c>
      <c r="D4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FFC31-6CC1-4B31-B637-C9CA380D6F63}">
  <dimension ref="A1:L38"/>
  <sheetViews>
    <sheetView workbookViewId="0">
      <selection activeCell="C2" sqref="C2"/>
    </sheetView>
  </sheetViews>
  <sheetFormatPr defaultRowHeight="15" x14ac:dyDescent="0.25"/>
  <cols>
    <col min="1" max="1" width="12.42578125" bestFit="1" customWidth="1"/>
    <col min="2" max="2" width="27.85546875" customWidth="1"/>
    <col min="3" max="3" width="9.42578125" bestFit="1" customWidth="1"/>
    <col min="4" max="4" width="10.5703125" bestFit="1" customWidth="1"/>
    <col min="5" max="5" width="12.42578125" customWidth="1"/>
    <col min="6" max="6" width="13.85546875" customWidth="1"/>
    <col min="7" max="7" width="13" customWidth="1"/>
    <col min="8" max="8" width="17.140625" customWidth="1"/>
    <col min="9" max="9" width="18.42578125" customWidth="1"/>
    <col min="10" max="10" width="16.5703125" customWidth="1"/>
    <col min="11" max="11" width="23.5703125" customWidth="1"/>
    <col min="12" max="12" width="20" customWidth="1"/>
  </cols>
  <sheetData>
    <row r="1" spans="1:12" ht="32.25" customHeight="1" x14ac:dyDescent="0.25">
      <c r="A1" s="2" t="s">
        <v>15</v>
      </c>
      <c r="B1" s="1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1:12" x14ac:dyDescent="0.25">
      <c r="B2" t="s">
        <v>2</v>
      </c>
    </row>
    <row r="3" spans="1:12" x14ac:dyDescent="0.25">
      <c r="B3" t="s">
        <v>3</v>
      </c>
    </row>
    <row r="4" spans="1:12" x14ac:dyDescent="0.25">
      <c r="A4" t="s">
        <v>39</v>
      </c>
      <c r="B4" t="s">
        <v>13</v>
      </c>
    </row>
    <row r="5" spans="1:12" x14ac:dyDescent="0.25">
      <c r="B5" t="s">
        <v>59</v>
      </c>
    </row>
    <row r="6" spans="1:12" x14ac:dyDescent="0.25">
      <c r="B6" t="s">
        <v>60</v>
      </c>
    </row>
    <row r="7" spans="1:12" x14ac:dyDescent="0.25">
      <c r="A7" t="s">
        <v>55</v>
      </c>
      <c r="B7" t="s">
        <v>53</v>
      </c>
    </row>
    <row r="8" spans="1:12" x14ac:dyDescent="0.25">
      <c r="B8" t="s">
        <v>54</v>
      </c>
    </row>
    <row r="9" spans="1:12" x14ac:dyDescent="0.25">
      <c r="B9" t="s">
        <v>14</v>
      </c>
    </row>
    <row r="10" spans="1:12" x14ac:dyDescent="0.25">
      <c r="B10" t="s">
        <v>61</v>
      </c>
    </row>
    <row r="11" spans="1:12" x14ac:dyDescent="0.25">
      <c r="B11" t="s">
        <v>63</v>
      </c>
    </row>
    <row r="12" spans="1:12" x14ac:dyDescent="0.25">
      <c r="B12" t="s">
        <v>64</v>
      </c>
    </row>
    <row r="13" spans="1:12" x14ac:dyDescent="0.25">
      <c r="A13" t="s">
        <v>44</v>
      </c>
      <c r="B13" t="s">
        <v>17</v>
      </c>
    </row>
    <row r="14" spans="1:12" x14ac:dyDescent="0.25">
      <c r="B14" t="s">
        <v>18</v>
      </c>
    </row>
    <row r="15" spans="1:12" x14ac:dyDescent="0.25">
      <c r="B15" t="s">
        <v>19</v>
      </c>
    </row>
    <row r="16" spans="1:12" s="4" customFormat="1" x14ac:dyDescent="0.25">
      <c r="A16"/>
      <c r="B16" t="s">
        <v>30</v>
      </c>
      <c r="C16"/>
      <c r="D16"/>
      <c r="E16"/>
      <c r="F16"/>
      <c r="G16"/>
      <c r="H16"/>
      <c r="I16"/>
      <c r="J16"/>
      <c r="K16"/>
      <c r="L16"/>
    </row>
    <row r="17" spans="1:2" x14ac:dyDescent="0.25">
      <c r="B17" s="3" t="s">
        <v>31</v>
      </c>
    </row>
    <row r="18" spans="1:2" x14ac:dyDescent="0.25">
      <c r="A18" t="s">
        <v>45</v>
      </c>
      <c r="B18" t="s">
        <v>16</v>
      </c>
    </row>
    <row r="19" spans="1:2" x14ac:dyDescent="0.25">
      <c r="A19" t="s">
        <v>46</v>
      </c>
      <c r="B19" t="s">
        <v>57</v>
      </c>
    </row>
    <row r="20" spans="1:2" x14ac:dyDescent="0.25">
      <c r="A20" t="s">
        <v>46</v>
      </c>
      <c r="B20" t="s">
        <v>58</v>
      </c>
    </row>
    <row r="21" spans="1:2" x14ac:dyDescent="0.25">
      <c r="B21" t="s">
        <v>28</v>
      </c>
    </row>
    <row r="22" spans="1:2" x14ac:dyDescent="0.25">
      <c r="B22" t="s">
        <v>29</v>
      </c>
    </row>
    <row r="23" spans="1:2" x14ac:dyDescent="0.25">
      <c r="B23" t="s">
        <v>27</v>
      </c>
    </row>
    <row r="24" spans="1:2" x14ac:dyDescent="0.25">
      <c r="B24" t="s">
        <v>20</v>
      </c>
    </row>
    <row r="25" spans="1:2" x14ac:dyDescent="0.25">
      <c r="B25" t="s">
        <v>22</v>
      </c>
    </row>
    <row r="26" spans="1:2" x14ac:dyDescent="0.25">
      <c r="B26" t="s">
        <v>23</v>
      </c>
    </row>
    <row r="27" spans="1:2" x14ac:dyDescent="0.25">
      <c r="B27" t="s">
        <v>24</v>
      </c>
    </row>
    <row r="28" spans="1:2" x14ac:dyDescent="0.25">
      <c r="B28" t="s">
        <v>25</v>
      </c>
    </row>
    <row r="29" spans="1:2" x14ac:dyDescent="0.25">
      <c r="A29" t="s">
        <v>41</v>
      </c>
      <c r="B29" t="s">
        <v>21</v>
      </c>
    </row>
    <row r="30" spans="1:2" x14ac:dyDescent="0.25">
      <c r="A30" t="s">
        <v>42</v>
      </c>
      <c r="B30" t="s">
        <v>32</v>
      </c>
    </row>
    <row r="31" spans="1:2" x14ac:dyDescent="0.25">
      <c r="A31" t="s">
        <v>42</v>
      </c>
      <c r="B31" t="s">
        <v>33</v>
      </c>
    </row>
    <row r="32" spans="1:2" x14ac:dyDescent="0.25">
      <c r="A32" t="s">
        <v>56</v>
      </c>
      <c r="B32" t="s">
        <v>34</v>
      </c>
    </row>
    <row r="33" spans="1:2" x14ac:dyDescent="0.25">
      <c r="A33" t="s">
        <v>43</v>
      </c>
      <c r="B33" t="s">
        <v>35</v>
      </c>
    </row>
    <row r="34" spans="1:2" x14ac:dyDescent="0.25">
      <c r="A34" t="s">
        <v>40</v>
      </c>
      <c r="B34" t="s">
        <v>36</v>
      </c>
    </row>
    <row r="35" spans="1:2" x14ac:dyDescent="0.25">
      <c r="B35" t="s">
        <v>37</v>
      </c>
    </row>
    <row r="36" spans="1:2" x14ac:dyDescent="0.25">
      <c r="B36" t="s">
        <v>38</v>
      </c>
    </row>
    <row r="37" spans="1:2" x14ac:dyDescent="0.25">
      <c r="B37" t="s">
        <v>26</v>
      </c>
    </row>
    <row r="38" spans="1:2" x14ac:dyDescent="0.25">
      <c r="B38" t="s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B7F6-FA3B-4F27-9E5F-750686230A75}">
  <dimension ref="A1:E17"/>
  <sheetViews>
    <sheetView workbookViewId="0">
      <selection activeCell="C18" sqref="C18"/>
    </sheetView>
  </sheetViews>
  <sheetFormatPr defaultRowHeight="15" x14ac:dyDescent="0.25"/>
  <cols>
    <col min="1" max="1" width="11.85546875" bestFit="1" customWidth="1"/>
    <col min="3" max="3" width="15.140625" customWidth="1"/>
  </cols>
  <sheetData>
    <row r="1" spans="1:5" ht="30" x14ac:dyDescent="0.25">
      <c r="C1" s="5" t="s">
        <v>49</v>
      </c>
    </row>
    <row r="2" spans="1:5" x14ac:dyDescent="0.25">
      <c r="A2" t="s">
        <v>47</v>
      </c>
      <c r="B2">
        <v>15</v>
      </c>
      <c r="C2">
        <v>40</v>
      </c>
      <c r="D2">
        <f>B2*C2</f>
        <v>600</v>
      </c>
    </row>
    <row r="3" spans="1:5" x14ac:dyDescent="0.25">
      <c r="A3" t="s">
        <v>48</v>
      </c>
      <c r="B3">
        <v>9</v>
      </c>
      <c r="C3">
        <v>60</v>
      </c>
      <c r="D3">
        <f>B3*C3</f>
        <v>540</v>
      </c>
    </row>
    <row r="4" spans="1:5" x14ac:dyDescent="0.25">
      <c r="D4">
        <f>SUM(D2:D3)</f>
        <v>1140</v>
      </c>
      <c r="E4" t="s">
        <v>50</v>
      </c>
    </row>
    <row r="5" spans="1:5" x14ac:dyDescent="0.25">
      <c r="D5">
        <f>D4/60</f>
        <v>19</v>
      </c>
      <c r="E5" t="s">
        <v>51</v>
      </c>
    </row>
    <row r="9" spans="1:5" ht="30" x14ac:dyDescent="0.25">
      <c r="C9" s="5" t="s">
        <v>49</v>
      </c>
    </row>
    <row r="10" spans="1:5" x14ac:dyDescent="0.25">
      <c r="A10" t="s">
        <v>47</v>
      </c>
      <c r="B10">
        <v>6</v>
      </c>
      <c r="C10">
        <v>40</v>
      </c>
      <c r="D10">
        <f>B10*C10</f>
        <v>240</v>
      </c>
    </row>
    <row r="11" spans="1:5" x14ac:dyDescent="0.25">
      <c r="A11" t="s">
        <v>48</v>
      </c>
      <c r="B11">
        <v>6</v>
      </c>
      <c r="C11">
        <v>60</v>
      </c>
      <c r="D11">
        <f>B11*C11</f>
        <v>360</v>
      </c>
    </row>
    <row r="12" spans="1:5" x14ac:dyDescent="0.25">
      <c r="D12">
        <f>SUM(D10:D11)</f>
        <v>600</v>
      </c>
      <c r="E12" t="s">
        <v>50</v>
      </c>
    </row>
    <row r="13" spans="1:5" x14ac:dyDescent="0.25">
      <c r="D13">
        <f>D12/60</f>
        <v>10</v>
      </c>
      <c r="E13" t="s">
        <v>51</v>
      </c>
    </row>
    <row r="17" spans="3:3" x14ac:dyDescent="0.25">
      <c r="C17">
        <f>2583/60</f>
        <v>43.05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Backward(1)</vt:lpstr>
      <vt:lpstr>Backward(2)</vt:lpstr>
      <vt:lpstr>Backward via MASS</vt:lpstr>
      <vt:lpstr>Forward(1)</vt:lpstr>
      <vt:lpstr>Forward(2)</vt:lpstr>
      <vt:lpstr>Forward via MASS</vt:lpstr>
      <vt:lpstr>Colnames</vt:lpstr>
      <vt:lpstr>FS (MASS)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 Marlen-Starr</cp:lastModifiedBy>
  <dcterms:created xsi:type="dcterms:W3CDTF">2023-01-13T04:27:03Z</dcterms:created>
  <dcterms:modified xsi:type="dcterms:W3CDTF">2023-08-01T05:47:35Z</dcterms:modified>
</cp:coreProperties>
</file>