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K10" i="1" l="1"/>
  <c r="F6" i="1"/>
  <c r="J12" i="1" s="1"/>
  <c r="F7" i="1"/>
  <c r="K11" i="1" s="1"/>
  <c r="E5" i="1"/>
  <c r="F5" i="1" s="1"/>
  <c r="E4" i="1"/>
  <c r="F4" i="1" s="1"/>
  <c r="E3" i="1"/>
  <c r="F3" i="1" s="1"/>
  <c r="E2" i="1"/>
  <c r="F2" i="1" s="1"/>
  <c r="B10" i="1"/>
  <c r="E25" i="1"/>
  <c r="E26" i="1"/>
  <c r="E27" i="1"/>
  <c r="E28" i="1"/>
  <c r="E2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10" i="1"/>
  <c r="D27" i="1"/>
  <c r="D28" i="1"/>
  <c r="D2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D3" i="1"/>
  <c r="J13" i="1" l="1"/>
  <c r="J29" i="1"/>
  <c r="J14" i="1"/>
  <c r="J22" i="1"/>
  <c r="K21" i="1"/>
  <c r="J21" i="1"/>
  <c r="K17" i="1"/>
  <c r="J25" i="1"/>
  <c r="J17" i="1"/>
  <c r="K25" i="1"/>
  <c r="J26" i="1"/>
  <c r="J18" i="1"/>
  <c r="K29" i="1"/>
  <c r="K13" i="1"/>
  <c r="K28" i="1"/>
  <c r="K20" i="1"/>
  <c r="K16" i="1"/>
  <c r="K12" i="1"/>
  <c r="J10" i="1"/>
  <c r="J27" i="1"/>
  <c r="J23" i="1"/>
  <c r="J19" i="1"/>
  <c r="J15" i="1"/>
  <c r="J11" i="1"/>
  <c r="K26" i="1"/>
  <c r="K22" i="1"/>
  <c r="K18" i="1"/>
  <c r="K14" i="1"/>
  <c r="K24" i="1"/>
  <c r="J28" i="1"/>
  <c r="J24" i="1"/>
  <c r="J20" i="1"/>
  <c r="J16" i="1"/>
  <c r="K27" i="1"/>
  <c r="K23" i="1"/>
  <c r="K19" i="1"/>
  <c r="K15" i="1"/>
  <c r="F10" i="1"/>
  <c r="F14" i="1"/>
  <c r="F18" i="1"/>
  <c r="F22" i="1"/>
  <c r="F26" i="1"/>
  <c r="L11" i="1"/>
  <c r="L15" i="1"/>
  <c r="L19" i="1"/>
  <c r="L23" i="1"/>
  <c r="L27" i="1"/>
  <c r="F11" i="1"/>
  <c r="F15" i="1"/>
  <c r="F19" i="1"/>
  <c r="F23" i="1"/>
  <c r="F27" i="1"/>
  <c r="L12" i="1"/>
  <c r="L16" i="1"/>
  <c r="L20" i="1"/>
  <c r="L24" i="1"/>
  <c r="L28" i="1"/>
  <c r="F12" i="1"/>
  <c r="F16" i="1"/>
  <c r="F20" i="1"/>
  <c r="F24" i="1"/>
  <c r="F28" i="1"/>
  <c r="L13" i="1"/>
  <c r="L17" i="1"/>
  <c r="L21" i="1"/>
  <c r="L25" i="1"/>
  <c r="L29" i="1"/>
  <c r="F13" i="1"/>
  <c r="F17" i="1"/>
  <c r="F21" i="1"/>
  <c r="F25" i="1"/>
  <c r="F29" i="1"/>
  <c r="L14" i="1"/>
  <c r="L18" i="1"/>
  <c r="L22" i="1"/>
  <c r="L26" i="1"/>
  <c r="L10" i="1"/>
  <c r="G11" i="1"/>
  <c r="G15" i="1"/>
  <c r="G19" i="1"/>
  <c r="G23" i="1"/>
  <c r="G27" i="1"/>
  <c r="G12" i="1"/>
  <c r="G16" i="1"/>
  <c r="G20" i="1"/>
  <c r="G24" i="1"/>
  <c r="G28" i="1"/>
  <c r="G13" i="1"/>
  <c r="G17" i="1"/>
  <c r="G21" i="1"/>
  <c r="G25" i="1"/>
  <c r="G29" i="1"/>
  <c r="G14" i="1"/>
  <c r="G18" i="1"/>
  <c r="G22" i="1"/>
  <c r="G26" i="1"/>
  <c r="G10" i="1"/>
  <c r="H14" i="1"/>
  <c r="H18" i="1"/>
  <c r="H22" i="1"/>
  <c r="H26" i="1"/>
  <c r="H11" i="1"/>
  <c r="H15" i="1"/>
  <c r="H19" i="1"/>
  <c r="H23" i="1"/>
  <c r="H27" i="1"/>
  <c r="H12" i="1"/>
  <c r="H16" i="1"/>
  <c r="H20" i="1"/>
  <c r="H24" i="1"/>
  <c r="H28" i="1"/>
  <c r="H10" i="1"/>
  <c r="H13" i="1"/>
  <c r="H17" i="1"/>
  <c r="H21" i="1"/>
  <c r="H25" i="1"/>
  <c r="H29" i="1"/>
  <c r="I13" i="1"/>
  <c r="I17" i="1"/>
  <c r="I21" i="1"/>
  <c r="I25" i="1"/>
  <c r="I29" i="1"/>
  <c r="I14" i="1"/>
  <c r="I18" i="1"/>
  <c r="I22" i="1"/>
  <c r="I26" i="1"/>
  <c r="I10" i="1"/>
  <c r="I11" i="1"/>
  <c r="I15" i="1"/>
  <c r="I19" i="1"/>
  <c r="I23" i="1"/>
  <c r="I27" i="1"/>
  <c r="I12" i="1"/>
  <c r="I16" i="1"/>
  <c r="I20" i="1"/>
  <c r="I24" i="1"/>
  <c r="I28" i="1"/>
</calcChain>
</file>

<file path=xl/sharedStrings.xml><?xml version="1.0" encoding="utf-8"?>
<sst xmlns="http://schemas.openxmlformats.org/spreadsheetml/2006/main" count="24" uniqueCount="24">
  <si>
    <t>Lapv</t>
  </si>
  <si>
    <t>L</t>
  </si>
  <si>
    <t>S</t>
  </si>
  <si>
    <t>v</t>
  </si>
  <si>
    <t>APV</t>
  </si>
  <si>
    <t>APE</t>
  </si>
  <si>
    <t>BPV</t>
  </si>
  <si>
    <t>BPE</t>
  </si>
  <si>
    <t>N</t>
  </si>
  <si>
    <t>p</t>
  </si>
  <si>
    <t>ZZ</t>
  </si>
  <si>
    <t>PO</t>
  </si>
  <si>
    <t>D</t>
  </si>
  <si>
    <t>R</t>
  </si>
  <si>
    <t>Lape</t>
  </si>
  <si>
    <t>Lbpv</t>
  </si>
  <si>
    <t>Lbpe</t>
  </si>
  <si>
    <t>Rapv</t>
  </si>
  <si>
    <t>Rape</t>
  </si>
  <si>
    <t>Rbpv</t>
  </si>
  <si>
    <t>Rbpe</t>
  </si>
  <si>
    <t>Rzz</t>
  </si>
  <si>
    <t>Rpo</t>
  </si>
  <si>
    <t>R(PQU)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</si>
</sst>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0" xfId="0" applyNumberFormat="1" applyBorder="1"/>
    <xf numFmtId="164" fontId="0" fillId="0" borderId="1" xfId="0" applyNumberFormat="1" applyBorder="1"/>
    <xf numFmtId="0" fontId="0" fillId="0" borderId="2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4" borderId="1" xfId="0" quotePrefix="1" applyNumberFormat="1" applyFill="1" applyBorder="1"/>
    <xf numFmtId="16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hr-HR"/>
              <a:t>R = f (L)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Rapv</c:v>
          </c:tx>
          <c:marker>
            <c:symbol val="none"/>
          </c:marker>
          <c:cat>
            <c:numRef>
              <c:f>Sheet1!$A$10:$A$29</c:f>
              <c:numCache>
                <c:formatCode>0.000000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Sheet1!$F$10:$F$29</c:f>
              <c:numCache>
                <c:formatCode>0.000000</c:formatCode>
                <c:ptCount val="20"/>
                <c:pt idx="0">
                  <c:v>0.13024602026049206</c:v>
                </c:pt>
                <c:pt idx="1">
                  <c:v>0.13196480938416424</c:v>
                </c:pt>
                <c:pt idx="2">
                  <c:v>0.13372956909361072</c:v>
                </c:pt>
                <c:pt idx="3">
                  <c:v>0.13554216867469882</c:v>
                </c:pt>
                <c:pt idx="4">
                  <c:v>0.13740458015267176</c:v>
                </c:pt>
                <c:pt idx="5">
                  <c:v>0.13931888544891644</c:v>
                </c:pt>
                <c:pt idx="6">
                  <c:v>0.14128728414442701</c:v>
                </c:pt>
                <c:pt idx="7">
                  <c:v>0.14331210191082805</c:v>
                </c:pt>
                <c:pt idx="8">
                  <c:v>0.14539579967689825</c:v>
                </c:pt>
                <c:pt idx="9">
                  <c:v>0.1475409836065574</c:v>
                </c:pt>
                <c:pt idx="10">
                  <c:v>0.14975041597337774</c:v>
                </c:pt>
                <c:pt idx="11">
                  <c:v>0.15202702702702706</c:v>
                </c:pt>
                <c:pt idx="12">
                  <c:v>0.15437392795883365</c:v>
                </c:pt>
                <c:pt idx="13">
                  <c:v>0.15679442508710803</c:v>
                </c:pt>
                <c:pt idx="14">
                  <c:v>0.15929203539823011</c:v>
                </c:pt>
                <c:pt idx="15">
                  <c:v>0.16187050359712232</c:v>
                </c:pt>
                <c:pt idx="16">
                  <c:v>0.16453382084095067</c:v>
                </c:pt>
                <c:pt idx="17">
                  <c:v>0.16728624535315986</c:v>
                </c:pt>
                <c:pt idx="18">
                  <c:v>0.17013232514177698</c:v>
                </c:pt>
                <c:pt idx="19">
                  <c:v>0.1730769230769231</c:v>
                </c:pt>
              </c:numCache>
            </c:numRef>
          </c:val>
          <c:smooth val="0"/>
        </c:ser>
        <c:ser>
          <c:idx val="3"/>
          <c:order val="1"/>
          <c:tx>
            <c:v>Rape</c:v>
          </c:tx>
          <c:marker>
            <c:symbol val="none"/>
          </c:marker>
          <c:cat>
            <c:numRef>
              <c:f>Sheet1!$A$10:$A$29</c:f>
              <c:numCache>
                <c:formatCode>0.000000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Sheet1!$G$10:$G$29</c:f>
              <c:numCache>
                <c:formatCode>0.000000</c:formatCode>
                <c:ptCount val="20"/>
                <c:pt idx="0">
                  <c:v>0.17811704834605596</c:v>
                </c:pt>
                <c:pt idx="1">
                  <c:v>0.18134715025906736</c:v>
                </c:pt>
                <c:pt idx="2">
                  <c:v>0.18469656992084432</c:v>
                </c:pt>
                <c:pt idx="3">
                  <c:v>0.18817204301075266</c:v>
                </c:pt>
                <c:pt idx="4">
                  <c:v>0.19178082191780821</c:v>
                </c:pt>
                <c:pt idx="5">
                  <c:v>0.19553072625698323</c:v>
                </c:pt>
                <c:pt idx="6">
                  <c:v>0.19943019943019941</c:v>
                </c:pt>
                <c:pt idx="7">
                  <c:v>0.20348837209302326</c:v>
                </c:pt>
                <c:pt idx="8">
                  <c:v>0.20771513353115725</c:v>
                </c:pt>
                <c:pt idx="9">
                  <c:v>0.21212121212121213</c:v>
                </c:pt>
                <c:pt idx="10">
                  <c:v>0.21671826625386995</c:v>
                </c:pt>
                <c:pt idx="11">
                  <c:v>0.22151898734177214</c:v>
                </c:pt>
                <c:pt idx="12">
                  <c:v>0.22653721682847897</c:v>
                </c:pt>
                <c:pt idx="13">
                  <c:v>0.23178807947019867</c:v>
                </c:pt>
                <c:pt idx="14">
                  <c:v>0.23728813559322032</c:v>
                </c:pt>
                <c:pt idx="15">
                  <c:v>0.24305555555555555</c:v>
                </c:pt>
                <c:pt idx="16">
                  <c:v>0.24911032028469748</c:v>
                </c:pt>
                <c:pt idx="17">
                  <c:v>0.25547445255474449</c:v>
                </c:pt>
                <c:pt idx="18">
                  <c:v>0.26217228464419473</c:v>
                </c:pt>
                <c:pt idx="19">
                  <c:v>0.26923076923076922</c:v>
                </c:pt>
              </c:numCache>
            </c:numRef>
          </c:val>
          <c:smooth val="0"/>
        </c:ser>
        <c:ser>
          <c:idx val="4"/>
          <c:order val="2"/>
          <c:tx>
            <c:v>Rbpv</c:v>
          </c:tx>
          <c:marker>
            <c:symbol val="none"/>
          </c:marker>
          <c:cat>
            <c:numRef>
              <c:f>Sheet1!$A$10:$A$29</c:f>
              <c:numCache>
                <c:formatCode>0.000000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Sheet1!$H$10:$H$29</c:f>
              <c:numCache>
                <c:formatCode>0.000000</c:formatCode>
                <c:ptCount val="20"/>
                <c:pt idx="0">
                  <c:v>0.4712041884816755</c:v>
                </c:pt>
                <c:pt idx="1">
                  <c:v>0.49450549450549464</c:v>
                </c:pt>
                <c:pt idx="2">
                  <c:v>0.52023121387283244</c:v>
                </c:pt>
                <c:pt idx="3">
                  <c:v>0.5487804878048782</c:v>
                </c:pt>
                <c:pt idx="4">
                  <c:v>0.58064516129032273</c:v>
                </c:pt>
                <c:pt idx="5">
                  <c:v>0.61643835616438369</c:v>
                </c:pt>
                <c:pt idx="6">
                  <c:v>0.65693430656934315</c:v>
                </c:pt>
                <c:pt idx="7">
                  <c:v>0.70312500000000022</c:v>
                </c:pt>
                <c:pt idx="8">
                  <c:v>0.75630252100840356</c:v>
                </c:pt>
                <c:pt idx="9">
                  <c:v>0.81818181818181845</c:v>
                </c:pt>
                <c:pt idx="10">
                  <c:v>0.89108910891089144</c:v>
                </c:pt>
                <c:pt idx="11">
                  <c:v>0.97826086956521763</c:v>
                </c:pt>
                <c:pt idx="12">
                  <c:v>1.0843373493975907</c:v>
                </c:pt>
                <c:pt idx="13">
                  <c:v>1.2162162162162165</c:v>
                </c:pt>
                <c:pt idx="14">
                  <c:v>1.384615384615385</c:v>
                </c:pt>
                <c:pt idx="15">
                  <c:v>1.6071428571428585</c:v>
                </c:pt>
                <c:pt idx="16">
                  <c:v>1.9148936170212778</c:v>
                </c:pt>
                <c:pt idx="17">
                  <c:v>2.3684210526315814</c:v>
                </c:pt>
                <c:pt idx="18">
                  <c:v>3.1034482758620716</c:v>
                </c:pt>
                <c:pt idx="19">
                  <c:v>4.5000000000000071</c:v>
                </c:pt>
              </c:numCache>
            </c:numRef>
          </c:val>
          <c:smooth val="0"/>
        </c:ser>
        <c:ser>
          <c:idx val="5"/>
          <c:order val="3"/>
          <c:tx>
            <c:v>Rbpe</c:v>
          </c:tx>
          <c:marker>
            <c:symbol val="none"/>
          </c:marker>
          <c:cat>
            <c:numRef>
              <c:f>Sheet1!$A$10:$A$29</c:f>
              <c:numCache>
                <c:formatCode>0.000000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Sheet1!$I$10:$I$29</c:f>
              <c:numCache>
                <c:formatCode>0.000000</c:formatCode>
                <c:ptCount val="20"/>
                <c:pt idx="0">
                  <c:v>0.51524710830704501</c:v>
                </c:pt>
                <c:pt idx="1">
                  <c:v>0.54323725055432359</c:v>
                </c:pt>
                <c:pt idx="2">
                  <c:v>0.57444314185228595</c:v>
                </c:pt>
                <c:pt idx="3">
                  <c:v>0.6094527363184078</c:v>
                </c:pt>
                <c:pt idx="4">
                  <c:v>0.64900662251655605</c:v>
                </c:pt>
                <c:pt idx="5">
                  <c:v>0.69405099150141614</c:v>
                </c:pt>
                <c:pt idx="6">
                  <c:v>0.74581430745814281</c:v>
                </c:pt>
                <c:pt idx="7">
                  <c:v>0.80592105263157865</c:v>
                </c:pt>
                <c:pt idx="8">
                  <c:v>0.87656529516994586</c:v>
                </c:pt>
                <c:pt idx="9">
                  <c:v>0.96078431372548978</c:v>
                </c:pt>
                <c:pt idx="10">
                  <c:v>1.0629067245119301</c:v>
                </c:pt>
                <c:pt idx="11">
                  <c:v>1.1893203883495138</c:v>
                </c:pt>
                <c:pt idx="12">
                  <c:v>1.3498622589531672</c:v>
                </c:pt>
                <c:pt idx="13">
                  <c:v>1.5605095541401262</c:v>
                </c:pt>
                <c:pt idx="14">
                  <c:v>1.8490566037735836</c:v>
                </c:pt>
                <c:pt idx="15">
                  <c:v>2.2685185185185159</c:v>
                </c:pt>
                <c:pt idx="16">
                  <c:v>2.934131736526941</c:v>
                </c:pt>
                <c:pt idx="17">
                  <c:v>4.1525423728813475</c:v>
                </c:pt>
                <c:pt idx="18">
                  <c:v>7.1014492753622882</c:v>
                </c:pt>
                <c:pt idx="19">
                  <c:v>24.499999999999702</c:v>
                </c:pt>
              </c:numCache>
            </c:numRef>
          </c:val>
          <c:smooth val="0"/>
        </c:ser>
        <c:ser>
          <c:idx val="6"/>
          <c:order val="4"/>
          <c:tx>
            <c:v>Rzz</c:v>
          </c:tx>
          <c:marker>
            <c:symbol val="none"/>
          </c:marker>
          <c:cat>
            <c:numRef>
              <c:f>Sheet1!$A$10:$A$29</c:f>
              <c:numCache>
                <c:formatCode>0.000000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Sheet1!$J$10:$J$29</c:f>
              <c:numCache>
                <c:formatCode>0.000000</c:formatCode>
                <c:ptCount val="20"/>
                <c:pt idx="0">
                  <c:v>1.0001000100010001E-3</c:v>
                </c:pt>
                <c:pt idx="1">
                  <c:v>1.0002000400080016E-3</c:v>
                </c:pt>
                <c:pt idx="2">
                  <c:v>1.0003000900270082E-3</c:v>
                </c:pt>
                <c:pt idx="3">
                  <c:v>1.0004001600640256E-3</c:v>
                </c:pt>
                <c:pt idx="4">
                  <c:v>1.0005002501250625E-3</c:v>
                </c:pt>
                <c:pt idx="5">
                  <c:v>1.0006003602161296E-3</c:v>
                </c:pt>
                <c:pt idx="6">
                  <c:v>1.0007004903432404E-3</c:v>
                </c:pt>
                <c:pt idx="7">
                  <c:v>1.0008006405124101E-3</c:v>
                </c:pt>
                <c:pt idx="8">
                  <c:v>1.0009008107296567E-3</c:v>
                </c:pt>
                <c:pt idx="9">
                  <c:v>1.001001001001001E-3</c:v>
                </c:pt>
                <c:pt idx="10">
                  <c:v>1.0011012113324658E-3</c:v>
                </c:pt>
                <c:pt idx="11">
                  <c:v>1.0012014417300761E-3</c:v>
                </c:pt>
                <c:pt idx="12">
                  <c:v>1.0013016921998597E-3</c:v>
                </c:pt>
                <c:pt idx="13">
                  <c:v>1.001401962747847E-3</c:v>
                </c:pt>
                <c:pt idx="14">
                  <c:v>1.00150225338007E-3</c:v>
                </c:pt>
                <c:pt idx="15">
                  <c:v>1.0016025641025642E-3</c:v>
                </c:pt>
                <c:pt idx="16">
                  <c:v>1.0017028949213663E-3</c:v>
                </c:pt>
                <c:pt idx="17">
                  <c:v>1.0018032458425166E-3</c:v>
                </c:pt>
                <c:pt idx="18">
                  <c:v>1.0019036168720569E-3</c:v>
                </c:pt>
                <c:pt idx="19">
                  <c:v>1.002004008016032E-3</c:v>
                </c:pt>
              </c:numCache>
            </c:numRef>
          </c:val>
          <c:smooth val="0"/>
        </c:ser>
        <c:ser>
          <c:idx val="7"/>
          <c:order val="5"/>
          <c:tx>
            <c:v>Rpo</c:v>
          </c:tx>
          <c:marker>
            <c:symbol val="none"/>
          </c:marker>
          <c:cat>
            <c:numRef>
              <c:f>Sheet1!$A$10:$A$29</c:f>
              <c:numCache>
                <c:formatCode>0.000000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Sheet1!$K$10:$K$29</c:f>
              <c:numCache>
                <c:formatCode>0.000000</c:formatCode>
                <c:ptCount val="20"/>
                <c:pt idx="0">
                  <c:v>1.0001000100010001E-3</c:v>
                </c:pt>
                <c:pt idx="1">
                  <c:v>1.0002000400080016E-3</c:v>
                </c:pt>
                <c:pt idx="2">
                  <c:v>1.0003000900270082E-3</c:v>
                </c:pt>
                <c:pt idx="3">
                  <c:v>1.0004001600640256E-3</c:v>
                </c:pt>
                <c:pt idx="4">
                  <c:v>1.0005002501250625E-3</c:v>
                </c:pt>
                <c:pt idx="5">
                  <c:v>1.0006003602161296E-3</c:v>
                </c:pt>
                <c:pt idx="6">
                  <c:v>1.0007004903432404E-3</c:v>
                </c:pt>
                <c:pt idx="7">
                  <c:v>1.0008006405124101E-3</c:v>
                </c:pt>
                <c:pt idx="8">
                  <c:v>1.0009008107296567E-3</c:v>
                </c:pt>
                <c:pt idx="9">
                  <c:v>1.001001001001001E-3</c:v>
                </c:pt>
                <c:pt idx="10">
                  <c:v>1.0011012113324658E-3</c:v>
                </c:pt>
                <c:pt idx="11">
                  <c:v>1.0012014417300761E-3</c:v>
                </c:pt>
                <c:pt idx="12">
                  <c:v>1.0013016921998597E-3</c:v>
                </c:pt>
                <c:pt idx="13">
                  <c:v>1.001401962747847E-3</c:v>
                </c:pt>
                <c:pt idx="14">
                  <c:v>1.00150225338007E-3</c:v>
                </c:pt>
                <c:pt idx="15">
                  <c:v>1.0016025641025642E-3</c:v>
                </c:pt>
                <c:pt idx="16">
                  <c:v>1.0017028949213663E-3</c:v>
                </c:pt>
                <c:pt idx="17">
                  <c:v>1.0018032458425166E-3</c:v>
                </c:pt>
                <c:pt idx="18">
                  <c:v>1.0019036168720569E-3</c:v>
                </c:pt>
                <c:pt idx="19">
                  <c:v>1.002004008016032E-3</c:v>
                </c:pt>
              </c:numCache>
            </c:numRef>
          </c:val>
          <c:smooth val="0"/>
        </c:ser>
        <c:ser>
          <c:idx val="0"/>
          <c:order val="6"/>
          <c:tx>
            <c:v>R</c:v>
          </c:tx>
          <c:marker>
            <c:symbol val="none"/>
          </c:marker>
          <c:cat>
            <c:numRef>
              <c:f>Sheet1!$A$10:$A$29</c:f>
              <c:numCache>
                <c:formatCode>0.000000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Sheet1!$L$10:$L$29</c:f>
              <c:numCache>
                <c:formatCode>0.000000</c:formatCode>
                <c:ptCount val="20"/>
                <c:pt idx="0">
                  <c:v>1.2968145654152705</c:v>
                </c:pt>
                <c:pt idx="1">
                  <c:v>1.3530551047830657</c:v>
                </c:pt>
                <c:pt idx="2">
                  <c:v>1.4151010949196272</c:v>
                </c:pt>
                <c:pt idx="3">
                  <c:v>1.4839482361288656</c:v>
                </c:pt>
                <c:pt idx="4">
                  <c:v>1.5608381863776088</c:v>
                </c:pt>
                <c:pt idx="5">
                  <c:v>1.6473401600921318</c:v>
                </c:pt>
                <c:pt idx="6">
                  <c:v>1.7454674985827987</c:v>
                </c:pt>
                <c:pt idx="7">
                  <c:v>1.8578481279164549</c:v>
                </c:pt>
                <c:pt idx="8">
                  <c:v>1.9879805510078643</c:v>
                </c:pt>
                <c:pt idx="9">
                  <c:v>2.1406303296370801</c:v>
                </c:pt>
                <c:pt idx="10">
                  <c:v>2.322466718072735</c:v>
                </c:pt>
                <c:pt idx="11">
                  <c:v>2.5431296751669907</c:v>
                </c:pt>
                <c:pt idx="12">
                  <c:v>2.8171133565224702</c:v>
                </c:pt>
                <c:pt idx="13">
                  <c:v>3.1673110788391456</c:v>
                </c:pt>
                <c:pt idx="14">
                  <c:v>3.6322551638871796</c:v>
                </c:pt>
                <c:pt idx="15">
                  <c:v>4.2825906399422564</c:v>
                </c:pt>
                <c:pt idx="16">
                  <c:v>5.2646729004637098</c:v>
                </c:pt>
                <c:pt idx="17">
                  <c:v>6.9457277299125186</c:v>
                </c:pt>
                <c:pt idx="18">
                  <c:v>10.639205968244077</c:v>
                </c:pt>
                <c:pt idx="19">
                  <c:v>29.444311700323432</c:v>
                </c:pt>
              </c:numCache>
            </c:numRef>
          </c:val>
          <c:smooth val="0"/>
        </c:ser>
        <c:ser>
          <c:idx val="1"/>
          <c:order val="7"/>
          <c:tx>
            <c:v>R(PQU)</c:v>
          </c:tx>
          <c:spPr>
            <a:ln>
              <a:noFill/>
            </a:ln>
          </c:spPr>
          <c:marker>
            <c:symbol val="diamond"/>
            <c:size val="6"/>
          </c:marker>
          <c:val>
            <c:numRef>
              <c:f>Sheet1!$M$10:$M$29</c:f>
              <c:numCache>
                <c:formatCode>0.000000</c:formatCode>
                <c:ptCount val="20"/>
                <c:pt idx="0">
                  <c:v>1.2968150000000001</c:v>
                </c:pt>
                <c:pt idx="1">
                  <c:v>1.3530549999999999</c:v>
                </c:pt>
                <c:pt idx="2">
                  <c:v>1.4151009999999999</c:v>
                </c:pt>
                <c:pt idx="3">
                  <c:v>1.483948</c:v>
                </c:pt>
                <c:pt idx="4">
                  <c:v>1.5608379999999999</c:v>
                </c:pt>
                <c:pt idx="5">
                  <c:v>1.64734</c:v>
                </c:pt>
                <c:pt idx="6">
                  <c:v>1.745468</c:v>
                </c:pt>
                <c:pt idx="7">
                  <c:v>1.8578479999999999</c:v>
                </c:pt>
                <c:pt idx="8">
                  <c:v>1.987981</c:v>
                </c:pt>
                <c:pt idx="9">
                  <c:v>2.140631</c:v>
                </c:pt>
                <c:pt idx="10">
                  <c:v>2.3224670000000001</c:v>
                </c:pt>
                <c:pt idx="11">
                  <c:v>2.5431300000000001</c:v>
                </c:pt>
                <c:pt idx="12">
                  <c:v>2.8171140000000001</c:v>
                </c:pt>
                <c:pt idx="13">
                  <c:v>3.1673119999999999</c:v>
                </c:pt>
                <c:pt idx="14">
                  <c:v>3.6322570000000001</c:v>
                </c:pt>
                <c:pt idx="15">
                  <c:v>4.2825930000000003</c:v>
                </c:pt>
                <c:pt idx="16">
                  <c:v>5.2646769999999998</c:v>
                </c:pt>
                <c:pt idx="17">
                  <c:v>6.9457360000000001</c:v>
                </c:pt>
                <c:pt idx="18">
                  <c:v>10.639227</c:v>
                </c:pt>
                <c:pt idx="19">
                  <c:v>29.444445000000002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62080"/>
        <c:axId val="65450496"/>
      </c:lineChart>
      <c:catAx>
        <c:axId val="50862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 sz="1200" b="1" i="0" u="none" strike="noStrike" baseline="0">
                    <a:effectLst/>
                  </a:rPr>
                  <a:t>Intezitet dolazaka zadataka</a:t>
                </a:r>
                <a:endParaRPr lang="hr-HR" sz="1200"/>
              </a:p>
            </c:rich>
          </c:tx>
          <c:layout>
            <c:manualLayout>
              <c:xMode val="edge"/>
              <c:yMode val="edge"/>
              <c:x val="0.43863291628531337"/>
              <c:y val="0.95236768105742564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crossAx val="65450496"/>
        <c:crosses val="autoZero"/>
        <c:auto val="1"/>
        <c:lblAlgn val="ctr"/>
        <c:lblOffset val="100"/>
        <c:noMultiLvlLbl val="0"/>
      </c:catAx>
      <c:valAx>
        <c:axId val="65450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hr-HR" sz="1200" b="1" i="0" u="none" strike="noStrike" baseline="0">
                    <a:effectLst/>
                  </a:rPr>
                  <a:t>Srednje vrijeme zadržavanja zahtjeva u sustavu</a:t>
                </a:r>
                <a:endParaRPr lang="hr-HR" sz="1200"/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508620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</xdr:colOff>
      <xdr:row>29</xdr:row>
      <xdr:rowOff>9525</xdr:rowOff>
    </xdr:from>
    <xdr:to>
      <xdr:col>13</xdr:col>
      <xdr:colOff>0</xdr:colOff>
      <xdr:row>64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46" workbookViewId="0">
      <selection activeCell="N60" sqref="N60"/>
    </sheetView>
  </sheetViews>
  <sheetFormatPr defaultRowHeight="15" x14ac:dyDescent="0.25"/>
  <cols>
    <col min="1" max="13" width="9.7109375" customWidth="1"/>
  </cols>
  <sheetData>
    <row r="1" spans="1:13" x14ac:dyDescent="0.25">
      <c r="A1" s="6"/>
      <c r="B1" s="7" t="s">
        <v>8</v>
      </c>
      <c r="C1" s="7" t="s">
        <v>2</v>
      </c>
      <c r="D1" s="7" t="s">
        <v>9</v>
      </c>
      <c r="E1" s="7" t="s">
        <v>3</v>
      </c>
      <c r="F1" s="7" t="s">
        <v>12</v>
      </c>
      <c r="G1" s="4"/>
      <c r="H1" s="5"/>
    </row>
    <row r="2" spans="1:13" x14ac:dyDescent="0.25">
      <c r="A2" s="1" t="s">
        <v>4</v>
      </c>
      <c r="B2" s="12">
        <v>1</v>
      </c>
      <c r="C2" s="11">
        <v>0.3</v>
      </c>
      <c r="D2" s="10">
        <v>0.3</v>
      </c>
      <c r="E2" s="3">
        <f>$D$2/(1-$D$4)</f>
        <v>0.4285714285714286</v>
      </c>
      <c r="F2" s="3">
        <f>E2*C2</f>
        <v>0.12857142857142859</v>
      </c>
      <c r="G2" s="2"/>
    </row>
    <row r="3" spans="1:13" x14ac:dyDescent="0.25">
      <c r="A3" s="8" t="s">
        <v>5</v>
      </c>
      <c r="B3" s="9">
        <v>1</v>
      </c>
      <c r="C3" s="10">
        <v>0.2</v>
      </c>
      <c r="D3" s="9">
        <f>1-D2</f>
        <v>0.7</v>
      </c>
      <c r="E3" s="9">
        <f>(1-$D$2)/(1-$D$5)</f>
        <v>0.87499999999999989</v>
      </c>
      <c r="F3" s="9">
        <f t="shared" ref="F3:F7" si="0">E3*C3</f>
        <v>0.17499999999999999</v>
      </c>
      <c r="G3" s="2"/>
    </row>
    <row r="4" spans="1:13" x14ac:dyDescent="0.25">
      <c r="A4" s="1" t="s">
        <v>6</v>
      </c>
      <c r="B4" s="12">
        <v>1</v>
      </c>
      <c r="C4" s="10">
        <v>3.5</v>
      </c>
      <c r="D4" s="10">
        <v>0.3</v>
      </c>
      <c r="E4" s="3">
        <f>$D$4*$D$2/(1-$D$4)</f>
        <v>0.12857142857142859</v>
      </c>
      <c r="F4" s="3">
        <f t="shared" si="0"/>
        <v>0.45000000000000007</v>
      </c>
      <c r="G4" s="2"/>
    </row>
    <row r="5" spans="1:13" x14ac:dyDescent="0.25">
      <c r="A5" s="8" t="s">
        <v>7</v>
      </c>
      <c r="B5" s="9">
        <v>1</v>
      </c>
      <c r="C5" s="10">
        <v>2.8</v>
      </c>
      <c r="D5" s="10">
        <v>0.2</v>
      </c>
      <c r="E5" s="9">
        <f>$D$5*(1-$D$2)/(1-$D$5)</f>
        <v>0.17499999999999996</v>
      </c>
      <c r="F5" s="9">
        <f t="shared" si="0"/>
        <v>0.48999999999999988</v>
      </c>
      <c r="G5" s="2"/>
    </row>
    <row r="6" spans="1:13" x14ac:dyDescent="0.25">
      <c r="A6" s="1" t="s">
        <v>10</v>
      </c>
      <c r="B6" s="12">
        <v>1</v>
      </c>
      <c r="C6" s="10">
        <v>1E-3</v>
      </c>
      <c r="D6" s="12">
        <v>1</v>
      </c>
      <c r="E6" s="3">
        <v>1</v>
      </c>
      <c r="F6" s="3">
        <f t="shared" si="0"/>
        <v>1E-3</v>
      </c>
      <c r="G6" s="2"/>
    </row>
    <row r="7" spans="1:13" x14ac:dyDescent="0.25">
      <c r="A7" s="8" t="s">
        <v>11</v>
      </c>
      <c r="B7" s="9">
        <v>1</v>
      </c>
      <c r="C7" s="10">
        <v>1E-3</v>
      </c>
      <c r="D7" s="9">
        <v>1</v>
      </c>
      <c r="E7" s="9">
        <v>1</v>
      </c>
      <c r="F7" s="9">
        <f t="shared" si="0"/>
        <v>1E-3</v>
      </c>
      <c r="G7" s="2"/>
    </row>
    <row r="9" spans="1:13" x14ac:dyDescent="0.25">
      <c r="A9" s="7" t="s">
        <v>1</v>
      </c>
      <c r="B9" s="7" t="s">
        <v>0</v>
      </c>
      <c r="C9" s="7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7" t="s">
        <v>21</v>
      </c>
      <c r="K9" s="7" t="s">
        <v>22</v>
      </c>
      <c r="L9" s="7" t="s">
        <v>13</v>
      </c>
      <c r="M9" s="7" t="s">
        <v>23</v>
      </c>
    </row>
    <row r="10" spans="1:13" x14ac:dyDescent="0.25">
      <c r="A10" s="10">
        <v>0.1</v>
      </c>
      <c r="B10" s="3">
        <f>$D$2*A10/(1-$D$4)</f>
        <v>4.2857142857142858E-2</v>
      </c>
      <c r="C10" s="3">
        <f>(1-$D$2)*A10/(1-$D$5)</f>
        <v>8.7499999999999981E-2</v>
      </c>
      <c r="D10" s="3">
        <f>$D$4*$D$2*A10/(1-$D$4)</f>
        <v>1.2857142857142857E-2</v>
      </c>
      <c r="E10" s="3">
        <f>$D$5*(1-$D$2)*A10/(1-$D$5)</f>
        <v>1.7499999999999998E-2</v>
      </c>
      <c r="F10" s="3">
        <f>$F2/(1-$A10*$F2)</f>
        <v>0.13024602026049206</v>
      </c>
      <c r="G10" s="3">
        <f>$F$3/(1-A10*$F$3)</f>
        <v>0.17811704834605596</v>
      </c>
      <c r="H10" s="3">
        <f>$F$4/(1-A10*$F$4)</f>
        <v>0.4712041884816755</v>
      </c>
      <c r="I10" s="3">
        <f>$F$5/(1-A10*$F$5)</f>
        <v>0.51524710830704501</v>
      </c>
      <c r="J10" s="3">
        <f>$F$6/(1-A10*$F$6)</f>
        <v>1.0001000100010001E-3</v>
      </c>
      <c r="K10" s="3">
        <f>$F$7/(1-$A10*$F$7)</f>
        <v>1.0001000100010001E-3</v>
      </c>
      <c r="L10" s="3">
        <f t="shared" ref="L10:M29" si="1">$F$2/(1-A10*$F$2)+$F$3/(1-A10*$F$3)+$F$4/(1-A10*$F$4)+$F$5/(1-A10*$F$5)+$F$6/(1-A10*$F$6)+$F$7/(1-A10*$F$7)</f>
        <v>1.2968145654152705</v>
      </c>
      <c r="M10" s="3">
        <v>1.2968150000000001</v>
      </c>
    </row>
    <row r="11" spans="1:13" x14ac:dyDescent="0.25">
      <c r="A11" s="10">
        <v>0.2</v>
      </c>
      <c r="B11" s="9">
        <f t="shared" ref="B11:B29" si="2">$D$2*A11/(1-$D$4)</f>
        <v>8.5714285714285715E-2</v>
      </c>
      <c r="C11" s="9">
        <f t="shared" ref="C11:C29" si="3">(1-$D$2)*A11/(1-$D$5)</f>
        <v>0.17499999999999996</v>
      </c>
      <c r="D11" s="9">
        <f t="shared" ref="D11:D29" si="4">$D$4*$D$2*A11/(1-$D$4)</f>
        <v>2.5714285714285714E-2</v>
      </c>
      <c r="E11" s="9">
        <f t="shared" ref="E11:E29" si="5">$D$5*(1-$D$2)*A11/(1-$D$5)</f>
        <v>3.4999999999999996E-2</v>
      </c>
      <c r="F11" s="9">
        <f t="shared" ref="F11:F29" si="6">$F$2/(1-A11*$F$2)</f>
        <v>0.13196480938416424</v>
      </c>
      <c r="G11" s="9">
        <f t="shared" ref="G11:G29" si="7">$F$3/(1-A11*$F$3)</f>
        <v>0.18134715025906736</v>
      </c>
      <c r="H11" s="9">
        <f t="shared" ref="H11:H29" si="8">$F$4/(1-A11*$F$4)</f>
        <v>0.49450549450549464</v>
      </c>
      <c r="I11" s="9">
        <f t="shared" ref="I11:I29" si="9">$F$5/(1-A11*$F$5)</f>
        <v>0.54323725055432359</v>
      </c>
      <c r="J11" s="9">
        <f t="shared" ref="J11:J29" si="10">$F$6/(1-A11*$F$6)</f>
        <v>1.0002000400080016E-3</v>
      </c>
      <c r="K11" s="9">
        <f t="shared" ref="K11:K29" si="11">$F$7/(1-$A11*$F$7)</f>
        <v>1.0002000400080016E-3</v>
      </c>
      <c r="L11" s="9">
        <f t="shared" si="1"/>
        <v>1.3530551047830657</v>
      </c>
      <c r="M11" s="9">
        <v>1.3530549999999999</v>
      </c>
    </row>
    <row r="12" spans="1:13" x14ac:dyDescent="0.25">
      <c r="A12" s="10">
        <v>0.3</v>
      </c>
      <c r="B12" s="3">
        <f t="shared" si="2"/>
        <v>0.12857142857142859</v>
      </c>
      <c r="C12" s="3">
        <f t="shared" si="3"/>
        <v>0.26249999999999996</v>
      </c>
      <c r="D12" s="3">
        <f t="shared" si="4"/>
        <v>3.8571428571428576E-2</v>
      </c>
      <c r="E12" s="3">
        <f t="shared" si="5"/>
        <v>5.2499999999999991E-2</v>
      </c>
      <c r="F12" s="3">
        <f t="shared" si="6"/>
        <v>0.13372956909361072</v>
      </c>
      <c r="G12" s="3">
        <f t="shared" si="7"/>
        <v>0.18469656992084432</v>
      </c>
      <c r="H12" s="3">
        <f t="shared" si="8"/>
        <v>0.52023121387283244</v>
      </c>
      <c r="I12" s="3">
        <f t="shared" si="9"/>
        <v>0.57444314185228595</v>
      </c>
      <c r="J12" s="3">
        <f t="shared" si="10"/>
        <v>1.0003000900270082E-3</v>
      </c>
      <c r="K12" s="3">
        <f t="shared" si="11"/>
        <v>1.0003000900270082E-3</v>
      </c>
      <c r="L12" s="3">
        <f t="shared" si="1"/>
        <v>1.4151010949196272</v>
      </c>
      <c r="M12" s="3">
        <v>1.4151009999999999</v>
      </c>
    </row>
    <row r="13" spans="1:13" x14ac:dyDescent="0.25">
      <c r="A13" s="10">
        <v>0.4</v>
      </c>
      <c r="B13" s="9">
        <f t="shared" si="2"/>
        <v>0.17142857142857143</v>
      </c>
      <c r="C13" s="9">
        <f t="shared" si="3"/>
        <v>0.34999999999999992</v>
      </c>
      <c r="D13" s="9">
        <f t="shared" si="4"/>
        <v>5.1428571428571428E-2</v>
      </c>
      <c r="E13" s="9">
        <f t="shared" si="5"/>
        <v>6.9999999999999993E-2</v>
      </c>
      <c r="F13" s="9">
        <f t="shared" si="6"/>
        <v>0.13554216867469882</v>
      </c>
      <c r="G13" s="9">
        <f t="shared" si="7"/>
        <v>0.18817204301075266</v>
      </c>
      <c r="H13" s="9">
        <f t="shared" si="8"/>
        <v>0.5487804878048782</v>
      </c>
      <c r="I13" s="9">
        <f t="shared" si="9"/>
        <v>0.6094527363184078</v>
      </c>
      <c r="J13" s="9">
        <f t="shared" si="10"/>
        <v>1.0004001600640256E-3</v>
      </c>
      <c r="K13" s="9">
        <f t="shared" si="11"/>
        <v>1.0004001600640256E-3</v>
      </c>
      <c r="L13" s="9">
        <f t="shared" si="1"/>
        <v>1.4839482361288656</v>
      </c>
      <c r="M13" s="9">
        <v>1.483948</v>
      </c>
    </row>
    <row r="14" spans="1:13" x14ac:dyDescent="0.25">
      <c r="A14" s="10">
        <v>0.5</v>
      </c>
      <c r="B14" s="3">
        <f t="shared" si="2"/>
        <v>0.2142857142857143</v>
      </c>
      <c r="C14" s="3">
        <f t="shared" si="3"/>
        <v>0.43749999999999994</v>
      </c>
      <c r="D14" s="3">
        <f t="shared" si="4"/>
        <v>6.4285714285714293E-2</v>
      </c>
      <c r="E14" s="3">
        <f t="shared" si="5"/>
        <v>8.7499999999999981E-2</v>
      </c>
      <c r="F14" s="3">
        <f t="shared" si="6"/>
        <v>0.13740458015267176</v>
      </c>
      <c r="G14" s="3">
        <f t="shared" si="7"/>
        <v>0.19178082191780821</v>
      </c>
      <c r="H14" s="3">
        <f t="shared" si="8"/>
        <v>0.58064516129032273</v>
      </c>
      <c r="I14" s="3">
        <f t="shared" si="9"/>
        <v>0.64900662251655605</v>
      </c>
      <c r="J14" s="3">
        <f t="shared" si="10"/>
        <v>1.0005002501250625E-3</v>
      </c>
      <c r="K14" s="3">
        <f t="shared" si="11"/>
        <v>1.0005002501250625E-3</v>
      </c>
      <c r="L14" s="3">
        <f t="shared" si="1"/>
        <v>1.5608381863776088</v>
      </c>
      <c r="M14" s="3">
        <v>1.5608379999999999</v>
      </c>
    </row>
    <row r="15" spans="1:13" x14ac:dyDescent="0.25">
      <c r="A15" s="10">
        <v>0.6</v>
      </c>
      <c r="B15" s="9">
        <f t="shared" si="2"/>
        <v>0.25714285714285717</v>
      </c>
      <c r="C15" s="9">
        <f t="shared" si="3"/>
        <v>0.52499999999999991</v>
      </c>
      <c r="D15" s="9">
        <f t="shared" si="4"/>
        <v>7.7142857142857152E-2</v>
      </c>
      <c r="E15" s="9">
        <f t="shared" si="5"/>
        <v>0.10499999999999998</v>
      </c>
      <c r="F15" s="9">
        <f t="shared" si="6"/>
        <v>0.13931888544891644</v>
      </c>
      <c r="G15" s="9">
        <f t="shared" si="7"/>
        <v>0.19553072625698323</v>
      </c>
      <c r="H15" s="9">
        <f t="shared" si="8"/>
        <v>0.61643835616438369</v>
      </c>
      <c r="I15" s="9">
        <f t="shared" si="9"/>
        <v>0.69405099150141614</v>
      </c>
      <c r="J15" s="9">
        <f t="shared" si="10"/>
        <v>1.0006003602161296E-3</v>
      </c>
      <c r="K15" s="9">
        <f t="shared" si="11"/>
        <v>1.0006003602161296E-3</v>
      </c>
      <c r="L15" s="9">
        <f t="shared" si="1"/>
        <v>1.6473401600921318</v>
      </c>
      <c r="M15" s="9">
        <v>1.64734</v>
      </c>
    </row>
    <row r="16" spans="1:13" x14ac:dyDescent="0.25">
      <c r="A16" s="10">
        <v>0.7</v>
      </c>
      <c r="B16" s="3">
        <f t="shared" si="2"/>
        <v>0.3</v>
      </c>
      <c r="C16" s="3">
        <f t="shared" si="3"/>
        <v>0.61249999999999993</v>
      </c>
      <c r="D16" s="3">
        <f t="shared" si="4"/>
        <v>9.0000000000000011E-2</v>
      </c>
      <c r="E16" s="3">
        <f t="shared" si="5"/>
        <v>0.12249999999999998</v>
      </c>
      <c r="F16" s="3">
        <f t="shared" si="6"/>
        <v>0.14128728414442701</v>
      </c>
      <c r="G16" s="3">
        <f t="shared" si="7"/>
        <v>0.19943019943019941</v>
      </c>
      <c r="H16" s="3">
        <f t="shared" si="8"/>
        <v>0.65693430656934315</v>
      </c>
      <c r="I16" s="3">
        <f t="shared" si="9"/>
        <v>0.74581430745814281</v>
      </c>
      <c r="J16" s="3">
        <f t="shared" si="10"/>
        <v>1.0007004903432404E-3</v>
      </c>
      <c r="K16" s="3">
        <f t="shared" si="11"/>
        <v>1.0007004903432404E-3</v>
      </c>
      <c r="L16" s="3">
        <f t="shared" si="1"/>
        <v>1.7454674985827987</v>
      </c>
      <c r="M16" s="3">
        <v>1.745468</v>
      </c>
    </row>
    <row r="17" spans="1:13" x14ac:dyDescent="0.25">
      <c r="A17" s="10">
        <v>0.8</v>
      </c>
      <c r="B17" s="9">
        <f t="shared" si="2"/>
        <v>0.34285714285714286</v>
      </c>
      <c r="C17" s="9">
        <f t="shared" si="3"/>
        <v>0.69999999999999984</v>
      </c>
      <c r="D17" s="9">
        <f t="shared" si="4"/>
        <v>0.10285714285714286</v>
      </c>
      <c r="E17" s="9">
        <f t="shared" si="5"/>
        <v>0.13999999999999999</v>
      </c>
      <c r="F17" s="9">
        <f t="shared" si="6"/>
        <v>0.14331210191082805</v>
      </c>
      <c r="G17" s="9">
        <f t="shared" si="7"/>
        <v>0.20348837209302326</v>
      </c>
      <c r="H17" s="9">
        <f t="shared" si="8"/>
        <v>0.70312500000000022</v>
      </c>
      <c r="I17" s="9">
        <f t="shared" si="9"/>
        <v>0.80592105263157865</v>
      </c>
      <c r="J17" s="9">
        <f t="shared" si="10"/>
        <v>1.0008006405124101E-3</v>
      </c>
      <c r="K17" s="9">
        <f t="shared" si="11"/>
        <v>1.0008006405124101E-3</v>
      </c>
      <c r="L17" s="9">
        <f t="shared" si="1"/>
        <v>1.8578481279164549</v>
      </c>
      <c r="M17" s="9">
        <v>1.8578479999999999</v>
      </c>
    </row>
    <row r="18" spans="1:13" x14ac:dyDescent="0.25">
      <c r="A18" s="10">
        <v>0.9</v>
      </c>
      <c r="B18" s="3">
        <f t="shared" si="2"/>
        <v>0.38571428571428579</v>
      </c>
      <c r="C18" s="3">
        <f t="shared" si="3"/>
        <v>0.78749999999999998</v>
      </c>
      <c r="D18" s="3">
        <f t="shared" si="4"/>
        <v>0.11571428571428573</v>
      </c>
      <c r="E18" s="3">
        <f t="shared" si="5"/>
        <v>0.1575</v>
      </c>
      <c r="F18" s="3">
        <f t="shared" si="6"/>
        <v>0.14539579967689825</v>
      </c>
      <c r="G18" s="3">
        <f t="shared" si="7"/>
        <v>0.20771513353115725</v>
      </c>
      <c r="H18" s="3">
        <f t="shared" si="8"/>
        <v>0.75630252100840356</v>
      </c>
      <c r="I18" s="3">
        <f t="shared" si="9"/>
        <v>0.87656529516994586</v>
      </c>
      <c r="J18" s="3">
        <f t="shared" si="10"/>
        <v>1.0009008107296567E-3</v>
      </c>
      <c r="K18" s="3">
        <f t="shared" si="11"/>
        <v>1.0009008107296567E-3</v>
      </c>
      <c r="L18" s="3">
        <f t="shared" si="1"/>
        <v>1.9879805510078643</v>
      </c>
      <c r="M18" s="3">
        <v>1.987981</v>
      </c>
    </row>
    <row r="19" spans="1:13" x14ac:dyDescent="0.25">
      <c r="A19" s="10">
        <v>1</v>
      </c>
      <c r="B19" s="9">
        <f t="shared" si="2"/>
        <v>0.4285714285714286</v>
      </c>
      <c r="C19" s="9">
        <f t="shared" si="3"/>
        <v>0.87499999999999989</v>
      </c>
      <c r="D19" s="9">
        <f t="shared" si="4"/>
        <v>0.12857142857142859</v>
      </c>
      <c r="E19" s="9">
        <f t="shared" si="5"/>
        <v>0.17499999999999996</v>
      </c>
      <c r="F19" s="9">
        <f t="shared" si="6"/>
        <v>0.1475409836065574</v>
      </c>
      <c r="G19" s="9">
        <f t="shared" si="7"/>
        <v>0.21212121212121213</v>
      </c>
      <c r="H19" s="9">
        <f t="shared" si="8"/>
        <v>0.81818181818181845</v>
      </c>
      <c r="I19" s="9">
        <f t="shared" si="9"/>
        <v>0.96078431372548978</v>
      </c>
      <c r="J19" s="9">
        <f t="shared" si="10"/>
        <v>1.001001001001001E-3</v>
      </c>
      <c r="K19" s="9">
        <f t="shared" si="11"/>
        <v>1.001001001001001E-3</v>
      </c>
      <c r="L19" s="9">
        <f t="shared" si="1"/>
        <v>2.1406303296370801</v>
      </c>
      <c r="M19" s="9">
        <v>2.140631</v>
      </c>
    </row>
    <row r="20" spans="1:13" x14ac:dyDescent="0.25">
      <c r="A20" s="10">
        <v>1.1000000000000001</v>
      </c>
      <c r="B20" s="3">
        <f t="shared" si="2"/>
        <v>0.47142857142857147</v>
      </c>
      <c r="C20" s="3">
        <f t="shared" si="3"/>
        <v>0.96250000000000002</v>
      </c>
      <c r="D20" s="3">
        <f t="shared" si="4"/>
        <v>0.14142857142857143</v>
      </c>
      <c r="E20" s="3">
        <f t="shared" si="5"/>
        <v>0.19249999999999998</v>
      </c>
      <c r="F20" s="3">
        <f t="shared" si="6"/>
        <v>0.14975041597337774</v>
      </c>
      <c r="G20" s="3">
        <f t="shared" si="7"/>
        <v>0.21671826625386995</v>
      </c>
      <c r="H20" s="3">
        <f t="shared" si="8"/>
        <v>0.89108910891089144</v>
      </c>
      <c r="I20" s="3">
        <f t="shared" si="9"/>
        <v>1.0629067245119301</v>
      </c>
      <c r="J20" s="3">
        <f t="shared" si="10"/>
        <v>1.0011012113324658E-3</v>
      </c>
      <c r="K20" s="3">
        <f t="shared" si="11"/>
        <v>1.0011012113324658E-3</v>
      </c>
      <c r="L20" s="3">
        <f t="shared" si="1"/>
        <v>2.322466718072735</v>
      </c>
      <c r="M20" s="3">
        <v>2.3224670000000001</v>
      </c>
    </row>
    <row r="21" spans="1:13" x14ac:dyDescent="0.25">
      <c r="A21" s="10">
        <v>1.2</v>
      </c>
      <c r="B21" s="9">
        <f t="shared" si="2"/>
        <v>0.51428571428571435</v>
      </c>
      <c r="C21" s="9">
        <f t="shared" si="3"/>
        <v>1.0499999999999998</v>
      </c>
      <c r="D21" s="9">
        <f t="shared" si="4"/>
        <v>0.1542857142857143</v>
      </c>
      <c r="E21" s="9">
        <f t="shared" si="5"/>
        <v>0.20999999999999996</v>
      </c>
      <c r="F21" s="9">
        <f t="shared" si="6"/>
        <v>0.15202702702702706</v>
      </c>
      <c r="G21" s="9">
        <f t="shared" si="7"/>
        <v>0.22151898734177214</v>
      </c>
      <c r="H21" s="9">
        <f t="shared" si="8"/>
        <v>0.97826086956521763</v>
      </c>
      <c r="I21" s="9">
        <f t="shared" si="9"/>
        <v>1.1893203883495138</v>
      </c>
      <c r="J21" s="9">
        <f t="shared" si="10"/>
        <v>1.0012014417300761E-3</v>
      </c>
      <c r="K21" s="9">
        <f t="shared" si="11"/>
        <v>1.0012014417300761E-3</v>
      </c>
      <c r="L21" s="9">
        <f t="shared" si="1"/>
        <v>2.5431296751669907</v>
      </c>
      <c r="M21" s="9">
        <v>2.5431300000000001</v>
      </c>
    </row>
    <row r="22" spans="1:13" x14ac:dyDescent="0.25">
      <c r="A22" s="10">
        <v>1.3</v>
      </c>
      <c r="B22" s="3">
        <f t="shared" si="2"/>
        <v>0.55714285714285716</v>
      </c>
      <c r="C22" s="3">
        <f t="shared" si="3"/>
        <v>1.1374999999999997</v>
      </c>
      <c r="D22" s="3">
        <f t="shared" si="4"/>
        <v>0.16714285714285715</v>
      </c>
      <c r="E22" s="3">
        <f t="shared" si="5"/>
        <v>0.22749999999999998</v>
      </c>
      <c r="F22" s="3">
        <f t="shared" si="6"/>
        <v>0.15437392795883365</v>
      </c>
      <c r="G22" s="3">
        <f t="shared" si="7"/>
        <v>0.22653721682847897</v>
      </c>
      <c r="H22" s="3">
        <f t="shared" si="8"/>
        <v>1.0843373493975907</v>
      </c>
      <c r="I22" s="3">
        <f t="shared" si="9"/>
        <v>1.3498622589531672</v>
      </c>
      <c r="J22" s="3">
        <f t="shared" si="10"/>
        <v>1.0013016921998597E-3</v>
      </c>
      <c r="K22" s="3">
        <f t="shared" si="11"/>
        <v>1.0013016921998597E-3</v>
      </c>
      <c r="L22" s="3">
        <f t="shared" si="1"/>
        <v>2.8171133565224702</v>
      </c>
      <c r="M22" s="3">
        <v>2.8171140000000001</v>
      </c>
    </row>
    <row r="23" spans="1:13" x14ac:dyDescent="0.25">
      <c r="A23" s="10">
        <v>1.4</v>
      </c>
      <c r="B23" s="9">
        <f t="shared" si="2"/>
        <v>0.6</v>
      </c>
      <c r="C23" s="9">
        <f t="shared" si="3"/>
        <v>1.2249999999999999</v>
      </c>
      <c r="D23" s="9">
        <f t="shared" si="4"/>
        <v>0.18000000000000002</v>
      </c>
      <c r="E23" s="9">
        <f t="shared" si="5"/>
        <v>0.24499999999999997</v>
      </c>
      <c r="F23" s="9">
        <f t="shared" si="6"/>
        <v>0.15679442508710803</v>
      </c>
      <c r="G23" s="9">
        <f t="shared" si="7"/>
        <v>0.23178807947019867</v>
      </c>
      <c r="H23" s="9">
        <f t="shared" si="8"/>
        <v>1.2162162162162165</v>
      </c>
      <c r="I23" s="9">
        <f t="shared" si="9"/>
        <v>1.5605095541401262</v>
      </c>
      <c r="J23" s="9">
        <f t="shared" si="10"/>
        <v>1.001401962747847E-3</v>
      </c>
      <c r="K23" s="9">
        <f t="shared" si="11"/>
        <v>1.001401962747847E-3</v>
      </c>
      <c r="L23" s="9">
        <f t="shared" si="1"/>
        <v>3.1673110788391456</v>
      </c>
      <c r="M23" s="9">
        <v>3.1673119999999999</v>
      </c>
    </row>
    <row r="24" spans="1:13" x14ac:dyDescent="0.25">
      <c r="A24" s="10">
        <v>1.5</v>
      </c>
      <c r="B24" s="3">
        <f t="shared" si="2"/>
        <v>0.64285714285714279</v>
      </c>
      <c r="C24" s="3">
        <f t="shared" si="3"/>
        <v>1.3124999999999998</v>
      </c>
      <c r="D24" s="3">
        <f t="shared" si="4"/>
        <v>0.19285714285714289</v>
      </c>
      <c r="E24" s="3">
        <f t="shared" si="5"/>
        <v>0.26249999999999996</v>
      </c>
      <c r="F24" s="3">
        <f t="shared" si="6"/>
        <v>0.15929203539823011</v>
      </c>
      <c r="G24" s="3">
        <f t="shared" si="7"/>
        <v>0.23728813559322032</v>
      </c>
      <c r="H24" s="3">
        <f t="shared" si="8"/>
        <v>1.384615384615385</v>
      </c>
      <c r="I24" s="3">
        <f t="shared" si="9"/>
        <v>1.8490566037735836</v>
      </c>
      <c r="J24" s="3">
        <f t="shared" si="10"/>
        <v>1.00150225338007E-3</v>
      </c>
      <c r="K24" s="3">
        <f t="shared" si="11"/>
        <v>1.00150225338007E-3</v>
      </c>
      <c r="L24" s="3">
        <f t="shared" si="1"/>
        <v>3.6322551638871796</v>
      </c>
      <c r="M24" s="3">
        <v>3.6322570000000001</v>
      </c>
    </row>
    <row r="25" spans="1:13" x14ac:dyDescent="0.25">
      <c r="A25" s="10">
        <v>1.6</v>
      </c>
      <c r="B25" s="9">
        <f t="shared" si="2"/>
        <v>0.68571428571428572</v>
      </c>
      <c r="C25" s="9">
        <f t="shared" si="3"/>
        <v>1.3999999999999997</v>
      </c>
      <c r="D25" s="9">
        <f t="shared" si="4"/>
        <v>0.20571428571428571</v>
      </c>
      <c r="E25" s="9">
        <f>$D$5*(1-$D$2)*A25/(1-$D$5)</f>
        <v>0.27999999999999997</v>
      </c>
      <c r="F25" s="9">
        <f t="shared" si="6"/>
        <v>0.16187050359712232</v>
      </c>
      <c r="G25" s="9">
        <f t="shared" si="7"/>
        <v>0.24305555555555555</v>
      </c>
      <c r="H25" s="9">
        <f t="shared" si="8"/>
        <v>1.6071428571428585</v>
      </c>
      <c r="I25" s="9">
        <f t="shared" si="9"/>
        <v>2.2685185185185159</v>
      </c>
      <c r="J25" s="9">
        <f t="shared" si="10"/>
        <v>1.0016025641025642E-3</v>
      </c>
      <c r="K25" s="9">
        <f t="shared" si="11"/>
        <v>1.0016025641025642E-3</v>
      </c>
      <c r="L25" s="9">
        <f t="shared" si="1"/>
        <v>4.2825906399422564</v>
      </c>
      <c r="M25" s="9">
        <v>4.2825930000000003</v>
      </c>
    </row>
    <row r="26" spans="1:13" x14ac:dyDescent="0.25">
      <c r="A26" s="10">
        <v>1.7</v>
      </c>
      <c r="B26" s="3">
        <f t="shared" si="2"/>
        <v>0.72857142857142865</v>
      </c>
      <c r="C26" s="3">
        <f t="shared" si="3"/>
        <v>1.4874999999999998</v>
      </c>
      <c r="D26" s="3">
        <f t="shared" si="4"/>
        <v>0.21857142857142858</v>
      </c>
      <c r="E26" s="3">
        <f t="shared" si="5"/>
        <v>0.29749999999999993</v>
      </c>
      <c r="F26" s="3">
        <f t="shared" si="6"/>
        <v>0.16453382084095067</v>
      </c>
      <c r="G26" s="3">
        <f t="shared" si="7"/>
        <v>0.24911032028469748</v>
      </c>
      <c r="H26" s="3">
        <f t="shared" si="8"/>
        <v>1.9148936170212778</v>
      </c>
      <c r="I26" s="3">
        <f t="shared" si="9"/>
        <v>2.934131736526941</v>
      </c>
      <c r="J26" s="3">
        <f t="shared" si="10"/>
        <v>1.0017028949213663E-3</v>
      </c>
      <c r="K26" s="3">
        <f t="shared" si="11"/>
        <v>1.0017028949213663E-3</v>
      </c>
      <c r="L26" s="3">
        <f t="shared" si="1"/>
        <v>5.2646729004637098</v>
      </c>
      <c r="M26" s="3">
        <v>5.2646769999999998</v>
      </c>
    </row>
    <row r="27" spans="1:13" x14ac:dyDescent="0.25">
      <c r="A27" s="10">
        <v>1.8</v>
      </c>
      <c r="B27" s="9">
        <f t="shared" si="2"/>
        <v>0.77142857142857157</v>
      </c>
      <c r="C27" s="9">
        <f t="shared" si="3"/>
        <v>1.575</v>
      </c>
      <c r="D27" s="9">
        <f>$D$4*$D$2*A27/(1-$D$4)</f>
        <v>0.23142857142857146</v>
      </c>
      <c r="E27" s="9">
        <f t="shared" si="5"/>
        <v>0.315</v>
      </c>
      <c r="F27" s="9">
        <f t="shared" si="6"/>
        <v>0.16728624535315986</v>
      </c>
      <c r="G27" s="9">
        <f t="shared" si="7"/>
        <v>0.25547445255474449</v>
      </c>
      <c r="H27" s="9">
        <f t="shared" si="8"/>
        <v>2.3684210526315814</v>
      </c>
      <c r="I27" s="9">
        <f t="shared" si="9"/>
        <v>4.1525423728813475</v>
      </c>
      <c r="J27" s="9">
        <f t="shared" si="10"/>
        <v>1.0018032458425166E-3</v>
      </c>
      <c r="K27" s="9">
        <f t="shared" si="11"/>
        <v>1.0018032458425166E-3</v>
      </c>
      <c r="L27" s="9">
        <f t="shared" si="1"/>
        <v>6.9457277299125186</v>
      </c>
      <c r="M27" s="9">
        <v>6.9457360000000001</v>
      </c>
    </row>
    <row r="28" spans="1:13" x14ac:dyDescent="0.25">
      <c r="A28" s="10">
        <v>1.9</v>
      </c>
      <c r="B28" s="3">
        <f t="shared" si="2"/>
        <v>0.81428571428571428</v>
      </c>
      <c r="C28" s="3">
        <f t="shared" si="3"/>
        <v>1.6624999999999996</v>
      </c>
      <c r="D28" s="3">
        <f t="shared" si="4"/>
        <v>0.24428571428571427</v>
      </c>
      <c r="E28" s="3">
        <f t="shared" si="5"/>
        <v>0.33249999999999991</v>
      </c>
      <c r="F28" s="3">
        <f t="shared" si="6"/>
        <v>0.17013232514177698</v>
      </c>
      <c r="G28" s="3">
        <f t="shared" si="7"/>
        <v>0.26217228464419473</v>
      </c>
      <c r="H28" s="3">
        <f t="shared" si="8"/>
        <v>3.1034482758620716</v>
      </c>
      <c r="I28" s="3">
        <f t="shared" si="9"/>
        <v>7.1014492753622882</v>
      </c>
      <c r="J28" s="3">
        <f t="shared" si="10"/>
        <v>1.0019036168720569E-3</v>
      </c>
      <c r="K28" s="3">
        <f t="shared" si="11"/>
        <v>1.0019036168720569E-3</v>
      </c>
      <c r="L28" s="3">
        <f t="shared" si="1"/>
        <v>10.639205968244077</v>
      </c>
      <c r="M28" s="3">
        <v>10.639227</v>
      </c>
    </row>
    <row r="29" spans="1:13" x14ac:dyDescent="0.25">
      <c r="A29" s="10">
        <v>2</v>
      </c>
      <c r="B29" s="9">
        <f t="shared" si="2"/>
        <v>0.85714285714285721</v>
      </c>
      <c r="C29" s="9">
        <f t="shared" si="3"/>
        <v>1.7499999999999998</v>
      </c>
      <c r="D29" s="9">
        <f t="shared" si="4"/>
        <v>0.25714285714285717</v>
      </c>
      <c r="E29" s="9">
        <f t="shared" si="5"/>
        <v>0.34999999999999992</v>
      </c>
      <c r="F29" s="9">
        <f t="shared" si="6"/>
        <v>0.1730769230769231</v>
      </c>
      <c r="G29" s="9">
        <f t="shared" si="7"/>
        <v>0.26923076923076922</v>
      </c>
      <c r="H29" s="9">
        <f t="shared" si="8"/>
        <v>4.5000000000000071</v>
      </c>
      <c r="I29" s="9">
        <f t="shared" si="9"/>
        <v>24.499999999999702</v>
      </c>
      <c r="J29" s="9">
        <f t="shared" si="10"/>
        <v>1.002004008016032E-3</v>
      </c>
      <c r="K29" s="9">
        <f t="shared" si="11"/>
        <v>1.002004008016032E-3</v>
      </c>
      <c r="L29" s="9">
        <f t="shared" si="1"/>
        <v>29.444311700323432</v>
      </c>
      <c r="M29" s="9">
        <v>29.444445000000002</v>
      </c>
    </row>
  </sheetData>
  <pageMargins left="0.7" right="0.7" top="0.75" bottom="0.75" header="0.3" footer="0.3"/>
  <pageSetup scale="6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Kristijan Šimunić</dc:creator>
  <cp:lastModifiedBy>Kristijan Šimunić</cp:lastModifiedBy>
  <dcterms:created xsi:type="dcterms:W3CDTF">2010-12-27T00:15:16Z</dcterms:created>
  <dcterms:modified xsi:type="dcterms:W3CDTF">2010-12-28T13:20:39Z</dcterms:modified>
</cp:coreProperties>
</file>