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1 - Soil pH Observational Study\"/>
    </mc:Choice>
  </mc:AlternateContent>
  <xr:revisionPtr revIDLastSave="0" documentId="13_ncr:1_{C4729923-042B-4F30-9E27-0E7062A626AE}" xr6:coauthVersionLast="41" xr6:coauthVersionMax="41" xr10:uidLastSave="{00000000-0000-0000-0000-000000000000}"/>
  <bookViews>
    <workbookView xWindow="16660" yWindow="4700" windowWidth="19200" windowHeight="10060" activeTab="1" xr2:uid="{5D2B50FC-9112-4734-A732-910F6F90546C}"/>
  </bookViews>
  <sheets>
    <sheet name="pH" sheetId="1" r:id="rId1"/>
    <sheet name="m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2" l="1"/>
  <c r="N11" i="2"/>
  <c r="O8" i="2"/>
  <c r="N8" i="2"/>
  <c r="O3" i="2"/>
  <c r="N3" i="2"/>
  <c r="M11" i="2" l="1"/>
  <c r="L11" i="2"/>
  <c r="M8" i="2"/>
  <c r="L8" i="2"/>
  <c r="M3" i="2"/>
  <c r="L3" i="2"/>
  <c r="K11" i="2"/>
  <c r="J11" i="2"/>
  <c r="K8" i="2"/>
  <c r="J8" i="2"/>
  <c r="K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E31" i="1"/>
  <c r="E32" i="1" l="1"/>
  <c r="E33" i="1"/>
  <c r="H31" i="1" l="1"/>
  <c r="I31" i="1" s="1"/>
  <c r="F31" i="1"/>
  <c r="G31" i="1" s="1"/>
</calcChain>
</file>

<file path=xl/sharedStrings.xml><?xml version="1.0" encoding="utf-8"?>
<sst xmlns="http://schemas.openxmlformats.org/spreadsheetml/2006/main" count="157" uniqueCount="36">
  <si>
    <t>Site</t>
  </si>
  <si>
    <t>Location</t>
  </si>
  <si>
    <t>Replicate</t>
  </si>
  <si>
    <t>Field pH (1:1 H2O)</t>
  </si>
  <si>
    <t>0cm</t>
  </si>
  <si>
    <t>45cm</t>
  </si>
  <si>
    <t>-</t>
  </si>
  <si>
    <t>Laboratory pH (1:5 H2O)</t>
  </si>
  <si>
    <t>Steve Potting Mix</t>
  </si>
  <si>
    <t>Steve Sand Mix</t>
  </si>
  <si>
    <t>4 - 4.99</t>
  </si>
  <si>
    <t>5 - 5.99</t>
  </si>
  <si>
    <t>6 - 6.99</t>
  </si>
  <si>
    <t>7 - 7.99</t>
  </si>
  <si>
    <t>8 - 8.99</t>
  </si>
  <si>
    <t>pH</t>
  </si>
  <si>
    <t>Legend</t>
  </si>
  <si>
    <t>ASS1806-2</t>
  </si>
  <si>
    <t>ASS1709-3</t>
  </si>
  <si>
    <t>True Mean Laboratory pH (1:5 H2O)</t>
  </si>
  <si>
    <t>True Mean pH Calculator</t>
  </si>
  <si>
    <t>Conc. Of H+</t>
  </si>
  <si>
    <t>Mean pH</t>
  </si>
  <si>
    <t>Mean H+</t>
  </si>
  <si>
    <t>3 Replicates</t>
  </si>
  <si>
    <t>2 Replicates</t>
  </si>
  <si>
    <t>Glasshouse</t>
  </si>
  <si>
    <t>Reference Soil</t>
  </si>
  <si>
    <r>
      <t>356.6</t>
    </r>
    <r>
      <rPr>
        <sz val="11"/>
        <color theme="1"/>
        <rFont val="Calibri"/>
        <family val="2"/>
      </rPr>
      <t>° -35.77041 Lat, 144.81804 Lon</t>
    </r>
    <r>
      <rPr>
        <sz val="11"/>
        <color theme="1"/>
        <rFont val="Calibri"/>
        <family val="2"/>
        <scheme val="minor"/>
      </rPr>
      <t>, 222km</t>
    </r>
  </si>
  <si>
    <t>355.5° -36.37802 Lat, 144.82765 Lon, 155km</t>
  </si>
  <si>
    <t>352.2° -36.25656 Lat, 144.70801 Lon, 169km</t>
  </si>
  <si>
    <t>352.8° -36.39915 Lat, 144.74947 Lon, 153km</t>
  </si>
  <si>
    <t>H+ Concentration</t>
  </si>
  <si>
    <t>mH -log (mean H+)</t>
  </si>
  <si>
    <t>sdH -log(sdH+)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</si>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</sst>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2" fontId="0" fillId="2" borderId="7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95AF-C492-46E0-AA6D-F7BEE8EBC761}">
  <dimension ref="A1:I33"/>
  <sheetViews>
    <sheetView workbookViewId="0">
      <selection sqref="A1:I23"/>
    </sheetView>
  </sheetViews>
  <sheetFormatPr defaultRowHeight="14.5" x14ac:dyDescent="0.35"/>
  <cols>
    <col min="1" max="1" width="15.1796875" bestFit="1" customWidth="1"/>
    <col min="2" max="2" width="37.7265625" customWidth="1"/>
    <col min="3" max="3" width="8.36328125" bestFit="1" customWidth="1"/>
    <col min="4" max="4" width="10.81640625" style="1" customWidth="1"/>
    <col min="5" max="5" width="22.81640625" style="1" customWidth="1"/>
    <col min="6" max="6" width="10.26953125" style="1" customWidth="1"/>
    <col min="7" max="7" width="11.08984375" style="1" customWidth="1"/>
    <col min="8" max="8" width="15" customWidth="1"/>
    <col min="9" max="9" width="15.1796875" customWidth="1"/>
  </cols>
  <sheetData>
    <row r="1" spans="1:9" x14ac:dyDescent="0.35">
      <c r="A1" s="65" t="s">
        <v>0</v>
      </c>
      <c r="B1" s="65" t="s">
        <v>1</v>
      </c>
      <c r="C1" s="65" t="s">
        <v>2</v>
      </c>
      <c r="D1" s="60" t="s">
        <v>3</v>
      </c>
      <c r="E1" s="61"/>
      <c r="F1" s="60" t="s">
        <v>7</v>
      </c>
      <c r="G1" s="61"/>
      <c r="H1" s="70" t="s">
        <v>19</v>
      </c>
      <c r="I1" s="71"/>
    </row>
    <row r="2" spans="1:9" ht="15" thickBot="1" x14ac:dyDescent="0.4">
      <c r="A2" s="66"/>
      <c r="B2" s="66"/>
      <c r="C2" s="66"/>
      <c r="D2" s="56" t="s">
        <v>4</v>
      </c>
      <c r="E2" s="57" t="s">
        <v>5</v>
      </c>
      <c r="F2" s="56" t="s">
        <v>4</v>
      </c>
      <c r="G2" s="57" t="s">
        <v>5</v>
      </c>
      <c r="H2" s="56" t="s">
        <v>4</v>
      </c>
      <c r="I2" s="58" t="s">
        <v>5</v>
      </c>
    </row>
    <row r="3" spans="1:9" x14ac:dyDescent="0.35">
      <c r="A3" s="63">
        <v>1</v>
      </c>
      <c r="B3" s="67" t="s">
        <v>31</v>
      </c>
      <c r="C3" s="13">
        <v>1</v>
      </c>
      <c r="D3" s="23">
        <v>4.38</v>
      </c>
      <c r="E3" s="45">
        <v>7.65</v>
      </c>
      <c r="F3" s="23">
        <v>4.74</v>
      </c>
      <c r="G3" s="45">
        <v>7.44</v>
      </c>
      <c r="H3" s="72">
        <v>5.16</v>
      </c>
      <c r="I3" s="75">
        <v>7.66</v>
      </c>
    </row>
    <row r="4" spans="1:9" x14ac:dyDescent="0.35">
      <c r="A4" s="63"/>
      <c r="B4" s="68"/>
      <c r="C4" s="13">
        <v>2</v>
      </c>
      <c r="D4" s="5" t="s">
        <v>6</v>
      </c>
      <c r="E4" s="6" t="s">
        <v>6</v>
      </c>
      <c r="F4" s="34">
        <v>5.6</v>
      </c>
      <c r="G4" s="45">
        <v>7.55</v>
      </c>
      <c r="H4" s="73"/>
      <c r="I4" s="76"/>
    </row>
    <row r="5" spans="1:9" x14ac:dyDescent="0.35">
      <c r="A5" s="64"/>
      <c r="B5" s="69"/>
      <c r="C5" s="14">
        <v>3</v>
      </c>
      <c r="D5" s="7" t="s">
        <v>6</v>
      </c>
      <c r="E5" s="8" t="s">
        <v>6</v>
      </c>
      <c r="F5" s="52">
        <v>8.2899999999999991</v>
      </c>
      <c r="G5" s="53">
        <v>8.7799999999999994</v>
      </c>
      <c r="H5" s="74"/>
      <c r="I5" s="77"/>
    </row>
    <row r="6" spans="1:9" x14ac:dyDescent="0.35">
      <c r="A6" s="15">
        <v>2</v>
      </c>
      <c r="B6" s="15" t="s">
        <v>30</v>
      </c>
      <c r="C6" s="15">
        <v>1</v>
      </c>
      <c r="D6" s="24">
        <v>4.54</v>
      </c>
      <c r="E6" s="33">
        <v>5.18</v>
      </c>
      <c r="F6" s="24">
        <v>4.75</v>
      </c>
      <c r="G6" s="33">
        <v>5.54</v>
      </c>
      <c r="H6" s="9" t="s">
        <v>6</v>
      </c>
      <c r="I6" s="17" t="s">
        <v>6</v>
      </c>
    </row>
    <row r="7" spans="1:9" x14ac:dyDescent="0.35">
      <c r="A7" s="15">
        <v>3</v>
      </c>
      <c r="B7" s="15"/>
      <c r="C7" s="15">
        <v>1</v>
      </c>
      <c r="D7" s="32">
        <v>5.2</v>
      </c>
      <c r="E7" s="44">
        <v>7.4</v>
      </c>
      <c r="F7" s="41">
        <v>6.13</v>
      </c>
      <c r="G7" s="54">
        <v>8.26</v>
      </c>
      <c r="H7" s="9" t="s">
        <v>6</v>
      </c>
      <c r="I7" s="17" t="s">
        <v>6</v>
      </c>
    </row>
    <row r="8" spans="1:9" x14ac:dyDescent="0.35">
      <c r="A8" s="62">
        <v>4</v>
      </c>
      <c r="B8" s="62" t="s">
        <v>28</v>
      </c>
      <c r="C8" s="16">
        <v>1</v>
      </c>
      <c r="D8" s="25">
        <v>4.33</v>
      </c>
      <c r="E8" s="39">
        <v>6.4</v>
      </c>
      <c r="F8" s="25">
        <v>4.6900000000000004</v>
      </c>
      <c r="G8" s="39">
        <v>6.33</v>
      </c>
      <c r="H8" s="78">
        <v>4.97</v>
      </c>
      <c r="I8" s="81">
        <v>6.6</v>
      </c>
    </row>
    <row r="9" spans="1:9" x14ac:dyDescent="0.35">
      <c r="A9" s="63"/>
      <c r="B9" s="63"/>
      <c r="C9" s="13">
        <v>2</v>
      </c>
      <c r="D9" s="23">
        <v>4.72</v>
      </c>
      <c r="E9" s="40">
        <v>6.98</v>
      </c>
      <c r="F9" s="34">
        <v>5.14</v>
      </c>
      <c r="G9" s="40">
        <v>6.59</v>
      </c>
      <c r="H9" s="79"/>
      <c r="I9" s="82"/>
    </row>
    <row r="10" spans="1:9" x14ac:dyDescent="0.35">
      <c r="A10" s="64"/>
      <c r="B10" s="64"/>
      <c r="C10" s="14">
        <v>3</v>
      </c>
      <c r="D10" s="26">
        <v>4.8099999999999996</v>
      </c>
      <c r="E10" s="46">
        <v>7.2</v>
      </c>
      <c r="F10" s="35">
        <v>5.34</v>
      </c>
      <c r="G10" s="46">
        <v>7.57</v>
      </c>
      <c r="H10" s="80"/>
      <c r="I10" s="83"/>
    </row>
    <row r="11" spans="1:9" x14ac:dyDescent="0.35">
      <c r="A11" s="62">
        <v>5</v>
      </c>
      <c r="B11" s="62" t="s">
        <v>29</v>
      </c>
      <c r="C11" s="16">
        <v>1</v>
      </c>
      <c r="D11" s="47">
        <v>7.96</v>
      </c>
      <c r="E11" s="51">
        <v>8.3000000000000007</v>
      </c>
      <c r="F11" s="47">
        <v>7.4</v>
      </c>
      <c r="G11" s="51">
        <v>8.85</v>
      </c>
      <c r="H11" s="84">
        <v>5.07</v>
      </c>
      <c r="I11" s="81">
        <v>6.34</v>
      </c>
    </row>
    <row r="12" spans="1:9" x14ac:dyDescent="0.35">
      <c r="A12" s="63"/>
      <c r="B12" s="63"/>
      <c r="C12" s="13">
        <v>2</v>
      </c>
      <c r="D12" s="5" t="s">
        <v>6</v>
      </c>
      <c r="E12" s="6" t="s">
        <v>6</v>
      </c>
      <c r="F12" s="34">
        <v>5.01</v>
      </c>
      <c r="G12" s="45">
        <v>7.88</v>
      </c>
      <c r="H12" s="73"/>
      <c r="I12" s="82"/>
    </row>
    <row r="13" spans="1:9" x14ac:dyDescent="0.35">
      <c r="A13" s="64"/>
      <c r="B13" s="64"/>
      <c r="C13" s="14">
        <v>3</v>
      </c>
      <c r="D13" s="7" t="s">
        <v>6</v>
      </c>
      <c r="E13" s="8" t="s">
        <v>6</v>
      </c>
      <c r="F13" s="26">
        <v>4.8</v>
      </c>
      <c r="G13" s="38">
        <v>5.87</v>
      </c>
      <c r="H13" s="74"/>
      <c r="I13" s="83"/>
    </row>
    <row r="14" spans="1:9" x14ac:dyDescent="0.35">
      <c r="A14" s="62" t="s">
        <v>8</v>
      </c>
      <c r="B14" s="62" t="s">
        <v>26</v>
      </c>
      <c r="C14" s="16">
        <v>1</v>
      </c>
      <c r="D14" s="10" t="s">
        <v>6</v>
      </c>
      <c r="E14" s="11" t="s">
        <v>6</v>
      </c>
      <c r="F14" s="42">
        <v>6.69</v>
      </c>
      <c r="G14" s="11" t="s">
        <v>6</v>
      </c>
      <c r="H14" s="85">
        <v>6.05</v>
      </c>
      <c r="I14" s="88" t="s">
        <v>6</v>
      </c>
    </row>
    <row r="15" spans="1:9" x14ac:dyDescent="0.35">
      <c r="A15" s="63"/>
      <c r="B15" s="63"/>
      <c r="C15" s="13">
        <v>2</v>
      </c>
      <c r="D15" s="5" t="s">
        <v>6</v>
      </c>
      <c r="E15" s="6" t="s">
        <v>6</v>
      </c>
      <c r="F15" s="34">
        <v>5.8</v>
      </c>
      <c r="G15" s="6" t="s">
        <v>6</v>
      </c>
      <c r="H15" s="86"/>
      <c r="I15" s="89"/>
    </row>
    <row r="16" spans="1:9" x14ac:dyDescent="0.35">
      <c r="A16" s="64"/>
      <c r="B16" s="64"/>
      <c r="C16" s="14">
        <v>3</v>
      </c>
      <c r="D16" s="7" t="s">
        <v>6</v>
      </c>
      <c r="E16" s="8" t="s">
        <v>6</v>
      </c>
      <c r="F16" s="43">
        <v>6.04</v>
      </c>
      <c r="G16" s="8" t="s">
        <v>6</v>
      </c>
      <c r="H16" s="87"/>
      <c r="I16" s="90"/>
    </row>
    <row r="17" spans="1:9" x14ac:dyDescent="0.35">
      <c r="A17" s="62" t="s">
        <v>9</v>
      </c>
      <c r="B17" s="62" t="s">
        <v>26</v>
      </c>
      <c r="C17" s="16">
        <v>1</v>
      </c>
      <c r="D17" s="10" t="s">
        <v>6</v>
      </c>
      <c r="E17" s="11" t="s">
        <v>6</v>
      </c>
      <c r="F17" s="42">
        <v>6.93</v>
      </c>
      <c r="G17" s="11" t="s">
        <v>6</v>
      </c>
      <c r="H17" s="91">
        <v>7.11</v>
      </c>
      <c r="I17" s="88" t="s">
        <v>6</v>
      </c>
    </row>
    <row r="18" spans="1:9" x14ac:dyDescent="0.35">
      <c r="A18" s="63"/>
      <c r="B18" s="63"/>
      <c r="C18" s="13">
        <v>2</v>
      </c>
      <c r="D18" s="5" t="s">
        <v>6</v>
      </c>
      <c r="E18" s="6" t="s">
        <v>6</v>
      </c>
      <c r="F18" s="48">
        <v>7.03</v>
      </c>
      <c r="G18" s="6" t="s">
        <v>6</v>
      </c>
      <c r="H18" s="92"/>
      <c r="I18" s="89"/>
    </row>
    <row r="19" spans="1:9" x14ac:dyDescent="0.35">
      <c r="A19" s="63"/>
      <c r="B19" s="64"/>
      <c r="C19" s="13">
        <v>3</v>
      </c>
      <c r="D19" s="5" t="s">
        <v>6</v>
      </c>
      <c r="E19" s="6" t="s">
        <v>6</v>
      </c>
      <c r="F19" s="48">
        <v>7.71</v>
      </c>
      <c r="G19" s="6" t="s">
        <v>6</v>
      </c>
      <c r="H19" s="92"/>
      <c r="I19" s="89"/>
    </row>
    <row r="20" spans="1:9" x14ac:dyDescent="0.35">
      <c r="A20" s="62" t="s">
        <v>17</v>
      </c>
      <c r="B20" s="62" t="s">
        <v>27</v>
      </c>
      <c r="C20" s="16">
        <v>1</v>
      </c>
      <c r="D20" s="2" t="s">
        <v>6</v>
      </c>
      <c r="E20" s="29" t="s">
        <v>6</v>
      </c>
      <c r="F20" s="49">
        <v>7.55</v>
      </c>
      <c r="G20" s="29" t="s">
        <v>6</v>
      </c>
      <c r="H20" s="93">
        <v>7.56</v>
      </c>
      <c r="I20" s="97" t="s">
        <v>6</v>
      </c>
    </row>
    <row r="21" spans="1:9" x14ac:dyDescent="0.35">
      <c r="A21" s="64"/>
      <c r="B21" s="64"/>
      <c r="C21" s="14">
        <v>2</v>
      </c>
      <c r="D21" s="4" t="s">
        <v>6</v>
      </c>
      <c r="E21" s="28" t="s">
        <v>6</v>
      </c>
      <c r="F21" s="50">
        <v>7.58</v>
      </c>
      <c r="G21" s="28" t="s">
        <v>6</v>
      </c>
      <c r="H21" s="94"/>
      <c r="I21" s="98"/>
    </row>
    <row r="22" spans="1:9" x14ac:dyDescent="0.35">
      <c r="A22" s="62" t="s">
        <v>18</v>
      </c>
      <c r="B22" s="62" t="s">
        <v>27</v>
      </c>
      <c r="C22" s="13">
        <v>1</v>
      </c>
      <c r="D22" s="3" t="s">
        <v>6</v>
      </c>
      <c r="E22" s="27" t="s">
        <v>6</v>
      </c>
      <c r="F22" s="36">
        <v>5.73</v>
      </c>
      <c r="G22" s="27" t="s">
        <v>6</v>
      </c>
      <c r="H22" s="95">
        <v>5.72</v>
      </c>
      <c r="I22" s="97" t="s">
        <v>6</v>
      </c>
    </row>
    <row r="23" spans="1:9" ht="15" thickBot="1" x14ac:dyDescent="0.4">
      <c r="A23" s="102"/>
      <c r="B23" s="102"/>
      <c r="C23" s="30">
        <v>2</v>
      </c>
      <c r="D23" s="12" t="s">
        <v>6</v>
      </c>
      <c r="E23" s="31" t="s">
        <v>6</v>
      </c>
      <c r="F23" s="37">
        <v>5.71</v>
      </c>
      <c r="G23" s="31" t="s">
        <v>6</v>
      </c>
      <c r="H23" s="96"/>
      <c r="I23" s="99"/>
    </row>
    <row r="25" spans="1:9" x14ac:dyDescent="0.35">
      <c r="D25" s="1" t="s">
        <v>16</v>
      </c>
      <c r="E25" s="18"/>
      <c r="F25" s="19"/>
      <c r="G25" s="20"/>
      <c r="H25" s="21"/>
      <c r="I25" s="22"/>
    </row>
    <row r="26" spans="1:9" x14ac:dyDescent="0.35">
      <c r="D26" s="1" t="s">
        <v>15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14</v>
      </c>
    </row>
    <row r="28" spans="1:9" x14ac:dyDescent="0.35">
      <c r="D28" s="1" t="s">
        <v>20</v>
      </c>
    </row>
    <row r="29" spans="1:9" x14ac:dyDescent="0.35">
      <c r="F29" s="100" t="s">
        <v>24</v>
      </c>
      <c r="G29" s="100"/>
      <c r="H29" s="101" t="s">
        <v>25</v>
      </c>
      <c r="I29" s="101"/>
    </row>
    <row r="30" spans="1:9" x14ac:dyDescent="0.35">
      <c r="D30" s="1" t="s">
        <v>15</v>
      </c>
      <c r="E30" s="1" t="s">
        <v>21</v>
      </c>
      <c r="F30" s="1" t="s">
        <v>23</v>
      </c>
      <c r="G30" s="1" t="s">
        <v>22</v>
      </c>
      <c r="H30" s="1" t="s">
        <v>23</v>
      </c>
      <c r="I30" s="1" t="s">
        <v>22</v>
      </c>
    </row>
    <row r="31" spans="1:9" x14ac:dyDescent="0.35">
      <c r="D31" s="23">
        <v>4.74</v>
      </c>
      <c r="E31" s="1">
        <f>10^(-D31)</f>
        <v>1.8197008586099817E-5</v>
      </c>
      <c r="F31" s="1">
        <f>(E31+E32+E33)/3</f>
        <v>6.9046745438164371E-6</v>
      </c>
      <c r="G31" s="55">
        <f>-LOG10(F31)</f>
        <v>5.1608567873468614</v>
      </c>
      <c r="H31">
        <f>(E31+E32)/2</f>
        <v>1.0354447508804699E-5</v>
      </c>
      <c r="I31" s="55">
        <f>-LOG10(H31)</f>
        <v>4.984873069177941</v>
      </c>
    </row>
    <row r="32" spans="1:9" x14ac:dyDescent="0.35">
      <c r="D32" s="34">
        <v>5.6</v>
      </c>
      <c r="E32" s="1">
        <f t="shared" ref="E32:E33" si="0">10^(-D32)</f>
        <v>2.5118864315095806E-6</v>
      </c>
    </row>
    <row r="33" spans="4:5" x14ac:dyDescent="0.35">
      <c r="D33" s="52">
        <v>8.2899999999999991</v>
      </c>
      <c r="E33" s="1">
        <f t="shared" si="0"/>
        <v>5.1286138399136542E-9</v>
      </c>
    </row>
  </sheetData>
  <mergeCells count="36">
    <mergeCell ref="B20:B21"/>
    <mergeCell ref="B22:B23"/>
    <mergeCell ref="A11:A13"/>
    <mergeCell ref="A20:A21"/>
    <mergeCell ref="A22:A23"/>
    <mergeCell ref="H20:H21"/>
    <mergeCell ref="H22:H23"/>
    <mergeCell ref="I20:I21"/>
    <mergeCell ref="I22:I23"/>
    <mergeCell ref="F29:G29"/>
    <mergeCell ref="H29:I29"/>
    <mergeCell ref="H11:H13"/>
    <mergeCell ref="I11:I13"/>
    <mergeCell ref="H14:H16"/>
    <mergeCell ref="I14:I16"/>
    <mergeCell ref="H17:H19"/>
    <mergeCell ref="I17:I19"/>
    <mergeCell ref="H1:I1"/>
    <mergeCell ref="H3:H5"/>
    <mergeCell ref="I3:I5"/>
    <mergeCell ref="H8:H10"/>
    <mergeCell ref="I8:I10"/>
    <mergeCell ref="D1:E1"/>
    <mergeCell ref="F1:G1"/>
    <mergeCell ref="A14:A16"/>
    <mergeCell ref="A17:A19"/>
    <mergeCell ref="A8:A10"/>
    <mergeCell ref="A3:A5"/>
    <mergeCell ref="A1:A2"/>
    <mergeCell ref="B1:B2"/>
    <mergeCell ref="C1:C2"/>
    <mergeCell ref="B3:B5"/>
    <mergeCell ref="B8:B10"/>
    <mergeCell ref="B11:B13"/>
    <mergeCell ref="B14:B16"/>
    <mergeCell ref="B17:B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2E13-6B0A-4B4D-93D0-DFEC086B0282}">
  <dimension ref="A1:O23"/>
  <sheetViews>
    <sheetView tabSelected="1" workbookViewId="0">
      <selection activeCell="Q14" sqref="Q14"/>
    </sheetView>
  </sheetViews>
  <sheetFormatPr defaultRowHeight="14.5" x14ac:dyDescent="0.35"/>
  <cols>
    <col min="2" max="2" width="15.81640625" customWidth="1"/>
    <col min="6" max="6" width="13" customWidth="1"/>
    <col min="7" max="7" width="17.54296875" customWidth="1"/>
    <col min="8" max="8" width="13.1796875" customWidth="1"/>
    <col min="9" max="9" width="15" customWidth="1"/>
  </cols>
  <sheetData>
    <row r="1" spans="1:15" x14ac:dyDescent="0.35">
      <c r="A1" s="65" t="s">
        <v>0</v>
      </c>
      <c r="B1" s="65" t="s">
        <v>1</v>
      </c>
      <c r="C1" s="65" t="s">
        <v>2</v>
      </c>
      <c r="D1" s="60" t="s">
        <v>3</v>
      </c>
      <c r="E1" s="61"/>
      <c r="F1" s="60" t="s">
        <v>7</v>
      </c>
      <c r="G1" s="61"/>
      <c r="H1" t="s">
        <v>32</v>
      </c>
      <c r="J1" t="s">
        <v>33</v>
      </c>
      <c r="L1" t="s">
        <v>34</v>
      </c>
      <c r="N1" t="s">
        <v>35</v>
      </c>
    </row>
    <row r="2" spans="1:15" ht="15" thickBot="1" x14ac:dyDescent="0.4">
      <c r="A2" s="66"/>
      <c r="B2" s="66"/>
      <c r="C2" s="66"/>
      <c r="D2" s="56" t="s">
        <v>4</v>
      </c>
      <c r="E2" s="57" t="s">
        <v>5</v>
      </c>
      <c r="F2" s="56" t="s">
        <v>4</v>
      </c>
      <c r="G2" s="57" t="s">
        <v>5</v>
      </c>
      <c r="H2" s="59" t="s">
        <v>4</v>
      </c>
      <c r="I2" s="59" t="s">
        <v>5</v>
      </c>
      <c r="J2" s="59" t="s">
        <v>4</v>
      </c>
      <c r="K2" s="59" t="s">
        <v>5</v>
      </c>
      <c r="L2" s="59" t="s">
        <v>4</v>
      </c>
      <c r="M2" s="59" t="s">
        <v>5</v>
      </c>
      <c r="N2" s="59" t="s">
        <v>4</v>
      </c>
      <c r="O2" s="59" t="s">
        <v>5</v>
      </c>
    </row>
    <row r="3" spans="1:15" x14ac:dyDescent="0.35">
      <c r="A3" s="63">
        <v>1</v>
      </c>
      <c r="B3" s="67" t="s">
        <v>31</v>
      </c>
      <c r="C3" s="13">
        <v>1</v>
      </c>
      <c r="D3" s="23">
        <v>4.38</v>
      </c>
      <c r="E3" s="45">
        <v>7.65</v>
      </c>
      <c r="F3" s="23">
        <v>4.74</v>
      </c>
      <c r="G3" s="45">
        <v>7.44</v>
      </c>
      <c r="H3">
        <f>10^(-F3)</f>
        <v>1.8197008586099817E-5</v>
      </c>
      <c r="I3">
        <f>10^(-G3)</f>
        <v>3.630780547701001E-8</v>
      </c>
      <c r="J3">
        <f>-LOG10(AVERAGE(H3:H5))</f>
        <v>5.1608567873468614</v>
      </c>
      <c r="K3">
        <f>-LOG10(AVERAGE(I3:I5))</f>
        <v>7.656583385464379</v>
      </c>
      <c r="L3">
        <f>-LOG10(STDEV(H3:H5))</f>
        <v>5.0061477344439771</v>
      </c>
      <c r="M3">
        <f>-LOG10(STDEV(I3:I5))</f>
        <v>7.7418388224101591</v>
      </c>
      <c r="N3">
        <f>((STDEV(H3:H5)/AVERAGE(H3:H5))*100)</f>
        <v>142.79370195174519</v>
      </c>
      <c r="O3">
        <f>((STDEV(I3:I5)/AVERAGE(I3:I5))*100)</f>
        <v>82.175917754405305</v>
      </c>
    </row>
    <row r="4" spans="1:15" x14ac:dyDescent="0.35">
      <c r="A4" s="63"/>
      <c r="B4" s="68"/>
      <c r="C4" s="13">
        <v>2</v>
      </c>
      <c r="D4" s="5" t="s">
        <v>6</v>
      </c>
      <c r="E4" s="6" t="s">
        <v>6</v>
      </c>
      <c r="F4" s="34">
        <v>5.6</v>
      </c>
      <c r="G4" s="45">
        <v>7.55</v>
      </c>
      <c r="H4">
        <f t="shared" ref="H4:H23" si="0">10^(-F4)</f>
        <v>2.5118864315095806E-6</v>
      </c>
      <c r="I4">
        <f t="shared" ref="I4:I23" si="1">10^(-G4)</f>
        <v>2.8183829312644468E-8</v>
      </c>
    </row>
    <row r="5" spans="1:15" x14ac:dyDescent="0.35">
      <c r="A5" s="64"/>
      <c r="B5" s="69"/>
      <c r="C5" s="14">
        <v>3</v>
      </c>
      <c r="D5" s="7" t="s">
        <v>6</v>
      </c>
      <c r="E5" s="8" t="s">
        <v>6</v>
      </c>
      <c r="F5" s="52">
        <v>8.2899999999999991</v>
      </c>
      <c r="G5" s="53">
        <v>8.7799999999999994</v>
      </c>
      <c r="H5">
        <f t="shared" si="0"/>
        <v>5.1286138399136542E-9</v>
      </c>
      <c r="I5">
        <f t="shared" si="1"/>
        <v>1.6595869074375584E-9</v>
      </c>
    </row>
    <row r="6" spans="1:15" x14ac:dyDescent="0.35">
      <c r="A6" s="15">
        <v>2</v>
      </c>
      <c r="B6" s="15" t="s">
        <v>30</v>
      </c>
      <c r="C6" s="15">
        <v>1</v>
      </c>
      <c r="D6" s="24">
        <v>4.54</v>
      </c>
      <c r="E6" s="33">
        <v>5.18</v>
      </c>
      <c r="F6" s="24">
        <v>4.75</v>
      </c>
      <c r="G6" s="33">
        <v>5.54</v>
      </c>
      <c r="H6">
        <f t="shared" si="0"/>
        <v>1.7782794100389215E-5</v>
      </c>
      <c r="I6">
        <f t="shared" si="1"/>
        <v>2.8840315031265995E-6</v>
      </c>
    </row>
    <row r="7" spans="1:15" x14ac:dyDescent="0.35">
      <c r="A7" s="15">
        <v>3</v>
      </c>
      <c r="B7" s="15"/>
      <c r="C7" s="15">
        <v>1</v>
      </c>
      <c r="D7" s="32">
        <v>5.2</v>
      </c>
      <c r="E7" s="44">
        <v>7.4</v>
      </c>
      <c r="F7" s="41">
        <v>6.13</v>
      </c>
      <c r="G7" s="54">
        <v>8.26</v>
      </c>
      <c r="H7">
        <f t="shared" si="0"/>
        <v>7.4131024130091606E-7</v>
      </c>
      <c r="I7">
        <f t="shared" si="1"/>
        <v>5.4954087385762298E-9</v>
      </c>
    </row>
    <row r="8" spans="1:15" x14ac:dyDescent="0.35">
      <c r="A8" s="62">
        <v>4</v>
      </c>
      <c r="B8" s="62" t="s">
        <v>28</v>
      </c>
      <c r="C8" s="16">
        <v>1</v>
      </c>
      <c r="D8" s="25">
        <v>4.33</v>
      </c>
      <c r="E8" s="39">
        <v>6.4</v>
      </c>
      <c r="F8" s="25">
        <v>4.6900000000000004</v>
      </c>
      <c r="G8" s="39">
        <v>6.33</v>
      </c>
      <c r="H8">
        <f t="shared" si="0"/>
        <v>2.0417379446695267E-5</v>
      </c>
      <c r="I8">
        <f t="shared" si="1"/>
        <v>4.6773514128719735E-7</v>
      </c>
      <c r="J8">
        <f>-LOG10(AVERAGE(H8:H10))</f>
        <v>4.9688256338160457</v>
      </c>
      <c r="K8">
        <f>-LOG10(AVERAGE(I8:I10))</f>
        <v>6.6010824429510908</v>
      </c>
      <c r="L8">
        <f>-LOG10(STDEV(H8:H10))</f>
        <v>5.0714406328641397</v>
      </c>
      <c r="M8">
        <f>-LOG10(STDEV(I8:I10))</f>
        <v>6.6566283508774475</v>
      </c>
      <c r="N8">
        <f>((STDEV(H8:H10)/AVERAGE(H8:H10))*100)</f>
        <v>78.955975016873722</v>
      </c>
      <c r="O8">
        <f>((STDEV(I8:I10)/AVERAGE(I8:I10))*100)</f>
        <v>87.994209081428181</v>
      </c>
    </row>
    <row r="9" spans="1:15" x14ac:dyDescent="0.35">
      <c r="A9" s="63"/>
      <c r="B9" s="63"/>
      <c r="C9" s="13">
        <v>2</v>
      </c>
      <c r="D9" s="23">
        <v>4.72</v>
      </c>
      <c r="E9" s="40">
        <v>6.98</v>
      </c>
      <c r="F9" s="34">
        <v>5.14</v>
      </c>
      <c r="G9" s="40">
        <v>6.59</v>
      </c>
      <c r="H9">
        <f t="shared" si="0"/>
        <v>7.2443596007498957E-6</v>
      </c>
      <c r="I9">
        <f t="shared" si="1"/>
        <v>2.5703957827688611E-7</v>
      </c>
    </row>
    <row r="10" spans="1:15" x14ac:dyDescent="0.35">
      <c r="A10" s="64"/>
      <c r="B10" s="64"/>
      <c r="C10" s="14">
        <v>3</v>
      </c>
      <c r="D10" s="26">
        <v>4.8099999999999996</v>
      </c>
      <c r="E10" s="46">
        <v>7.2</v>
      </c>
      <c r="F10" s="35">
        <v>5.34</v>
      </c>
      <c r="G10" s="46">
        <v>7.57</v>
      </c>
      <c r="H10">
        <f t="shared" si="0"/>
        <v>4.5708818961487476E-6</v>
      </c>
      <c r="I10">
        <f t="shared" si="1"/>
        <v>2.6915348039269097E-8</v>
      </c>
    </row>
    <row r="11" spans="1:15" x14ac:dyDescent="0.35">
      <c r="A11" s="62">
        <v>5</v>
      </c>
      <c r="B11" s="62" t="s">
        <v>29</v>
      </c>
      <c r="C11" s="16">
        <v>1</v>
      </c>
      <c r="D11" s="47">
        <v>7.96</v>
      </c>
      <c r="E11" s="51">
        <v>8.3000000000000007</v>
      </c>
      <c r="F11" s="47">
        <v>7.4</v>
      </c>
      <c r="G11" s="51">
        <v>8.85</v>
      </c>
      <c r="H11">
        <f t="shared" si="0"/>
        <v>3.981071705534957E-8</v>
      </c>
      <c r="I11">
        <f t="shared" si="1"/>
        <v>1.4125375446227532E-9</v>
      </c>
      <c r="J11">
        <f>-LOG10(AVERAGE(H11:H13))</f>
        <v>5.0678457342778955</v>
      </c>
      <c r="K11">
        <f>-LOG10(AVERAGE(I11:I13))</f>
        <v>6.3424476429698773</v>
      </c>
      <c r="L11">
        <f>-LOG10(STDEV(H11:H13))</f>
        <v>5.0982853019547418</v>
      </c>
      <c r="M11">
        <f>-LOG10(STDEV(I11:I13))</f>
        <v>6.1109038965854978</v>
      </c>
      <c r="N11">
        <f>((STDEV(H11:H13)/AVERAGE(H11:H13))*100)</f>
        <v>93.231019280733662</v>
      </c>
      <c r="O11">
        <f>((STDEV(I11:I13)/AVERAGE(I11:I13))*100)</f>
        <v>170.42909835126633</v>
      </c>
    </row>
    <row r="12" spans="1:15" x14ac:dyDescent="0.35">
      <c r="A12" s="63"/>
      <c r="B12" s="63"/>
      <c r="C12" s="13">
        <v>2</v>
      </c>
      <c r="D12" s="5" t="s">
        <v>6</v>
      </c>
      <c r="E12" s="6" t="s">
        <v>6</v>
      </c>
      <c r="F12" s="34">
        <v>5.01</v>
      </c>
      <c r="G12" s="45">
        <v>7.88</v>
      </c>
      <c r="H12">
        <f t="shared" si="0"/>
        <v>9.7723722095581059E-6</v>
      </c>
      <c r="I12">
        <f t="shared" si="1"/>
        <v>1.3182567385564031E-8</v>
      </c>
    </row>
    <row r="13" spans="1:15" x14ac:dyDescent="0.35">
      <c r="A13" s="64"/>
      <c r="B13" s="64"/>
      <c r="C13" s="14">
        <v>3</v>
      </c>
      <c r="D13" s="7" t="s">
        <v>6</v>
      </c>
      <c r="E13" s="8" t="s">
        <v>6</v>
      </c>
      <c r="F13" s="26">
        <v>4.8</v>
      </c>
      <c r="G13" s="38">
        <v>5.87</v>
      </c>
      <c r="H13">
        <f t="shared" si="0"/>
        <v>1.5848931924611131E-5</v>
      </c>
      <c r="I13">
        <f t="shared" si="1"/>
        <v>1.3489628825916527E-6</v>
      </c>
    </row>
    <row r="14" spans="1:15" x14ac:dyDescent="0.35">
      <c r="A14" s="62" t="s">
        <v>8</v>
      </c>
      <c r="B14" s="62" t="s">
        <v>26</v>
      </c>
      <c r="C14" s="16">
        <v>1</v>
      </c>
      <c r="D14" s="10" t="s">
        <v>6</v>
      </c>
      <c r="E14" s="11" t="s">
        <v>6</v>
      </c>
      <c r="F14" s="42">
        <v>6.69</v>
      </c>
      <c r="G14" s="11" t="s">
        <v>6</v>
      </c>
      <c r="H14">
        <f t="shared" si="0"/>
        <v>2.0417379446695257E-7</v>
      </c>
      <c r="I14" t="e">
        <f t="shared" si="1"/>
        <v>#VALUE!</v>
      </c>
    </row>
    <row r="15" spans="1:15" x14ac:dyDescent="0.35">
      <c r="A15" s="63"/>
      <c r="B15" s="63"/>
      <c r="C15" s="13">
        <v>2</v>
      </c>
      <c r="D15" s="5" t="s">
        <v>6</v>
      </c>
      <c r="E15" s="6" t="s">
        <v>6</v>
      </c>
      <c r="F15" s="34">
        <v>5.8</v>
      </c>
      <c r="G15" s="6" t="s">
        <v>6</v>
      </c>
      <c r="H15">
        <f t="shared" si="0"/>
        <v>1.5848931924611111E-6</v>
      </c>
      <c r="I15" t="e">
        <f t="shared" si="1"/>
        <v>#VALUE!</v>
      </c>
    </row>
    <row r="16" spans="1:15" x14ac:dyDescent="0.35">
      <c r="A16" s="64"/>
      <c r="B16" s="64"/>
      <c r="C16" s="14">
        <v>3</v>
      </c>
      <c r="D16" s="7" t="s">
        <v>6</v>
      </c>
      <c r="E16" s="8" t="s">
        <v>6</v>
      </c>
      <c r="F16" s="43">
        <v>6.04</v>
      </c>
      <c r="G16" s="8" t="s">
        <v>6</v>
      </c>
      <c r="H16">
        <f t="shared" si="0"/>
        <v>9.12010839355909E-7</v>
      </c>
      <c r="I16" t="e">
        <f t="shared" si="1"/>
        <v>#VALUE!</v>
      </c>
    </row>
    <row r="17" spans="1:9" x14ac:dyDescent="0.35">
      <c r="A17" s="62" t="s">
        <v>9</v>
      </c>
      <c r="B17" s="62" t="s">
        <v>26</v>
      </c>
      <c r="C17" s="16">
        <v>1</v>
      </c>
      <c r="D17" s="10" t="s">
        <v>6</v>
      </c>
      <c r="E17" s="11" t="s">
        <v>6</v>
      </c>
      <c r="F17" s="42">
        <v>6.93</v>
      </c>
      <c r="G17" s="11" t="s">
        <v>6</v>
      </c>
      <c r="H17">
        <f t="shared" si="0"/>
        <v>1.174897554939528E-7</v>
      </c>
      <c r="I17" t="e">
        <f t="shared" si="1"/>
        <v>#VALUE!</v>
      </c>
    </row>
    <row r="18" spans="1:9" x14ac:dyDescent="0.35">
      <c r="A18" s="63"/>
      <c r="B18" s="63"/>
      <c r="C18" s="13">
        <v>2</v>
      </c>
      <c r="D18" s="5" t="s">
        <v>6</v>
      </c>
      <c r="E18" s="6" t="s">
        <v>6</v>
      </c>
      <c r="F18" s="48">
        <v>7.03</v>
      </c>
      <c r="G18" s="6" t="s">
        <v>6</v>
      </c>
      <c r="H18">
        <f t="shared" si="0"/>
        <v>9.3325430079699072E-8</v>
      </c>
      <c r="I18" t="e">
        <f t="shared" si="1"/>
        <v>#VALUE!</v>
      </c>
    </row>
    <row r="19" spans="1:9" x14ac:dyDescent="0.35">
      <c r="A19" s="63"/>
      <c r="B19" s="64"/>
      <c r="C19" s="13">
        <v>3</v>
      </c>
      <c r="D19" s="5" t="s">
        <v>6</v>
      </c>
      <c r="E19" s="6" t="s">
        <v>6</v>
      </c>
      <c r="F19" s="48">
        <v>7.71</v>
      </c>
      <c r="G19" s="6" t="s">
        <v>6</v>
      </c>
      <c r="H19">
        <f t="shared" si="0"/>
        <v>1.9498445997580434E-8</v>
      </c>
      <c r="I19" t="e">
        <f t="shared" si="1"/>
        <v>#VALUE!</v>
      </c>
    </row>
    <row r="20" spans="1:9" x14ac:dyDescent="0.35">
      <c r="A20" s="62" t="s">
        <v>17</v>
      </c>
      <c r="B20" s="62" t="s">
        <v>27</v>
      </c>
      <c r="C20" s="16">
        <v>1</v>
      </c>
      <c r="D20" s="2" t="s">
        <v>6</v>
      </c>
      <c r="E20" s="29" t="s">
        <v>6</v>
      </c>
      <c r="F20" s="49">
        <v>7.55</v>
      </c>
      <c r="G20" s="29" t="s">
        <v>6</v>
      </c>
      <c r="H20">
        <f t="shared" si="0"/>
        <v>2.8183829312644468E-8</v>
      </c>
      <c r="I20" t="e">
        <f t="shared" si="1"/>
        <v>#VALUE!</v>
      </c>
    </row>
    <row r="21" spans="1:9" x14ac:dyDescent="0.35">
      <c r="A21" s="64"/>
      <c r="B21" s="64"/>
      <c r="C21" s="14">
        <v>2</v>
      </c>
      <c r="D21" s="4" t="s">
        <v>6</v>
      </c>
      <c r="E21" s="28" t="s">
        <v>6</v>
      </c>
      <c r="F21" s="50">
        <v>7.58</v>
      </c>
      <c r="G21" s="28" t="s">
        <v>6</v>
      </c>
      <c r="H21">
        <f t="shared" si="0"/>
        <v>2.6302679918953758E-8</v>
      </c>
      <c r="I21" t="e">
        <f t="shared" si="1"/>
        <v>#VALUE!</v>
      </c>
    </row>
    <row r="22" spans="1:9" x14ac:dyDescent="0.35">
      <c r="A22" s="62" t="s">
        <v>18</v>
      </c>
      <c r="B22" s="62" t="s">
        <v>27</v>
      </c>
      <c r="C22" s="13">
        <v>1</v>
      </c>
      <c r="D22" s="3" t="s">
        <v>6</v>
      </c>
      <c r="E22" s="27" t="s">
        <v>6</v>
      </c>
      <c r="F22" s="36">
        <v>5.73</v>
      </c>
      <c r="G22" s="27" t="s">
        <v>6</v>
      </c>
      <c r="H22">
        <f t="shared" si="0"/>
        <v>1.8620871366628635E-6</v>
      </c>
      <c r="I22" t="e">
        <f t="shared" si="1"/>
        <v>#VALUE!</v>
      </c>
    </row>
    <row r="23" spans="1:9" ht="15" thickBot="1" x14ac:dyDescent="0.4">
      <c r="A23" s="102"/>
      <c r="B23" s="102"/>
      <c r="C23" s="30">
        <v>2</v>
      </c>
      <c r="D23" s="12" t="s">
        <v>6</v>
      </c>
      <c r="E23" s="31" t="s">
        <v>6</v>
      </c>
      <c r="F23" s="37">
        <v>5.71</v>
      </c>
      <c r="G23" s="31" t="s">
        <v>6</v>
      </c>
      <c r="H23">
        <f t="shared" si="0"/>
        <v>1.9498445997580441E-6</v>
      </c>
      <c r="I23" t="e">
        <f t="shared" si="1"/>
        <v>#VALUE!</v>
      </c>
    </row>
  </sheetData>
  <mergeCells count="19">
    <mergeCell ref="A1:A2"/>
    <mergeCell ref="B1:B2"/>
    <mergeCell ref="C1:C2"/>
    <mergeCell ref="D1:E1"/>
    <mergeCell ref="F1:G1"/>
    <mergeCell ref="A11:A13"/>
    <mergeCell ref="B11:B13"/>
    <mergeCell ref="A14:A16"/>
    <mergeCell ref="B14:B16"/>
    <mergeCell ref="A3:A5"/>
    <mergeCell ref="B3:B5"/>
    <mergeCell ref="A8:A10"/>
    <mergeCell ref="B8:B10"/>
    <mergeCell ref="A22:A23"/>
    <mergeCell ref="B22:B23"/>
    <mergeCell ref="A17:A19"/>
    <mergeCell ref="B17:B19"/>
    <mergeCell ref="A20:A21"/>
    <mergeCell ref="B20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</vt:lpstr>
      <vt:lpstr>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 Ajith</cp:lastModifiedBy>
  <dcterms:created xsi:type="dcterms:W3CDTF">2019-01-24T22:49:57Z</dcterms:created>
  <dcterms:modified xsi:type="dcterms:W3CDTF">2019-04-02T11:57:31Z</dcterms:modified>
</cp:coreProperties>
</file>