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il.karol\Downloads\"/>
    </mc:Choice>
  </mc:AlternateContent>
  <xr:revisionPtr revIDLastSave="0" documentId="13_ncr:1_{AC19435B-91E3-4387-B587-B2A5B7B608D3}" xr6:coauthVersionLast="47" xr6:coauthVersionMax="47" xr10:uidLastSave="{00000000-0000-0000-0000-000000000000}"/>
  <bookViews>
    <workbookView xWindow="-120" yWindow="-120" windowWidth="29040" windowHeight="15720" tabRatio="800" activeTab="14" xr2:uid="{00000000-000D-0000-FFFF-FFFF00000000}"/>
  </bookViews>
  <sheets>
    <sheet name="Q01" sheetId="17" r:id="rId1"/>
    <sheet name="Q02" sheetId="3" r:id="rId2"/>
    <sheet name="Q03" sheetId="4" r:id="rId3"/>
    <sheet name="Q04" sheetId="15" r:id="rId4"/>
    <sheet name="Q05" sheetId="5" r:id="rId5"/>
    <sheet name="Q06" sheetId="6" r:id="rId6"/>
    <sheet name="Q07" sheetId="14" r:id="rId7"/>
    <sheet name="Q08" sheetId="8" r:id="rId8"/>
    <sheet name="Q09" sheetId="9" r:id="rId9"/>
    <sheet name="Q10" sheetId="10" r:id="rId10"/>
    <sheet name="Q11" sheetId="1" r:id="rId11"/>
    <sheet name="Q12" sheetId="11" r:id="rId12"/>
    <sheet name="Q13" sheetId="16" r:id="rId13"/>
    <sheet name="Q14" sheetId="12" r:id="rId14"/>
    <sheet name="Q15" sheetId="7" r:id="rId15"/>
  </sheets>
  <definedNames>
    <definedName name="_xlnm._FilterDatabase" localSheetId="9" hidden="1">'Q10'!$B$2:$E$30</definedName>
    <definedName name="_xlnm._FilterDatabase" localSheetId="13" hidden="1">'Q14'!$F$2:$F$2</definedName>
    <definedName name="_xlnm.Criteria" localSheetId="9">'Q10'!$B$2:$B$30</definedName>
    <definedName name="_xlnm.Extract" localSheetId="9">'Q10'!$P$8:$S$8</definedName>
  </definedNames>
  <calcPr calcId="191029"/>
  <pivotCaches>
    <pivotCache cacheId="7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C19" i="1"/>
  <c r="D19" i="1"/>
  <c r="E19" i="1"/>
  <c r="D17" i="1"/>
  <c r="E17" i="1"/>
  <c r="C17" i="1"/>
  <c r="F7" i="9"/>
  <c r="F8" i="9"/>
  <c r="F6" i="9"/>
  <c r="F6" i="8"/>
  <c r="F7" i="8"/>
  <c r="F8" i="8"/>
  <c r="F9" i="8"/>
  <c r="F10" i="8"/>
  <c r="F11" i="8"/>
  <c r="F12" i="8"/>
  <c r="F13" i="8"/>
  <c r="F14" i="8"/>
  <c r="F15" i="8"/>
  <c r="F16" i="8"/>
  <c r="F5" i="8"/>
  <c r="D4" i="14"/>
  <c r="D5" i="14"/>
  <c r="D6" i="14"/>
  <c r="D7" i="14"/>
  <c r="D8" i="14"/>
  <c r="D9" i="14"/>
  <c r="D10" i="14"/>
  <c r="D3" i="14"/>
  <c r="D4" i="6"/>
  <c r="D5" i="6"/>
  <c r="D6" i="6"/>
  <c r="D7" i="6"/>
  <c r="D8" i="6"/>
  <c r="D9" i="6"/>
  <c r="D10" i="6"/>
  <c r="D3" i="6"/>
  <c r="H5" i="5"/>
  <c r="K14" i="15"/>
  <c r="K13" i="15"/>
  <c r="K12" i="15"/>
  <c r="K11" i="15"/>
  <c r="K10" i="15"/>
  <c r="K9" i="15"/>
  <c r="K8" i="15"/>
  <c r="K7" i="15"/>
  <c r="K6" i="15"/>
  <c r="K5" i="15"/>
  <c r="K4" i="15"/>
  <c r="K3" i="15"/>
  <c r="H7" i="4"/>
  <c r="H6" i="4"/>
  <c r="H6" i="3"/>
  <c r="G7" i="17"/>
  <c r="G6" i="17"/>
  <c r="G5" i="17"/>
  <c r="G4" i="17"/>
  <c r="G3" i="17"/>
  <c r="G2" i="17"/>
  <c r="F10" i="7"/>
  <c r="F9" i="7"/>
  <c r="F3" i="7"/>
  <c r="D7" i="16"/>
  <c r="D8" i="16"/>
  <c r="D9" i="16"/>
  <c r="D10" i="16"/>
  <c r="D11" i="16"/>
  <c r="D12" i="16"/>
  <c r="D13" i="16"/>
  <c r="D14" i="16"/>
  <c r="D15" i="16"/>
  <c r="D16" i="16"/>
  <c r="D17" i="16"/>
  <c r="D6" i="16"/>
  <c r="C7" i="16"/>
  <c r="C8" i="16"/>
  <c r="C9" i="16"/>
  <c r="C10" i="16"/>
  <c r="C11" i="16"/>
  <c r="C12" i="16"/>
  <c r="C13" i="16"/>
  <c r="C14" i="16"/>
  <c r="C15" i="16"/>
  <c r="C16" i="16"/>
  <c r="C17" i="16"/>
  <c r="C6" i="16"/>
</calcChain>
</file>

<file path=xl/sharedStrings.xml><?xml version="1.0" encoding="utf-8"?>
<sst xmlns="http://schemas.openxmlformats.org/spreadsheetml/2006/main" count="481" uniqueCount="103">
  <si>
    <t>Name</t>
  </si>
  <si>
    <t>Salary</t>
  </si>
  <si>
    <t>Total of Salary</t>
  </si>
  <si>
    <t>Rohit</t>
  </si>
  <si>
    <t>Average of Salary</t>
  </si>
  <si>
    <t>Akshay</t>
  </si>
  <si>
    <t>Maximum Salary</t>
  </si>
  <si>
    <t>Pia</t>
  </si>
  <si>
    <t>Minimum Salary</t>
  </si>
  <si>
    <t>Neil</t>
  </si>
  <si>
    <t>20% of Total Salary</t>
  </si>
  <si>
    <t>Ankush</t>
  </si>
  <si>
    <t>Count of rows</t>
  </si>
  <si>
    <t>Date</t>
  </si>
  <si>
    <t>Zone</t>
  </si>
  <si>
    <t>What is the Student "Rohit" count in this table</t>
  </si>
  <si>
    <t>East</t>
  </si>
  <si>
    <t>Count</t>
  </si>
  <si>
    <t>North</t>
  </si>
  <si>
    <t>What is the total of salary from East and North Zone?</t>
  </si>
  <si>
    <t>Aarav</t>
  </si>
  <si>
    <t>Ananya</t>
  </si>
  <si>
    <t>Aisha</t>
  </si>
  <si>
    <t>West</t>
  </si>
  <si>
    <t>Dev</t>
  </si>
  <si>
    <t>Diya</t>
  </si>
  <si>
    <t>Ishan</t>
  </si>
  <si>
    <t>Kavya</t>
  </si>
  <si>
    <t>South</t>
  </si>
  <si>
    <t>Neha</t>
  </si>
  <si>
    <t>Rohan</t>
  </si>
  <si>
    <t>Sanya</t>
  </si>
  <si>
    <t>Tanvi</t>
  </si>
  <si>
    <t>Varun</t>
  </si>
  <si>
    <t>Get the salary in second table.</t>
  </si>
  <si>
    <t>What Is the total Salary between 9th feb and 11th feb</t>
  </si>
  <si>
    <t>Total</t>
  </si>
  <si>
    <t>Items</t>
  </si>
  <si>
    <t>Sale</t>
  </si>
  <si>
    <t>Status</t>
  </si>
  <si>
    <t>Output</t>
  </si>
  <si>
    <t>Provide output using IF condition</t>
  </si>
  <si>
    <t>Curd</t>
  </si>
  <si>
    <t>Bad Sale</t>
  </si>
  <si>
    <t>If quantity is less than 10</t>
  </si>
  <si>
    <t>Milk</t>
  </si>
  <si>
    <t>Medium Sale</t>
  </si>
  <si>
    <t>If quantity is between 10 and 20</t>
  </si>
  <si>
    <t>Sugar</t>
  </si>
  <si>
    <t>Good Sale</t>
  </si>
  <si>
    <t>If quantity is between 21 and 50</t>
  </si>
  <si>
    <t>Salt</t>
  </si>
  <si>
    <t>Excellent Sale</t>
  </si>
  <si>
    <t>If quantity is greter than 50</t>
  </si>
  <si>
    <t>milk</t>
  </si>
  <si>
    <t xml:space="preserve">Provide output using VLOOKUP. Need to select required range manually in below table. </t>
  </si>
  <si>
    <t>Range</t>
  </si>
  <si>
    <t>Condition</t>
  </si>
  <si>
    <t>Those who are from zone "East" should have 100 increment into their existing salary. Those who are from other zones, should get same salary back</t>
  </si>
  <si>
    <t>New Salary</t>
  </si>
  <si>
    <t>Quantity</t>
  </si>
  <si>
    <t>If total quantity of item as on date is more than 50 then print - "In Demand" else "Low Demand"</t>
  </si>
  <si>
    <t>Extract unique rows from a given table using the advance filter</t>
  </si>
  <si>
    <t>Students</t>
  </si>
  <si>
    <t>Mathematics</t>
  </si>
  <si>
    <t>History</t>
  </si>
  <si>
    <t>Physics</t>
  </si>
  <si>
    <t>Literature</t>
  </si>
  <si>
    <t>Biology</t>
  </si>
  <si>
    <t>Economics</t>
  </si>
  <si>
    <t>Science</t>
  </si>
  <si>
    <t>Art</t>
  </si>
  <si>
    <t>Get these scores from above table. Please ensure if we change Name or Subject, figures should also change</t>
  </si>
  <si>
    <t>Row Labels</t>
  </si>
  <si>
    <t>Get Top 3 Names who earned highest salary using below Pivot</t>
  </si>
  <si>
    <t>Separate Name and Zone using Excel formula</t>
  </si>
  <si>
    <t>String</t>
  </si>
  <si>
    <t>Aarav_East</t>
  </si>
  <si>
    <t>Ananya_East</t>
  </si>
  <si>
    <t>Aisha_West</t>
  </si>
  <si>
    <t>Dev_North</t>
  </si>
  <si>
    <t>Diya_North</t>
  </si>
  <si>
    <t>Ishan_North</t>
  </si>
  <si>
    <t>Kavya_South</t>
  </si>
  <si>
    <t>Neha_South</t>
  </si>
  <si>
    <t>Rohan_West</t>
  </si>
  <si>
    <t>Sanya_East</t>
  </si>
  <si>
    <t>Tanvi_East</t>
  </si>
  <si>
    <t>Varun_South</t>
  </si>
  <si>
    <t>Incentive</t>
  </si>
  <si>
    <t>Red the row where incentive is greater than salary</t>
  </si>
  <si>
    <t>Score</t>
  </si>
  <si>
    <t>What is the highest quantity in this database?</t>
  </si>
  <si>
    <t>What is the name of the item which has the lowest quantity …..for example, is that curd or milk or what?</t>
  </si>
  <si>
    <t xml:space="preserve">Use a formula </t>
  </si>
  <si>
    <t>Butter</t>
  </si>
  <si>
    <t>Cheese</t>
  </si>
  <si>
    <t>Item name with lowest quantity</t>
  </si>
  <si>
    <t>Yogurt</t>
  </si>
  <si>
    <t>Items name</t>
  </si>
  <si>
    <t>Cream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</si>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</sst>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0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Aptos Narrow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sz val="11"/>
      <name val="Aptos Narrow"/>
      <family val="2"/>
    </font>
    <font>
      <b/>
      <sz val="11"/>
      <color theme="0"/>
      <name val="Aptos Narrow"/>
      <family val="2"/>
    </font>
    <font>
      <b/>
      <i/>
      <sz val="11"/>
      <color theme="1"/>
      <name val="Aptos Narrow"/>
      <family val="2"/>
    </font>
    <font>
      <sz val="11"/>
      <color rgb="FFFF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9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4" fontId="6" fillId="3" borderId="3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0" borderId="1" xfId="0" applyFont="1" applyBorder="1"/>
    <xf numFmtId="0" fontId="6" fillId="3" borderId="7" xfId="0" applyFont="1" applyFill="1" applyBorder="1" applyAlignment="1">
      <alignment horizontal="center"/>
    </xf>
    <xf numFmtId="14" fontId="6" fillId="3" borderId="7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2" borderId="1" xfId="0" applyFont="1" applyFill="1" applyBorder="1"/>
    <xf numFmtId="14" fontId="5" fillId="0" borderId="0" xfId="0" applyNumberFormat="1" applyFont="1"/>
    <xf numFmtId="0" fontId="3" fillId="0" borderId="0" xfId="0" applyFont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14" fontId="6" fillId="0" borderId="7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9" fontId="5" fillId="0" borderId="0" xfId="1" applyFont="1"/>
    <xf numFmtId="0" fontId="8" fillId="0" borderId="0" xfId="0" applyFont="1"/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5" fillId="0" borderId="10" xfId="0" applyFont="1" applyBorder="1"/>
    <xf numFmtId="0" fontId="6" fillId="0" borderId="9" xfId="0" applyFont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14" fontId="6" fillId="5" borderId="5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0" borderId="8" xfId="0" applyFont="1" applyBorder="1"/>
    <xf numFmtId="0" fontId="6" fillId="0" borderId="8" xfId="0" applyFont="1" applyBorder="1" applyAlignment="1">
      <alignment vertical="center"/>
    </xf>
    <xf numFmtId="0" fontId="6" fillId="5" borderId="4" xfId="0" applyFont="1" applyFill="1" applyBorder="1"/>
    <xf numFmtId="0" fontId="6" fillId="4" borderId="4" xfId="0" applyFont="1" applyFill="1" applyBorder="1"/>
    <xf numFmtId="0" fontId="9" fillId="0" borderId="0" xfId="0" applyFont="1"/>
    <xf numFmtId="170" fontId="6" fillId="4" borderId="4" xfId="0" applyNumberFormat="1" applyFont="1" applyFill="1" applyBorder="1" applyAlignment="1">
      <alignment horizontal="center"/>
    </xf>
    <xf numFmtId="0" fontId="5" fillId="0" borderId="0" xfId="0" pivotButton="1" applyFont="1"/>
    <xf numFmtId="0" fontId="5" fillId="0" borderId="0" xfId="0" applyFont="1" applyAlignment="1">
      <alignment horizontal="left"/>
    </xf>
    <xf numFmtId="0" fontId="5" fillId="0" borderId="0" xfId="0" applyNumberFormat="1" applyFont="1"/>
  </cellXfs>
  <cellStyles count="2">
    <cellStyle name="Normal" xfId="0" builtinId="0"/>
    <cellStyle name="Percent" xfId="1" builtinId="5"/>
  </cellStyles>
  <dxfs count="32"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</border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fill>
        <patternFill patternType="none">
          <fgColor theme="9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fill>
        <patternFill patternType="none">
          <fgColor theme="9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scheme val="none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scheme val="none"/>
      </font>
    </dxf>
    <dxf>
      <font>
        <strike val="0"/>
        <outline val="0"/>
        <shadow val="0"/>
        <u val="none"/>
        <vertAlign val="baseline"/>
        <sz val="11"/>
        <name val="Aptos Narrow"/>
        <scheme val="none"/>
      </font>
    </dxf>
    <dxf>
      <font>
        <strike val="0"/>
        <outline val="0"/>
        <shadow val="0"/>
        <u val="none"/>
        <vertAlign val="baseline"/>
        <sz val="11"/>
        <name val="Aptos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scheme val="none"/>
      </font>
    </dxf>
    <dxf>
      <font>
        <strike val="0"/>
        <outline val="0"/>
        <shadow val="0"/>
        <u val="none"/>
        <vertAlign val="baseline"/>
        <sz val="11"/>
        <name val="Aptos Narrow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ptos Narrow"/>
        <scheme val="none"/>
      </font>
    </dxf>
    <dxf>
      <font>
        <strike val="0"/>
        <outline val="0"/>
        <shadow val="0"/>
        <u val="none"/>
        <vertAlign val="baseline"/>
        <sz val="11"/>
        <name val="Aptos Narrow"/>
        <scheme val="none"/>
      </font>
    </dxf>
    <dxf>
      <font>
        <strike val="0"/>
        <outline val="0"/>
        <shadow val="0"/>
        <u val="none"/>
        <vertAlign val="baseline"/>
        <sz val="11"/>
        <name val="Aptos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fill>
        <patternFill patternType="none">
          <fgColor theme="9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9"/>
        </right>
        <top style="thin">
          <color theme="9"/>
        </top>
        <bottom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scheme val="none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pulkumar Solanki" refreshedDate="45428.579218402781" createdVersion="8" refreshedVersion="8" minRefreshableVersion="3" recordCount="28" xr:uid="{00000000-000A-0000-FFFF-FFFF02000000}">
  <cacheSource type="worksheet">
    <worksheetSource ref="B2:E30" sheet="Q12"/>
  </cacheSource>
  <cacheFields count="4">
    <cacheField name="Name" numFmtId="0">
      <sharedItems count="5">
        <s v="Rohit"/>
        <s v="Akshay"/>
        <s v="Pia"/>
        <s v="Neil"/>
        <s v="Ankush"/>
      </sharedItems>
    </cacheField>
    <cacheField name="Date" numFmtId="14">
      <sharedItems containsSemiMixedTypes="0" containsNonDate="0" containsDate="1" containsString="0" minDate="2022-02-09T00:00:00" maxDate="2022-02-14T00:00:00"/>
    </cacheField>
    <cacheField name="Salary" numFmtId="0">
      <sharedItems containsSemiMixedTypes="0" containsString="0" containsNumber="1" containsInteger="1" minValue="500" maxValue="30000" count="6">
        <n v="1000"/>
        <n v="2000"/>
        <n v="3000"/>
        <n v="30000"/>
        <n v="500"/>
        <n v="800"/>
      </sharedItems>
    </cacheField>
    <cacheField name="Zo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d v="2022-02-09T00:00:00"/>
    <x v="0"/>
    <s v="East"/>
  </r>
  <r>
    <x v="1"/>
    <d v="2022-02-09T00:00:00"/>
    <x v="1"/>
    <s v="East"/>
  </r>
  <r>
    <x v="2"/>
    <d v="2022-02-09T00:00:00"/>
    <x v="2"/>
    <s v="East"/>
  </r>
  <r>
    <x v="3"/>
    <d v="2022-02-09T00:00:00"/>
    <x v="3"/>
    <s v="North"/>
  </r>
  <r>
    <x v="4"/>
    <d v="2022-02-10T00:00:00"/>
    <x v="4"/>
    <s v="North"/>
  </r>
  <r>
    <x v="1"/>
    <d v="2022-02-10T00:00:00"/>
    <x v="4"/>
    <s v="North"/>
  </r>
  <r>
    <x v="1"/>
    <d v="2022-02-10T00:00:00"/>
    <x v="5"/>
    <s v="North"/>
  </r>
  <r>
    <x v="0"/>
    <d v="2022-02-11T00:00:00"/>
    <x v="0"/>
    <s v="North"/>
  </r>
  <r>
    <x v="0"/>
    <d v="2022-02-12T00:00:00"/>
    <x v="1"/>
    <s v="North"/>
  </r>
  <r>
    <x v="0"/>
    <d v="2022-02-13T00:00:00"/>
    <x v="1"/>
    <s v="East"/>
  </r>
  <r>
    <x v="0"/>
    <d v="2022-02-13T00:00:00"/>
    <x v="2"/>
    <s v="East"/>
  </r>
  <r>
    <x v="0"/>
    <d v="2022-02-09T00:00:00"/>
    <x v="0"/>
    <s v="East"/>
  </r>
  <r>
    <x v="1"/>
    <d v="2022-02-09T00:00:00"/>
    <x v="1"/>
    <s v="East"/>
  </r>
  <r>
    <x v="2"/>
    <d v="2022-02-09T00:00:00"/>
    <x v="2"/>
    <s v="East"/>
  </r>
  <r>
    <x v="3"/>
    <d v="2022-02-09T00:00:00"/>
    <x v="0"/>
    <s v="North"/>
  </r>
  <r>
    <x v="0"/>
    <d v="2022-02-09T00:00:00"/>
    <x v="0"/>
    <s v="East"/>
  </r>
  <r>
    <x v="1"/>
    <d v="2022-02-09T00:00:00"/>
    <x v="1"/>
    <s v="East"/>
  </r>
  <r>
    <x v="0"/>
    <d v="2022-02-09T00:00:00"/>
    <x v="0"/>
    <s v="East"/>
  </r>
  <r>
    <x v="1"/>
    <d v="2022-02-09T00:00:00"/>
    <x v="1"/>
    <s v="East"/>
  </r>
  <r>
    <x v="2"/>
    <d v="2022-02-09T00:00:00"/>
    <x v="2"/>
    <s v="East"/>
  </r>
  <r>
    <x v="3"/>
    <d v="2022-02-09T00:00:00"/>
    <x v="0"/>
    <s v="North"/>
  </r>
  <r>
    <x v="4"/>
    <d v="2022-02-10T00:00:00"/>
    <x v="4"/>
    <s v="North"/>
  </r>
  <r>
    <x v="1"/>
    <d v="2022-02-10T00:00:00"/>
    <x v="4"/>
    <s v="North"/>
  </r>
  <r>
    <x v="1"/>
    <d v="2022-02-10T00:00:00"/>
    <x v="5"/>
    <s v="North"/>
  </r>
  <r>
    <x v="0"/>
    <d v="2022-02-11T00:00:00"/>
    <x v="0"/>
    <s v="North"/>
  </r>
  <r>
    <x v="0"/>
    <d v="2022-02-12T00:00:00"/>
    <x v="1"/>
    <s v="North"/>
  </r>
  <r>
    <x v="0"/>
    <d v="2022-02-13T00:00:00"/>
    <x v="1"/>
    <s v="East"/>
  </r>
  <r>
    <x v="0"/>
    <d v="2022-02-13T00:00:00"/>
    <x v="2"/>
    <s v="Ea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100000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I12" firstHeaderRow="1" firstDataRow="1" firstDataCol="1"/>
  <pivotFields count="4">
    <pivotField axis="axisRow" showAll="0" measureFilter="1" sortType="descending">
      <items count="6">
        <item x="1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showAll="0"/>
    <pivotField showAll="0"/>
  </pivotFields>
  <rowFields count="1">
    <field x="0"/>
  </rowFields>
  <rowItems count="4">
    <i>
      <x v="2"/>
    </i>
    <i>
      <x v="4"/>
    </i>
    <i>
      <x/>
    </i>
    <i t="grand">
      <x/>
    </i>
  </rowItems>
  <colItems count="1">
    <i/>
  </colItems>
  <dataFields count="1">
    <dataField name="Sum of Salary" fld="2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13" displayName="Table13" ref="J2:K14" totalsRowShown="0" headerRowDxfId="31" dataDxfId="30" tableBorderDxfId="29">
  <tableColumns count="2">
    <tableColumn id="1" xr3:uid="{00000000-0010-0000-0000-000001000000}" name="Name" dataDxfId="28"/>
    <tableColumn id="2" xr3:uid="{00000000-0010-0000-0000-000002000000}" name="Salary" dataDxfId="3">
      <calculatedColumnFormula>VLOOKUP(Table13[[#This Row],[Name]],$B$3:$E$14,3,0)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F2:G6" totalsRowShown="0" headerRowDxfId="27" dataDxfId="26">
  <tableColumns count="2">
    <tableColumn id="1" xr3:uid="{00000000-0010-0000-0100-000001000000}" name="Output" dataDxfId="25"/>
    <tableColumn id="2" xr3:uid="{00000000-0010-0000-0100-000002000000}" name="Provide output using IF condition" dataDxfId="2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F4:G8" totalsRowShown="0" headerRowDxfId="23" dataDxfId="22">
  <tableColumns count="2">
    <tableColumn id="1" xr3:uid="{00000000-0010-0000-0200-000001000000}" name="Range" dataDxfId="21"/>
    <tableColumn id="2" xr3:uid="{00000000-0010-0000-0200-000002000000}" name="Output" dataDxfId="20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5" displayName="Table35" ref="C15:D19" totalsRowShown="0" headerRowDxfId="19" dataDxfId="18">
  <tableColumns count="2">
    <tableColumn id="1" xr3:uid="{00000000-0010-0000-0300-000001000000}" name="Output" dataDxfId="17"/>
    <tableColumn id="2" xr3:uid="{00000000-0010-0000-0300-000002000000}" name="Condition" dataDxfId="16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B2:E30" totalsRowShown="0" headerRowDxfId="15" tableBorderDxfId="14">
  <tableColumns count="4">
    <tableColumn id="1" xr3:uid="{00000000-0010-0000-0400-000001000000}" name="Name" dataDxfId="13"/>
    <tableColumn id="2" xr3:uid="{00000000-0010-0000-0400-000002000000}" name="Date" dataDxfId="12"/>
    <tableColumn id="3" xr3:uid="{00000000-0010-0000-0400-000003000000}" name="Salary" dataDxfId="11"/>
    <tableColumn id="4" xr3:uid="{00000000-0010-0000-0400-000004000000}" name="Zone" dataDxfId="10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B2:D14" totalsRowShown="0" headerRowDxfId="9" dataDxfId="8">
  <tableColumns count="3">
    <tableColumn id="1" xr3:uid="{00000000-0010-0000-0500-000001000000}" name="Name" dataDxfId="7"/>
    <tableColumn id="2" xr3:uid="{00000000-0010-0000-0500-000002000000}" name="Incentive" dataDxfId="6"/>
    <tableColumn id="3" xr3:uid="{00000000-0010-0000-0500-000003000000}" name="Salary" dataDxfId="5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showGridLines="0" zoomScaleNormal="100" workbookViewId="0">
      <selection activeCell="E12" sqref="E12"/>
    </sheetView>
  </sheetViews>
  <sheetFormatPr defaultColWidth="9.140625" defaultRowHeight="15" x14ac:dyDescent="0.25"/>
  <cols>
    <col min="1" max="5" width="9.140625" style="4"/>
    <col min="6" max="6" width="19.42578125" style="4" customWidth="1"/>
    <col min="7" max="7" width="13.85546875" style="4" bestFit="1" customWidth="1"/>
    <col min="8" max="16384" width="9.140625" style="4"/>
  </cols>
  <sheetData>
    <row r="1" spans="2:7" ht="15.75" thickBot="1" x14ac:dyDescent="0.3"/>
    <row r="2" spans="2:7" s="3" customFormat="1" ht="15.75" thickBot="1" x14ac:dyDescent="0.3">
      <c r="B2" s="1" t="s">
        <v>0</v>
      </c>
      <c r="C2" s="2" t="s">
        <v>1</v>
      </c>
      <c r="F2" s="49" t="s">
        <v>2</v>
      </c>
      <c r="G2" s="21">
        <f>SUM(C3:C13)</f>
        <v>16800</v>
      </c>
    </row>
    <row r="3" spans="2:7" x14ac:dyDescent="0.25">
      <c r="B3" s="5" t="s">
        <v>3</v>
      </c>
      <c r="C3" s="7">
        <v>1000</v>
      </c>
      <c r="F3" s="48" t="s">
        <v>4</v>
      </c>
      <c r="G3" s="55">
        <f>AVERAGE(C3:C13)</f>
        <v>1527.2727272727273</v>
      </c>
    </row>
    <row r="4" spans="2:7" x14ac:dyDescent="0.25">
      <c r="B4" s="8" t="s">
        <v>5</v>
      </c>
      <c r="C4" s="10">
        <v>2000</v>
      </c>
      <c r="F4" s="47" t="s">
        <v>6</v>
      </c>
      <c r="G4" s="52">
        <f>MAX(C3:C13)</f>
        <v>3000</v>
      </c>
    </row>
    <row r="5" spans="2:7" x14ac:dyDescent="0.25">
      <c r="B5" s="11" t="s">
        <v>7</v>
      </c>
      <c r="C5" s="13">
        <v>3000</v>
      </c>
      <c r="F5" s="48" t="s">
        <v>8</v>
      </c>
      <c r="G5" s="53">
        <f>MIN(C3:C13)</f>
        <v>500</v>
      </c>
    </row>
    <row r="6" spans="2:7" x14ac:dyDescent="0.25">
      <c r="B6" s="8" t="s">
        <v>9</v>
      </c>
      <c r="C6" s="10">
        <v>1000</v>
      </c>
      <c r="F6" s="47" t="s">
        <v>10</v>
      </c>
      <c r="G6" s="52">
        <f>SUM(C3:C13)*20%</f>
        <v>3360</v>
      </c>
    </row>
    <row r="7" spans="2:7" x14ac:dyDescent="0.25">
      <c r="B7" s="11" t="s">
        <v>11</v>
      </c>
      <c r="C7" s="13">
        <v>500</v>
      </c>
      <c r="D7" s="43"/>
      <c r="F7" s="48" t="s">
        <v>12</v>
      </c>
      <c r="G7" s="53">
        <f>ROWS(C3:C13)</f>
        <v>11</v>
      </c>
    </row>
    <row r="8" spans="2:7" x14ac:dyDescent="0.25">
      <c r="B8" s="8" t="s">
        <v>5</v>
      </c>
      <c r="C8" s="10">
        <v>500</v>
      </c>
      <c r="F8" s="51"/>
      <c r="G8" s="50"/>
    </row>
    <row r="9" spans="2:7" x14ac:dyDescent="0.25">
      <c r="B9" s="11" t="s">
        <v>5</v>
      </c>
      <c r="C9" s="13">
        <v>800</v>
      </c>
    </row>
    <row r="10" spans="2:7" x14ac:dyDescent="0.25">
      <c r="B10" s="8" t="s">
        <v>3</v>
      </c>
      <c r="C10" s="10">
        <v>1000</v>
      </c>
    </row>
    <row r="11" spans="2:7" x14ac:dyDescent="0.25">
      <c r="B11" s="11" t="s">
        <v>3</v>
      </c>
      <c r="C11" s="13">
        <v>2000</v>
      </c>
    </row>
    <row r="12" spans="2:7" x14ac:dyDescent="0.25">
      <c r="B12" s="8" t="s">
        <v>3</v>
      </c>
      <c r="C12" s="10">
        <v>2000</v>
      </c>
    </row>
    <row r="13" spans="2:7" x14ac:dyDescent="0.25">
      <c r="B13" s="15" t="s">
        <v>3</v>
      </c>
      <c r="C13" s="17">
        <v>3000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30"/>
  <sheetViews>
    <sheetView showGridLines="0" zoomScaleNormal="100" workbookViewId="0">
      <selection activeCell="Q23" sqref="Q23"/>
    </sheetView>
  </sheetViews>
  <sheetFormatPr defaultColWidth="9.140625" defaultRowHeight="15" x14ac:dyDescent="0.25"/>
  <cols>
    <col min="1" max="1" width="9.140625" style="4"/>
    <col min="2" max="2" width="11.7109375" style="4" customWidth="1"/>
    <col min="3" max="3" width="14.140625" style="4" customWidth="1"/>
    <col min="4" max="9" width="9.140625" style="4"/>
    <col min="10" max="10" width="10.28515625" style="4" bestFit="1" customWidth="1"/>
    <col min="11" max="16384" width="9.140625" style="4"/>
  </cols>
  <sheetData>
    <row r="2" spans="2:12" ht="15.75" thickBot="1" x14ac:dyDescent="0.3">
      <c r="B2" s="20" t="s">
        <v>0</v>
      </c>
      <c r="C2" s="34" t="s">
        <v>13</v>
      </c>
      <c r="D2" s="34" t="s">
        <v>1</v>
      </c>
      <c r="E2" s="34" t="s">
        <v>14</v>
      </c>
      <c r="G2" s="3" t="s">
        <v>62</v>
      </c>
    </row>
    <row r="3" spans="2:12" x14ac:dyDescent="0.25">
      <c r="B3" s="31" t="s">
        <v>3</v>
      </c>
      <c r="C3" s="6">
        <v>44601</v>
      </c>
      <c r="D3" s="5">
        <v>1000</v>
      </c>
      <c r="E3" s="5" t="s">
        <v>16</v>
      </c>
    </row>
    <row r="4" spans="2:12" x14ac:dyDescent="0.25">
      <c r="B4" s="32" t="s">
        <v>5</v>
      </c>
      <c r="C4" s="9">
        <v>44601</v>
      </c>
      <c r="D4" s="8">
        <v>2000</v>
      </c>
      <c r="E4" s="8" t="s">
        <v>16</v>
      </c>
    </row>
    <row r="5" spans="2:12" x14ac:dyDescent="0.25">
      <c r="B5" s="33" t="s">
        <v>7</v>
      </c>
      <c r="C5" s="12">
        <v>44601</v>
      </c>
      <c r="D5" s="11">
        <v>3000</v>
      </c>
      <c r="E5" s="11" t="s">
        <v>16</v>
      </c>
    </row>
    <row r="6" spans="2:12" x14ac:dyDescent="0.25">
      <c r="B6" s="32" t="s">
        <v>9</v>
      </c>
      <c r="C6" s="9">
        <v>44601</v>
      </c>
      <c r="D6" s="8">
        <v>1000</v>
      </c>
      <c r="E6" s="8" t="s">
        <v>18</v>
      </c>
    </row>
    <row r="7" spans="2:12" x14ac:dyDescent="0.25">
      <c r="B7" s="33" t="s">
        <v>11</v>
      </c>
      <c r="C7" s="12">
        <v>44602</v>
      </c>
      <c r="D7" s="11">
        <v>500</v>
      </c>
      <c r="E7" s="11" t="s">
        <v>18</v>
      </c>
    </row>
    <row r="8" spans="2:12" ht="15.75" thickBot="1" x14ac:dyDescent="0.3">
      <c r="B8" s="32" t="s">
        <v>5</v>
      </c>
      <c r="C8" s="9">
        <v>44602</v>
      </c>
      <c r="D8" s="8">
        <v>500</v>
      </c>
      <c r="E8" s="8" t="s">
        <v>18</v>
      </c>
      <c r="I8" s="20" t="s">
        <v>0</v>
      </c>
      <c r="J8" s="34" t="s">
        <v>13</v>
      </c>
      <c r="K8" s="34" t="s">
        <v>1</v>
      </c>
      <c r="L8" s="34" t="s">
        <v>14</v>
      </c>
    </row>
    <row r="9" spans="2:12" x14ac:dyDescent="0.25">
      <c r="B9" s="33" t="s">
        <v>5</v>
      </c>
      <c r="C9" s="12">
        <v>44602</v>
      </c>
      <c r="D9" s="11">
        <v>800</v>
      </c>
      <c r="E9" s="11" t="s">
        <v>18</v>
      </c>
      <c r="I9" s="31" t="s">
        <v>3</v>
      </c>
      <c r="J9" s="6">
        <v>44601</v>
      </c>
      <c r="K9" s="5">
        <v>1000</v>
      </c>
      <c r="L9" s="5" t="s">
        <v>16</v>
      </c>
    </row>
    <row r="10" spans="2:12" x14ac:dyDescent="0.25">
      <c r="B10" s="32" t="s">
        <v>3</v>
      </c>
      <c r="C10" s="9">
        <v>44603</v>
      </c>
      <c r="D10" s="8">
        <v>1000</v>
      </c>
      <c r="E10" s="8" t="s">
        <v>18</v>
      </c>
      <c r="I10" s="32" t="s">
        <v>5</v>
      </c>
      <c r="J10" s="9">
        <v>44601</v>
      </c>
      <c r="K10" s="8">
        <v>2000</v>
      </c>
      <c r="L10" s="8" t="s">
        <v>16</v>
      </c>
    </row>
    <row r="11" spans="2:12" x14ac:dyDescent="0.25">
      <c r="B11" s="33" t="s">
        <v>3</v>
      </c>
      <c r="C11" s="12">
        <v>44604</v>
      </c>
      <c r="D11" s="11">
        <v>2000</v>
      </c>
      <c r="E11" s="11" t="s">
        <v>18</v>
      </c>
      <c r="I11" s="33" t="s">
        <v>7</v>
      </c>
      <c r="J11" s="12">
        <v>44601</v>
      </c>
      <c r="K11" s="11">
        <v>3000</v>
      </c>
      <c r="L11" s="11" t="s">
        <v>16</v>
      </c>
    </row>
    <row r="12" spans="2:12" x14ac:dyDescent="0.25">
      <c r="B12" s="32" t="s">
        <v>3</v>
      </c>
      <c r="C12" s="9">
        <v>44605</v>
      </c>
      <c r="D12" s="8">
        <v>2000</v>
      </c>
      <c r="E12" s="8" t="s">
        <v>16</v>
      </c>
      <c r="I12" s="32" t="s">
        <v>9</v>
      </c>
      <c r="J12" s="9">
        <v>44601</v>
      </c>
      <c r="K12" s="8">
        <v>1000</v>
      </c>
      <c r="L12" s="8" t="s">
        <v>18</v>
      </c>
    </row>
    <row r="13" spans="2:12" x14ac:dyDescent="0.25">
      <c r="B13" s="33" t="s">
        <v>3</v>
      </c>
      <c r="C13" s="12">
        <v>44605</v>
      </c>
      <c r="D13" s="11">
        <v>3000</v>
      </c>
      <c r="E13" s="11" t="s">
        <v>16</v>
      </c>
      <c r="I13" s="33" t="s">
        <v>11</v>
      </c>
      <c r="J13" s="12">
        <v>44602</v>
      </c>
      <c r="K13" s="11">
        <v>500</v>
      </c>
      <c r="L13" s="11" t="s">
        <v>18</v>
      </c>
    </row>
    <row r="14" spans="2:12" x14ac:dyDescent="0.25">
      <c r="B14" s="32" t="s">
        <v>3</v>
      </c>
      <c r="C14" s="9">
        <v>44601</v>
      </c>
      <c r="D14" s="8">
        <v>1000</v>
      </c>
      <c r="E14" s="8" t="s">
        <v>16</v>
      </c>
      <c r="I14" s="32" t="s">
        <v>5</v>
      </c>
      <c r="J14" s="9">
        <v>44602</v>
      </c>
      <c r="K14" s="8">
        <v>500</v>
      </c>
      <c r="L14" s="8" t="s">
        <v>18</v>
      </c>
    </row>
    <row r="15" spans="2:12" x14ac:dyDescent="0.25">
      <c r="B15" s="33" t="s">
        <v>5</v>
      </c>
      <c r="C15" s="12">
        <v>44601</v>
      </c>
      <c r="D15" s="11">
        <v>2000</v>
      </c>
      <c r="E15" s="11" t="s">
        <v>16</v>
      </c>
      <c r="I15" s="33" t="s">
        <v>5</v>
      </c>
      <c r="J15" s="12">
        <v>44602</v>
      </c>
      <c r="K15" s="11">
        <v>800</v>
      </c>
      <c r="L15" s="11" t="s">
        <v>18</v>
      </c>
    </row>
    <row r="16" spans="2:12" x14ac:dyDescent="0.25">
      <c r="B16" s="32" t="s">
        <v>7</v>
      </c>
      <c r="C16" s="9">
        <v>44601</v>
      </c>
      <c r="D16" s="8">
        <v>3000</v>
      </c>
      <c r="E16" s="8" t="s">
        <v>16</v>
      </c>
      <c r="I16" s="32" t="s">
        <v>3</v>
      </c>
      <c r="J16" s="9">
        <v>44603</v>
      </c>
      <c r="K16" s="8">
        <v>1000</v>
      </c>
      <c r="L16" s="8" t="s">
        <v>18</v>
      </c>
    </row>
    <row r="17" spans="2:12" x14ac:dyDescent="0.25">
      <c r="B17" s="33" t="s">
        <v>9</v>
      </c>
      <c r="C17" s="12">
        <v>44601</v>
      </c>
      <c r="D17" s="11">
        <v>1000</v>
      </c>
      <c r="E17" s="11" t="s">
        <v>18</v>
      </c>
      <c r="I17" s="33" t="s">
        <v>3</v>
      </c>
      <c r="J17" s="12">
        <v>44604</v>
      </c>
      <c r="K17" s="11">
        <v>2000</v>
      </c>
      <c r="L17" s="11" t="s">
        <v>18</v>
      </c>
    </row>
    <row r="18" spans="2:12" x14ac:dyDescent="0.25">
      <c r="B18" s="32" t="s">
        <v>3</v>
      </c>
      <c r="C18" s="9">
        <v>44601</v>
      </c>
      <c r="D18" s="8">
        <v>1000</v>
      </c>
      <c r="E18" s="8" t="s">
        <v>16</v>
      </c>
      <c r="I18" s="32" t="s">
        <v>3</v>
      </c>
      <c r="J18" s="9">
        <v>44605</v>
      </c>
      <c r="K18" s="8">
        <v>2000</v>
      </c>
      <c r="L18" s="8" t="s">
        <v>16</v>
      </c>
    </row>
    <row r="19" spans="2:12" x14ac:dyDescent="0.25">
      <c r="B19" s="33" t="s">
        <v>5</v>
      </c>
      <c r="C19" s="12">
        <v>44601</v>
      </c>
      <c r="D19" s="11">
        <v>2000</v>
      </c>
      <c r="E19" s="11" t="s">
        <v>16</v>
      </c>
      <c r="I19" s="33" t="s">
        <v>3</v>
      </c>
      <c r="J19" s="12">
        <v>44605</v>
      </c>
      <c r="K19" s="11">
        <v>3000</v>
      </c>
      <c r="L19" s="11" t="s">
        <v>16</v>
      </c>
    </row>
    <row r="20" spans="2:12" x14ac:dyDescent="0.25">
      <c r="B20" s="32" t="s">
        <v>3</v>
      </c>
      <c r="C20" s="9">
        <v>44601</v>
      </c>
      <c r="D20" s="8">
        <v>1000</v>
      </c>
      <c r="E20" s="8" t="s">
        <v>16</v>
      </c>
    </row>
    <row r="21" spans="2:12" x14ac:dyDescent="0.25">
      <c r="B21" s="33" t="s">
        <v>5</v>
      </c>
      <c r="C21" s="12">
        <v>44601</v>
      </c>
      <c r="D21" s="11">
        <v>2000</v>
      </c>
      <c r="E21" s="11" t="s">
        <v>16</v>
      </c>
    </row>
    <row r="22" spans="2:12" x14ac:dyDescent="0.25">
      <c r="B22" s="32" t="s">
        <v>7</v>
      </c>
      <c r="C22" s="9">
        <v>44601</v>
      </c>
      <c r="D22" s="8">
        <v>3000</v>
      </c>
      <c r="E22" s="8" t="s">
        <v>16</v>
      </c>
    </row>
    <row r="23" spans="2:12" x14ac:dyDescent="0.25">
      <c r="B23" s="33" t="s">
        <v>9</v>
      </c>
      <c r="C23" s="12">
        <v>44601</v>
      </c>
      <c r="D23" s="11">
        <v>1000</v>
      </c>
      <c r="E23" s="11" t="s">
        <v>18</v>
      </c>
    </row>
    <row r="24" spans="2:12" x14ac:dyDescent="0.25">
      <c r="B24" s="32" t="s">
        <v>11</v>
      </c>
      <c r="C24" s="9">
        <v>44602</v>
      </c>
      <c r="D24" s="8">
        <v>500</v>
      </c>
      <c r="E24" s="8" t="s">
        <v>18</v>
      </c>
    </row>
    <row r="25" spans="2:12" x14ac:dyDescent="0.25">
      <c r="B25" s="33" t="s">
        <v>5</v>
      </c>
      <c r="C25" s="12">
        <v>44602</v>
      </c>
      <c r="D25" s="11">
        <v>500</v>
      </c>
      <c r="E25" s="11" t="s">
        <v>18</v>
      </c>
    </row>
    <row r="26" spans="2:12" x14ac:dyDescent="0.25">
      <c r="B26" s="32" t="s">
        <v>5</v>
      </c>
      <c r="C26" s="9">
        <v>44602</v>
      </c>
      <c r="D26" s="8">
        <v>800</v>
      </c>
      <c r="E26" s="8" t="s">
        <v>18</v>
      </c>
    </row>
    <row r="27" spans="2:12" x14ac:dyDescent="0.25">
      <c r="B27" s="33" t="s">
        <v>3</v>
      </c>
      <c r="C27" s="12">
        <v>44603</v>
      </c>
      <c r="D27" s="11">
        <v>1000</v>
      </c>
      <c r="E27" s="11" t="s">
        <v>18</v>
      </c>
    </row>
    <row r="28" spans="2:12" x14ac:dyDescent="0.25">
      <c r="B28" s="32" t="s">
        <v>3</v>
      </c>
      <c r="C28" s="9">
        <v>44604</v>
      </c>
      <c r="D28" s="8">
        <v>2000</v>
      </c>
      <c r="E28" s="8" t="s">
        <v>18</v>
      </c>
    </row>
    <row r="29" spans="2:12" x14ac:dyDescent="0.25">
      <c r="B29" s="33" t="s">
        <v>3</v>
      </c>
      <c r="C29" s="12">
        <v>44605</v>
      </c>
      <c r="D29" s="11">
        <v>2000</v>
      </c>
      <c r="E29" s="11" t="s">
        <v>16</v>
      </c>
    </row>
    <row r="30" spans="2:12" x14ac:dyDescent="0.25">
      <c r="B30" s="32" t="s">
        <v>3</v>
      </c>
      <c r="C30" s="9">
        <v>44605</v>
      </c>
      <c r="D30" s="8">
        <v>3000</v>
      </c>
      <c r="E30" s="8" t="s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19"/>
  <sheetViews>
    <sheetView showGridLines="0" zoomScaleNormal="100" workbookViewId="0">
      <selection activeCell="G24" sqref="G24"/>
    </sheetView>
  </sheetViews>
  <sheetFormatPr defaultColWidth="9.140625" defaultRowHeight="15" x14ac:dyDescent="0.25"/>
  <cols>
    <col min="1" max="1" width="9.140625" style="4"/>
    <col min="2" max="2" width="10.5703125" style="4" customWidth="1"/>
    <col min="3" max="10" width="12.7109375" style="4" customWidth="1"/>
    <col min="11" max="16384" width="9.140625" style="4"/>
  </cols>
  <sheetData>
    <row r="2" spans="2:10" ht="15.75" thickBot="1" x14ac:dyDescent="0.3">
      <c r="B2" s="1" t="s">
        <v>63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69</v>
      </c>
      <c r="I2" s="1" t="s">
        <v>70</v>
      </c>
      <c r="J2" s="2" t="s">
        <v>71</v>
      </c>
    </row>
    <row r="3" spans="2:10" x14ac:dyDescent="0.25">
      <c r="B3" s="5" t="s">
        <v>20</v>
      </c>
      <c r="C3" s="5">
        <v>24</v>
      </c>
      <c r="D3" s="5">
        <v>22</v>
      </c>
      <c r="E3" s="5">
        <v>27</v>
      </c>
      <c r="F3" s="5">
        <v>20</v>
      </c>
      <c r="G3" s="5">
        <v>18</v>
      </c>
      <c r="H3" s="5">
        <v>27</v>
      </c>
      <c r="I3" s="5">
        <v>18</v>
      </c>
      <c r="J3" s="7">
        <v>15</v>
      </c>
    </row>
    <row r="4" spans="2:10" x14ac:dyDescent="0.25">
      <c r="B4" s="8" t="s">
        <v>21</v>
      </c>
      <c r="C4" s="8">
        <v>16</v>
      </c>
      <c r="D4" s="8">
        <v>23</v>
      </c>
      <c r="E4" s="8">
        <v>21</v>
      </c>
      <c r="F4" s="8">
        <v>21</v>
      </c>
      <c r="G4" s="8">
        <v>30</v>
      </c>
      <c r="H4" s="8">
        <v>26</v>
      </c>
      <c r="I4" s="8">
        <v>16</v>
      </c>
      <c r="J4" s="10">
        <v>16</v>
      </c>
    </row>
    <row r="5" spans="2:10" x14ac:dyDescent="0.25">
      <c r="B5" s="11" t="s">
        <v>22</v>
      </c>
      <c r="C5" s="11">
        <v>28</v>
      </c>
      <c r="D5" s="11">
        <v>23</v>
      </c>
      <c r="E5" s="11">
        <v>30</v>
      </c>
      <c r="F5" s="11">
        <v>33</v>
      </c>
      <c r="G5" s="11">
        <v>21</v>
      </c>
      <c r="H5" s="11">
        <v>29</v>
      </c>
      <c r="I5" s="11">
        <v>13</v>
      </c>
      <c r="J5" s="13">
        <v>33</v>
      </c>
    </row>
    <row r="6" spans="2:10" x14ac:dyDescent="0.25">
      <c r="B6" s="8" t="s">
        <v>24</v>
      </c>
      <c r="C6" s="8">
        <v>15</v>
      </c>
      <c r="D6" s="8">
        <v>18</v>
      </c>
      <c r="E6" s="8">
        <v>23</v>
      </c>
      <c r="F6" s="8">
        <v>12</v>
      </c>
      <c r="G6" s="8">
        <v>13</v>
      </c>
      <c r="H6" s="8">
        <v>22</v>
      </c>
      <c r="I6" s="8">
        <v>27</v>
      </c>
      <c r="J6" s="10">
        <v>17</v>
      </c>
    </row>
    <row r="7" spans="2:10" x14ac:dyDescent="0.25">
      <c r="B7" s="11" t="s">
        <v>25</v>
      </c>
      <c r="C7" s="11">
        <v>27</v>
      </c>
      <c r="D7" s="11">
        <v>29</v>
      </c>
      <c r="E7" s="11">
        <v>19</v>
      </c>
      <c r="F7" s="11">
        <v>21</v>
      </c>
      <c r="G7" s="11">
        <v>23</v>
      </c>
      <c r="H7" s="11">
        <v>11</v>
      </c>
      <c r="I7" s="11">
        <v>20</v>
      </c>
      <c r="J7" s="13">
        <v>32</v>
      </c>
    </row>
    <row r="8" spans="2:10" x14ac:dyDescent="0.25">
      <c r="B8" s="8" t="s">
        <v>26</v>
      </c>
      <c r="C8" s="8">
        <v>13</v>
      </c>
      <c r="D8" s="8">
        <v>30</v>
      </c>
      <c r="E8" s="8">
        <v>14</v>
      </c>
      <c r="F8" s="8">
        <v>18</v>
      </c>
      <c r="G8" s="8">
        <v>33</v>
      </c>
      <c r="H8" s="8">
        <v>24</v>
      </c>
      <c r="I8" s="8">
        <v>26</v>
      </c>
      <c r="J8" s="10">
        <v>19</v>
      </c>
    </row>
    <row r="9" spans="2:10" x14ac:dyDescent="0.25">
      <c r="B9" s="11" t="s">
        <v>27</v>
      </c>
      <c r="C9" s="11">
        <v>30</v>
      </c>
      <c r="D9" s="11">
        <v>21</v>
      </c>
      <c r="E9" s="11">
        <v>29</v>
      </c>
      <c r="F9" s="11">
        <v>26</v>
      </c>
      <c r="G9" s="11">
        <v>33</v>
      </c>
      <c r="H9" s="11">
        <v>21</v>
      </c>
      <c r="I9" s="11">
        <v>12</v>
      </c>
      <c r="J9" s="13">
        <v>32</v>
      </c>
    </row>
    <row r="10" spans="2:10" x14ac:dyDescent="0.25">
      <c r="B10" s="23" t="s">
        <v>29</v>
      </c>
      <c r="C10" s="23">
        <v>33</v>
      </c>
      <c r="D10" s="23">
        <v>16</v>
      </c>
      <c r="E10" s="23">
        <v>13</v>
      </c>
      <c r="F10" s="23">
        <v>16</v>
      </c>
      <c r="G10" s="23">
        <v>24</v>
      </c>
      <c r="H10" s="23">
        <v>30</v>
      </c>
      <c r="I10" s="23">
        <v>26</v>
      </c>
      <c r="J10" s="26">
        <v>23</v>
      </c>
    </row>
    <row r="13" spans="2:10" x14ac:dyDescent="0.25">
      <c r="B13" s="3" t="s">
        <v>72</v>
      </c>
    </row>
    <row r="16" spans="2:10" ht="15.75" thickBot="1" x14ac:dyDescent="0.3">
      <c r="B16" s="1" t="s">
        <v>0</v>
      </c>
      <c r="C16" s="1" t="s">
        <v>66</v>
      </c>
      <c r="D16" s="1" t="s">
        <v>68</v>
      </c>
      <c r="E16" s="2" t="s">
        <v>69</v>
      </c>
    </row>
    <row r="17" spans="1:5" ht="15.75" thickBot="1" x14ac:dyDescent="0.3">
      <c r="A17" s="35"/>
      <c r="B17" s="8" t="s">
        <v>21</v>
      </c>
      <c r="C17" s="41">
        <f>VLOOKUP($B17,$B$3:$J$10,MATCH(C$16,$B$2:$J$2,0),0)</f>
        <v>21</v>
      </c>
      <c r="D17" s="41">
        <f t="shared" ref="D17:E19" si="0">VLOOKUP($B17,$B$3:$J$10,MATCH(D$16,$B$2:$J$2,0),0)</f>
        <v>30</v>
      </c>
      <c r="E17" s="41">
        <f t="shared" si="0"/>
        <v>26</v>
      </c>
    </row>
    <row r="18" spans="1:5" ht="15.75" thickBot="1" x14ac:dyDescent="0.3">
      <c r="B18" s="8" t="s">
        <v>22</v>
      </c>
      <c r="C18" s="41">
        <f t="shared" ref="C18:C19" si="1">VLOOKUP($B18,$B$3:$J$10,MATCH(C$16,$B$2:$J$2,0),0)</f>
        <v>30</v>
      </c>
      <c r="D18" s="41">
        <f t="shared" si="0"/>
        <v>21</v>
      </c>
      <c r="E18" s="41">
        <f t="shared" si="0"/>
        <v>29</v>
      </c>
    </row>
    <row r="19" spans="1:5" x14ac:dyDescent="0.25">
      <c r="B19" s="15" t="s">
        <v>24</v>
      </c>
      <c r="C19" s="41">
        <f t="shared" si="1"/>
        <v>23</v>
      </c>
      <c r="D19" s="41">
        <f t="shared" si="0"/>
        <v>13</v>
      </c>
      <c r="E19" s="41">
        <f t="shared" si="0"/>
        <v>22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30"/>
  <sheetViews>
    <sheetView showGridLines="0" topLeftCell="A2" zoomScaleNormal="100" workbookViewId="0">
      <selection activeCell="J20" sqref="J20"/>
    </sheetView>
  </sheetViews>
  <sheetFormatPr defaultColWidth="9.140625" defaultRowHeight="15" x14ac:dyDescent="0.25"/>
  <cols>
    <col min="1" max="2" width="9.140625" style="4"/>
    <col min="3" max="3" width="11.140625" style="4" bestFit="1" customWidth="1"/>
    <col min="4" max="7" width="9.140625" style="4"/>
    <col min="8" max="8" width="13.42578125" style="4" bestFit="1" customWidth="1"/>
    <col min="9" max="9" width="13.28515625" style="4" bestFit="1" customWidth="1"/>
    <col min="10" max="10" width="13.42578125" style="4" bestFit="1" customWidth="1"/>
    <col min="11" max="11" width="14.140625" style="4" bestFit="1" customWidth="1"/>
    <col min="12" max="16384" width="9.140625" style="4"/>
  </cols>
  <sheetData>
    <row r="2" spans="2:10" ht="15.75" thickBot="1" x14ac:dyDescent="0.3">
      <c r="B2" s="1" t="s">
        <v>0</v>
      </c>
      <c r="C2" s="1" t="s">
        <v>13</v>
      </c>
      <c r="D2" s="1" t="s">
        <v>1</v>
      </c>
      <c r="E2" s="2" t="s">
        <v>14</v>
      </c>
    </row>
    <row r="3" spans="2:10" x14ac:dyDescent="0.25">
      <c r="B3" s="5" t="s">
        <v>3</v>
      </c>
      <c r="C3" s="6">
        <v>44601</v>
      </c>
      <c r="D3" s="5">
        <v>1000</v>
      </c>
      <c r="E3" s="7" t="s">
        <v>16</v>
      </c>
      <c r="H3" s="3" t="s">
        <v>74</v>
      </c>
    </row>
    <row r="4" spans="2:10" x14ac:dyDescent="0.25">
      <c r="B4" s="8" t="s">
        <v>5</v>
      </c>
      <c r="C4" s="9">
        <v>44601</v>
      </c>
      <c r="D4" s="8">
        <v>2000</v>
      </c>
      <c r="E4" s="10" t="s">
        <v>16</v>
      </c>
    </row>
    <row r="5" spans="2:10" x14ac:dyDescent="0.25">
      <c r="B5" s="11" t="s">
        <v>7</v>
      </c>
      <c r="C5" s="12">
        <v>44601</v>
      </c>
      <c r="D5" s="11">
        <v>3000</v>
      </c>
      <c r="E5" s="13" t="s">
        <v>16</v>
      </c>
    </row>
    <row r="6" spans="2:10" x14ac:dyDescent="0.25">
      <c r="B6" s="8" t="s">
        <v>9</v>
      </c>
      <c r="C6" s="9">
        <v>44601</v>
      </c>
      <c r="D6" s="8">
        <v>30000</v>
      </c>
      <c r="E6" s="10" t="s">
        <v>18</v>
      </c>
    </row>
    <row r="7" spans="2:10" x14ac:dyDescent="0.25">
      <c r="B7" s="11" t="s">
        <v>11</v>
      </c>
      <c r="C7" s="12">
        <v>44602</v>
      </c>
      <c r="D7" s="11">
        <v>500</v>
      </c>
      <c r="E7" s="13" t="s">
        <v>18</v>
      </c>
    </row>
    <row r="8" spans="2:10" x14ac:dyDescent="0.25">
      <c r="B8" s="8" t="s">
        <v>5</v>
      </c>
      <c r="C8" s="9">
        <v>44602</v>
      </c>
      <c r="D8" s="8">
        <v>500</v>
      </c>
      <c r="E8" s="10" t="s">
        <v>18</v>
      </c>
      <c r="H8" s="56" t="s">
        <v>73</v>
      </c>
      <c r="I8" s="4" t="s">
        <v>102</v>
      </c>
      <c r="J8"/>
    </row>
    <row r="9" spans="2:10" x14ac:dyDescent="0.25">
      <c r="B9" s="11" t="s">
        <v>5</v>
      </c>
      <c r="C9" s="12">
        <v>44602</v>
      </c>
      <c r="D9" s="11">
        <v>800</v>
      </c>
      <c r="E9" s="13" t="s">
        <v>18</v>
      </c>
      <c r="H9" s="57" t="s">
        <v>9</v>
      </c>
      <c r="I9" s="58">
        <v>32000</v>
      </c>
      <c r="J9"/>
    </row>
    <row r="10" spans="2:10" x14ac:dyDescent="0.25">
      <c r="B10" s="8" t="s">
        <v>3</v>
      </c>
      <c r="C10" s="9">
        <v>44603</v>
      </c>
      <c r="D10" s="8">
        <v>1000</v>
      </c>
      <c r="E10" s="10" t="s">
        <v>18</v>
      </c>
      <c r="H10" s="57" t="s">
        <v>3</v>
      </c>
      <c r="I10" s="58">
        <v>20000</v>
      </c>
      <c r="J10"/>
    </row>
    <row r="11" spans="2:10" x14ac:dyDescent="0.25">
      <c r="B11" s="11" t="s">
        <v>3</v>
      </c>
      <c r="C11" s="12">
        <v>44604</v>
      </c>
      <c r="D11" s="11">
        <v>2000</v>
      </c>
      <c r="E11" s="13" t="s">
        <v>18</v>
      </c>
      <c r="H11" s="57" t="s">
        <v>5</v>
      </c>
      <c r="I11" s="58">
        <v>10600</v>
      </c>
      <c r="J11"/>
    </row>
    <row r="12" spans="2:10" x14ac:dyDescent="0.25">
      <c r="B12" s="8" t="s">
        <v>3</v>
      </c>
      <c r="C12" s="9">
        <v>44605</v>
      </c>
      <c r="D12" s="8">
        <v>2000</v>
      </c>
      <c r="E12" s="10" t="s">
        <v>16</v>
      </c>
      <c r="H12" s="57" t="s">
        <v>101</v>
      </c>
      <c r="I12" s="58">
        <v>62600</v>
      </c>
      <c r="J12"/>
    </row>
    <row r="13" spans="2:10" x14ac:dyDescent="0.25">
      <c r="B13" s="11" t="s">
        <v>3</v>
      </c>
      <c r="C13" s="12">
        <v>44605</v>
      </c>
      <c r="D13" s="11">
        <v>3000</v>
      </c>
      <c r="E13" s="13" t="s">
        <v>16</v>
      </c>
      <c r="H13"/>
      <c r="I13"/>
      <c r="J13"/>
    </row>
    <row r="14" spans="2:10" x14ac:dyDescent="0.25">
      <c r="B14" s="8" t="s">
        <v>3</v>
      </c>
      <c r="C14" s="9">
        <v>44601</v>
      </c>
      <c r="D14" s="8">
        <v>1000</v>
      </c>
      <c r="E14" s="10" t="s">
        <v>16</v>
      </c>
      <c r="H14"/>
      <c r="I14"/>
      <c r="J14"/>
    </row>
    <row r="15" spans="2:10" x14ac:dyDescent="0.25">
      <c r="B15" s="11" t="s">
        <v>5</v>
      </c>
      <c r="C15" s="12">
        <v>44601</v>
      </c>
      <c r="D15" s="11">
        <v>2000</v>
      </c>
      <c r="E15" s="13" t="s">
        <v>16</v>
      </c>
      <c r="H15"/>
      <c r="I15"/>
      <c r="J15"/>
    </row>
    <row r="16" spans="2:10" x14ac:dyDescent="0.25">
      <c r="B16" s="8" t="s">
        <v>7</v>
      </c>
      <c r="C16" s="9">
        <v>44601</v>
      </c>
      <c r="D16" s="8">
        <v>3000</v>
      </c>
      <c r="E16" s="10" t="s">
        <v>16</v>
      </c>
      <c r="H16"/>
      <c r="I16"/>
      <c r="J16"/>
    </row>
    <row r="17" spans="2:10" x14ac:dyDescent="0.25">
      <c r="B17" s="11" t="s">
        <v>9</v>
      </c>
      <c r="C17" s="12">
        <v>44601</v>
      </c>
      <c r="D17" s="11">
        <v>1000</v>
      </c>
      <c r="E17" s="13" t="s">
        <v>18</v>
      </c>
      <c r="H17"/>
      <c r="I17"/>
      <c r="J17"/>
    </row>
    <row r="18" spans="2:10" x14ac:dyDescent="0.25">
      <c r="B18" s="8" t="s">
        <v>3</v>
      </c>
      <c r="C18" s="9">
        <v>44601</v>
      </c>
      <c r="D18" s="8">
        <v>1000</v>
      </c>
      <c r="E18" s="10" t="s">
        <v>16</v>
      </c>
      <c r="H18"/>
      <c r="I18"/>
      <c r="J18"/>
    </row>
    <row r="19" spans="2:10" x14ac:dyDescent="0.25">
      <c r="B19" s="11" t="s">
        <v>5</v>
      </c>
      <c r="C19" s="12">
        <v>44601</v>
      </c>
      <c r="D19" s="11">
        <v>2000</v>
      </c>
      <c r="E19" s="13" t="s">
        <v>16</v>
      </c>
      <c r="H19"/>
      <c r="I19"/>
      <c r="J19"/>
    </row>
    <row r="20" spans="2:10" x14ac:dyDescent="0.25">
      <c r="B20" s="8" t="s">
        <v>3</v>
      </c>
      <c r="C20" s="9">
        <v>44601</v>
      </c>
      <c r="D20" s="8">
        <v>1000</v>
      </c>
      <c r="E20" s="10" t="s">
        <v>16</v>
      </c>
      <c r="H20"/>
      <c r="I20"/>
      <c r="J20"/>
    </row>
    <row r="21" spans="2:10" x14ac:dyDescent="0.25">
      <c r="B21" s="11" t="s">
        <v>5</v>
      </c>
      <c r="C21" s="12">
        <v>44601</v>
      </c>
      <c r="D21" s="11">
        <v>2000</v>
      </c>
      <c r="E21" s="13" t="s">
        <v>16</v>
      </c>
      <c r="H21"/>
      <c r="I21"/>
      <c r="J21"/>
    </row>
    <row r="22" spans="2:10" x14ac:dyDescent="0.25">
      <c r="B22" s="8" t="s">
        <v>7</v>
      </c>
      <c r="C22" s="9">
        <v>44601</v>
      </c>
      <c r="D22" s="8">
        <v>3000</v>
      </c>
      <c r="E22" s="10" t="s">
        <v>16</v>
      </c>
      <c r="H22"/>
      <c r="I22"/>
      <c r="J22"/>
    </row>
    <row r="23" spans="2:10" x14ac:dyDescent="0.25">
      <c r="B23" s="11" t="s">
        <v>9</v>
      </c>
      <c r="C23" s="12">
        <v>44601</v>
      </c>
      <c r="D23" s="11">
        <v>1000</v>
      </c>
      <c r="E23" s="13" t="s">
        <v>18</v>
      </c>
      <c r="H23"/>
      <c r="I23"/>
      <c r="J23"/>
    </row>
    <row r="24" spans="2:10" x14ac:dyDescent="0.25">
      <c r="B24" s="8" t="s">
        <v>11</v>
      </c>
      <c r="C24" s="9">
        <v>44602</v>
      </c>
      <c r="D24" s="8">
        <v>500</v>
      </c>
      <c r="E24" s="10" t="s">
        <v>18</v>
      </c>
      <c r="H24"/>
      <c r="I24"/>
      <c r="J24"/>
    </row>
    <row r="25" spans="2:10" x14ac:dyDescent="0.25">
      <c r="B25" s="11" t="s">
        <v>5</v>
      </c>
      <c r="C25" s="12">
        <v>44602</v>
      </c>
      <c r="D25" s="11">
        <v>500</v>
      </c>
      <c r="E25" s="13" t="s">
        <v>18</v>
      </c>
      <c r="H25"/>
      <c r="I25"/>
      <c r="J25"/>
    </row>
    <row r="26" spans="2:10" x14ac:dyDescent="0.25">
      <c r="B26" s="8" t="s">
        <v>5</v>
      </c>
      <c r="C26" s="9">
        <v>44602</v>
      </c>
      <c r="D26" s="8">
        <v>800</v>
      </c>
      <c r="E26" s="10" t="s">
        <v>18</v>
      </c>
    </row>
    <row r="27" spans="2:10" x14ac:dyDescent="0.25">
      <c r="B27" s="11" t="s">
        <v>3</v>
      </c>
      <c r="C27" s="12">
        <v>44603</v>
      </c>
      <c r="D27" s="11">
        <v>1000</v>
      </c>
      <c r="E27" s="13" t="s">
        <v>18</v>
      </c>
    </row>
    <row r="28" spans="2:10" x14ac:dyDescent="0.25">
      <c r="B28" s="8" t="s">
        <v>3</v>
      </c>
      <c r="C28" s="9">
        <v>44604</v>
      </c>
      <c r="D28" s="8">
        <v>2000</v>
      </c>
      <c r="E28" s="10" t="s">
        <v>18</v>
      </c>
    </row>
    <row r="29" spans="2:10" x14ac:dyDescent="0.25">
      <c r="B29" s="11" t="s">
        <v>3</v>
      </c>
      <c r="C29" s="12">
        <v>44605</v>
      </c>
      <c r="D29" s="11">
        <v>2000</v>
      </c>
      <c r="E29" s="13" t="s">
        <v>16</v>
      </c>
    </row>
    <row r="30" spans="2:10" x14ac:dyDescent="0.25">
      <c r="B30" s="23" t="s">
        <v>3</v>
      </c>
      <c r="C30" s="28">
        <v>44605</v>
      </c>
      <c r="D30" s="23">
        <v>3000</v>
      </c>
      <c r="E30" s="26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17"/>
  <sheetViews>
    <sheetView showGridLines="0" zoomScaleNormal="100" workbookViewId="0">
      <selection activeCell="F13" sqref="F13"/>
    </sheetView>
  </sheetViews>
  <sheetFormatPr defaultColWidth="9.140625" defaultRowHeight="15" x14ac:dyDescent="0.25"/>
  <cols>
    <col min="1" max="1" width="9.140625" style="4"/>
    <col min="2" max="4" width="12.7109375" style="4" customWidth="1"/>
    <col min="5" max="16384" width="9.140625" style="4"/>
  </cols>
  <sheetData>
    <row r="2" spans="2:5" x14ac:dyDescent="0.25">
      <c r="B2" s="3" t="s">
        <v>75</v>
      </c>
    </row>
    <row r="5" spans="2:5" ht="15.75" thickBot="1" x14ac:dyDescent="0.3">
      <c r="B5" s="1" t="s">
        <v>76</v>
      </c>
      <c r="C5" s="1" t="s">
        <v>0</v>
      </c>
      <c r="D5" s="2" t="s">
        <v>14</v>
      </c>
    </row>
    <row r="6" spans="2:5" ht="15.75" thickBot="1" x14ac:dyDescent="0.3">
      <c r="B6" s="5" t="s">
        <v>77</v>
      </c>
      <c r="C6" s="46" t="str">
        <f>LEFT(B6,FIND("_",B6)-1)</f>
        <v>Aarav</v>
      </c>
      <c r="D6" s="21" t="str">
        <f>RIGHT(B6, LEN(B6)-FIND("_",B6))</f>
        <v>East</v>
      </c>
    </row>
    <row r="7" spans="2:5" ht="15.75" thickBot="1" x14ac:dyDescent="0.3">
      <c r="B7" s="8" t="s">
        <v>78</v>
      </c>
      <c r="C7" s="46" t="str">
        <f t="shared" ref="C7:C17" si="0">LEFT(B7,FIND("_",B7)-1)</f>
        <v>Ananya</v>
      </c>
      <c r="D7" s="21" t="str">
        <f t="shared" ref="D7:D17" si="1">RIGHT(B7, LEN(B7)-FIND("_",B7))</f>
        <v>East</v>
      </c>
    </row>
    <row r="8" spans="2:5" ht="15.75" thickBot="1" x14ac:dyDescent="0.3">
      <c r="B8" s="11" t="s">
        <v>79</v>
      </c>
      <c r="C8" s="46" t="str">
        <f t="shared" si="0"/>
        <v>Aisha</v>
      </c>
      <c r="D8" s="21" t="str">
        <f t="shared" si="1"/>
        <v>West</v>
      </c>
    </row>
    <row r="9" spans="2:5" ht="15.75" thickBot="1" x14ac:dyDescent="0.3">
      <c r="B9" s="8" t="s">
        <v>80</v>
      </c>
      <c r="C9" s="46" t="str">
        <f t="shared" si="0"/>
        <v>Dev</v>
      </c>
      <c r="D9" s="21" t="str">
        <f t="shared" si="1"/>
        <v>North</v>
      </c>
    </row>
    <row r="10" spans="2:5" ht="15.75" thickBot="1" x14ac:dyDescent="0.3">
      <c r="B10" s="11" t="s">
        <v>81</v>
      </c>
      <c r="C10" s="46" t="str">
        <f t="shared" si="0"/>
        <v>Diya</v>
      </c>
      <c r="D10" s="21" t="str">
        <f t="shared" si="1"/>
        <v>North</v>
      </c>
    </row>
    <row r="11" spans="2:5" ht="15.75" thickBot="1" x14ac:dyDescent="0.3">
      <c r="B11" s="8" t="s">
        <v>82</v>
      </c>
      <c r="C11" s="46" t="str">
        <f t="shared" si="0"/>
        <v>Ishan</v>
      </c>
      <c r="D11" s="21" t="str">
        <f t="shared" si="1"/>
        <v>North</v>
      </c>
      <c r="E11" s="43"/>
    </row>
    <row r="12" spans="2:5" ht="15.75" thickBot="1" x14ac:dyDescent="0.3">
      <c r="B12" s="11" t="s">
        <v>83</v>
      </c>
      <c r="C12" s="46" t="str">
        <f t="shared" si="0"/>
        <v>Kavya</v>
      </c>
      <c r="D12" s="21" t="str">
        <f t="shared" si="1"/>
        <v>South</v>
      </c>
    </row>
    <row r="13" spans="2:5" ht="15.75" thickBot="1" x14ac:dyDescent="0.3">
      <c r="B13" s="8" t="s">
        <v>84</v>
      </c>
      <c r="C13" s="46" t="str">
        <f t="shared" si="0"/>
        <v>Neha</v>
      </c>
      <c r="D13" s="21" t="str">
        <f t="shared" si="1"/>
        <v>South</v>
      </c>
    </row>
    <row r="14" spans="2:5" ht="15.75" thickBot="1" x14ac:dyDescent="0.3">
      <c r="B14" s="11" t="s">
        <v>85</v>
      </c>
      <c r="C14" s="46" t="str">
        <f t="shared" si="0"/>
        <v>Rohan</v>
      </c>
      <c r="D14" s="21" t="str">
        <f t="shared" si="1"/>
        <v>West</v>
      </c>
    </row>
    <row r="15" spans="2:5" ht="15.75" thickBot="1" x14ac:dyDescent="0.3">
      <c r="B15" s="8" t="s">
        <v>86</v>
      </c>
      <c r="C15" s="46" t="str">
        <f t="shared" si="0"/>
        <v>Sanya</v>
      </c>
      <c r="D15" s="21" t="str">
        <f t="shared" si="1"/>
        <v>East</v>
      </c>
    </row>
    <row r="16" spans="2:5" ht="15.75" thickBot="1" x14ac:dyDescent="0.3">
      <c r="B16" s="11" t="s">
        <v>87</v>
      </c>
      <c r="C16" s="46" t="str">
        <f t="shared" si="0"/>
        <v>Tanvi</v>
      </c>
      <c r="D16" s="21" t="str">
        <f t="shared" si="1"/>
        <v>East</v>
      </c>
    </row>
    <row r="17" spans="2:4" x14ac:dyDescent="0.25">
      <c r="B17" s="23" t="s">
        <v>88</v>
      </c>
      <c r="C17" s="46" t="str">
        <f t="shared" si="0"/>
        <v>Varun</v>
      </c>
      <c r="D17" s="21" t="str">
        <f t="shared" si="1"/>
        <v>South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F14"/>
  <sheetViews>
    <sheetView showGridLines="0" zoomScaleNormal="100" workbookViewId="0">
      <selection activeCell="M26" sqref="M26"/>
    </sheetView>
  </sheetViews>
  <sheetFormatPr defaultColWidth="9.140625" defaultRowHeight="15" x14ac:dyDescent="0.25"/>
  <cols>
    <col min="1" max="2" width="9.140625" style="4"/>
    <col min="3" max="3" width="11.5703125" style="4" customWidth="1"/>
    <col min="4" max="16384" width="9.140625" style="4"/>
  </cols>
  <sheetData>
    <row r="2" spans="2:6" x14ac:dyDescent="0.25">
      <c r="B2" s="20" t="s">
        <v>0</v>
      </c>
      <c r="C2" s="20" t="s">
        <v>89</v>
      </c>
      <c r="D2" s="20" t="s">
        <v>1</v>
      </c>
      <c r="F2" s="3" t="s">
        <v>90</v>
      </c>
    </row>
    <row r="3" spans="2:6" x14ac:dyDescent="0.25">
      <c r="B3" s="39" t="s">
        <v>20</v>
      </c>
      <c r="C3" s="39">
        <v>61</v>
      </c>
      <c r="D3" s="39">
        <v>99</v>
      </c>
    </row>
    <row r="4" spans="2:6" x14ac:dyDescent="0.25">
      <c r="B4" s="39" t="s">
        <v>21</v>
      </c>
      <c r="C4" s="39">
        <v>100</v>
      </c>
      <c r="D4" s="39">
        <v>61</v>
      </c>
    </row>
    <row r="5" spans="2:6" x14ac:dyDescent="0.25">
      <c r="B5" s="39" t="s">
        <v>22</v>
      </c>
      <c r="C5" s="39">
        <v>74</v>
      </c>
      <c r="D5" s="39">
        <v>81</v>
      </c>
    </row>
    <row r="6" spans="2:6" x14ac:dyDescent="0.25">
      <c r="B6" s="39" t="s">
        <v>24</v>
      </c>
      <c r="C6" s="39">
        <v>52</v>
      </c>
      <c r="D6" s="39">
        <v>52</v>
      </c>
    </row>
    <row r="7" spans="2:6" x14ac:dyDescent="0.25">
      <c r="B7" s="39" t="s">
        <v>25</v>
      </c>
      <c r="C7" s="39">
        <v>85</v>
      </c>
      <c r="D7" s="39">
        <v>86</v>
      </c>
    </row>
    <row r="8" spans="2:6" x14ac:dyDescent="0.25">
      <c r="B8" s="39" t="s">
        <v>26</v>
      </c>
      <c r="C8" s="39">
        <v>69</v>
      </c>
      <c r="D8" s="39">
        <v>65</v>
      </c>
    </row>
    <row r="9" spans="2:6" x14ac:dyDescent="0.25">
      <c r="B9" s="39" t="s">
        <v>27</v>
      </c>
      <c r="C9" s="39">
        <v>80</v>
      </c>
      <c r="D9" s="39">
        <v>62</v>
      </c>
    </row>
    <row r="10" spans="2:6" x14ac:dyDescent="0.25">
      <c r="B10" s="39" t="s">
        <v>29</v>
      </c>
      <c r="C10" s="39">
        <v>64</v>
      </c>
      <c r="D10" s="39">
        <v>76</v>
      </c>
    </row>
    <row r="11" spans="2:6" x14ac:dyDescent="0.25">
      <c r="B11" s="39" t="s">
        <v>30</v>
      </c>
      <c r="C11" s="39">
        <v>73</v>
      </c>
      <c r="D11" s="39">
        <v>57</v>
      </c>
    </row>
    <row r="12" spans="2:6" x14ac:dyDescent="0.25">
      <c r="B12" s="39" t="s">
        <v>31</v>
      </c>
      <c r="C12" s="39">
        <v>75</v>
      </c>
      <c r="D12" s="39">
        <v>55</v>
      </c>
    </row>
    <row r="13" spans="2:6" x14ac:dyDescent="0.25">
      <c r="B13" s="39" t="s">
        <v>32</v>
      </c>
      <c r="C13" s="39">
        <v>76</v>
      </c>
      <c r="D13" s="39">
        <v>88</v>
      </c>
    </row>
    <row r="14" spans="2:6" x14ac:dyDescent="0.25">
      <c r="B14" s="39" t="s">
        <v>33</v>
      </c>
      <c r="C14" s="39">
        <v>85</v>
      </c>
      <c r="D14" s="39">
        <v>83</v>
      </c>
    </row>
  </sheetData>
  <conditionalFormatting sqref="B3:D14">
    <cfRule type="expression" dxfId="4" priority="1">
      <formula>$C3&gt;$D3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F12"/>
  <sheetViews>
    <sheetView showGridLines="0" tabSelected="1" zoomScaleNormal="100" workbookViewId="0">
      <selection activeCell="F11" sqref="F11"/>
    </sheetView>
  </sheetViews>
  <sheetFormatPr defaultColWidth="9.140625" defaultRowHeight="15" x14ac:dyDescent="0.25"/>
  <cols>
    <col min="1" max="1" width="5.7109375" style="4" customWidth="1"/>
    <col min="2" max="2" width="10.42578125" style="4" customWidth="1"/>
    <col min="3" max="3" width="9.140625" style="4"/>
    <col min="4" max="4" width="6.85546875" style="4" customWidth="1"/>
    <col min="5" max="5" width="11.42578125" style="4" bestFit="1" customWidth="1"/>
    <col min="6" max="6" width="97.42578125" style="4" bestFit="1" customWidth="1"/>
    <col min="7" max="7" width="9.140625" style="4"/>
    <col min="8" max="8" width="11.42578125" style="4" bestFit="1" customWidth="1"/>
    <col min="9" max="9" width="93.42578125" style="4" bestFit="1" customWidth="1"/>
    <col min="10" max="16384" width="9.140625" style="4"/>
  </cols>
  <sheetData>
    <row r="2" spans="2:6" ht="15.75" thickBot="1" x14ac:dyDescent="0.3">
      <c r="B2" s="1" t="s">
        <v>91</v>
      </c>
      <c r="C2" s="2" t="s">
        <v>0</v>
      </c>
      <c r="D2" s="25"/>
      <c r="F2" s="36" t="s">
        <v>92</v>
      </c>
    </row>
    <row r="3" spans="2:6" x14ac:dyDescent="0.25">
      <c r="B3" s="5">
        <v>44</v>
      </c>
      <c r="C3" s="7" t="s">
        <v>42</v>
      </c>
      <c r="D3" s="25"/>
      <c r="F3" s="37">
        <f>LARGE(B3:B10,1)</f>
        <v>44</v>
      </c>
    </row>
    <row r="4" spans="2:6" x14ac:dyDescent="0.25">
      <c r="B4" s="8">
        <v>12</v>
      </c>
      <c r="C4" s="10" t="s">
        <v>45</v>
      </c>
      <c r="D4" s="25"/>
    </row>
    <row r="5" spans="2:6" x14ac:dyDescent="0.25">
      <c r="B5" s="11">
        <v>10</v>
      </c>
      <c r="C5" s="13" t="s">
        <v>48</v>
      </c>
      <c r="D5" s="25"/>
      <c r="F5" s="36" t="s">
        <v>93</v>
      </c>
    </row>
    <row r="6" spans="2:6" x14ac:dyDescent="0.25">
      <c r="B6" s="8">
        <v>31</v>
      </c>
      <c r="C6" s="10" t="s">
        <v>51</v>
      </c>
      <c r="D6" s="25"/>
      <c r="F6" s="36" t="s">
        <v>94</v>
      </c>
    </row>
    <row r="7" spans="2:6" x14ac:dyDescent="0.25">
      <c r="B7" s="11">
        <v>9</v>
      </c>
      <c r="C7" s="13" t="s">
        <v>95</v>
      </c>
      <c r="D7" s="25"/>
    </row>
    <row r="8" spans="2:6" x14ac:dyDescent="0.25">
      <c r="B8" s="8">
        <v>29</v>
      </c>
      <c r="C8" s="10" t="s">
        <v>96</v>
      </c>
      <c r="D8" s="25"/>
      <c r="F8" s="14" t="s">
        <v>97</v>
      </c>
    </row>
    <row r="9" spans="2:6" x14ac:dyDescent="0.25">
      <c r="B9" s="11">
        <v>23</v>
      </c>
      <c r="C9" s="13" t="s">
        <v>98</v>
      </c>
      <c r="D9" s="25"/>
      <c r="E9" s="4" t="s">
        <v>99</v>
      </c>
      <c r="F9" s="18" t="str">
        <f>VLOOKUP(SMALL(B3:B10,1),B3:C10,2,0)</f>
        <v>Butter</v>
      </c>
    </row>
    <row r="10" spans="2:6" x14ac:dyDescent="0.25">
      <c r="B10" s="23">
        <v>15</v>
      </c>
      <c r="C10" s="26" t="s">
        <v>100</v>
      </c>
      <c r="D10" s="25"/>
      <c r="E10" s="4" t="s">
        <v>60</v>
      </c>
      <c r="F10" s="38">
        <f>SMALL(B3:B10,1)</f>
        <v>9</v>
      </c>
    </row>
    <row r="12" spans="2:6" x14ac:dyDescent="0.25">
      <c r="F12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3"/>
  <sheetViews>
    <sheetView showGridLines="0" zoomScaleNormal="100" workbookViewId="0">
      <selection activeCell="H6" sqref="H6"/>
    </sheetView>
  </sheetViews>
  <sheetFormatPr defaultColWidth="9.140625" defaultRowHeight="15" x14ac:dyDescent="0.25"/>
  <cols>
    <col min="1" max="2" width="9.140625" style="4"/>
    <col min="3" max="3" width="12.85546875" style="4" customWidth="1"/>
    <col min="4" max="6" width="9.140625" style="4"/>
    <col min="7" max="7" width="12.5703125" style="4" bestFit="1" customWidth="1"/>
    <col min="8" max="8" width="13.85546875" style="4" bestFit="1" customWidth="1"/>
    <col min="9" max="16384" width="9.140625" style="4"/>
  </cols>
  <sheetData>
    <row r="2" spans="2:8" s="3" customFormat="1" ht="15.75" thickBot="1" x14ac:dyDescent="0.3">
      <c r="B2" s="1" t="s">
        <v>0</v>
      </c>
      <c r="C2" s="1" t="s">
        <v>13</v>
      </c>
      <c r="D2" s="1" t="s">
        <v>1</v>
      </c>
      <c r="E2" s="2" t="s">
        <v>14</v>
      </c>
      <c r="G2" s="4" t="s">
        <v>15</v>
      </c>
    </row>
    <row r="3" spans="2:8" x14ac:dyDescent="0.25">
      <c r="B3" s="5" t="s">
        <v>3</v>
      </c>
      <c r="C3" s="6">
        <v>44601</v>
      </c>
      <c r="D3" s="5">
        <v>1000</v>
      </c>
      <c r="E3" s="7" t="s">
        <v>16</v>
      </c>
    </row>
    <row r="4" spans="2:8" x14ac:dyDescent="0.25">
      <c r="B4" s="8" t="s">
        <v>5</v>
      </c>
      <c r="C4" s="9">
        <v>44601</v>
      </c>
      <c r="D4" s="8">
        <v>2000</v>
      </c>
      <c r="E4" s="10" t="s">
        <v>16</v>
      </c>
    </row>
    <row r="5" spans="2:8" ht="15.75" thickBot="1" x14ac:dyDescent="0.3">
      <c r="B5" s="11" t="s">
        <v>7</v>
      </c>
      <c r="C5" s="12">
        <v>44601</v>
      </c>
      <c r="D5" s="11">
        <v>3000</v>
      </c>
      <c r="E5" s="13" t="s">
        <v>16</v>
      </c>
      <c r="G5" s="1" t="s">
        <v>0</v>
      </c>
      <c r="H5" s="2" t="s">
        <v>17</v>
      </c>
    </row>
    <row r="6" spans="2:8" x14ac:dyDescent="0.25">
      <c r="B6" s="8" t="s">
        <v>9</v>
      </c>
      <c r="C6" s="9">
        <v>44601</v>
      </c>
      <c r="D6" s="8">
        <v>1000</v>
      </c>
      <c r="E6" s="10" t="s">
        <v>18</v>
      </c>
      <c r="G6" s="5" t="s">
        <v>3</v>
      </c>
      <c r="H6" s="21">
        <f>COUNTIF(B3:B13,G6)</f>
        <v>5</v>
      </c>
    </row>
    <row r="7" spans="2:8" x14ac:dyDescent="0.25">
      <c r="B7" s="11" t="s">
        <v>11</v>
      </c>
      <c r="C7" s="12">
        <v>44602</v>
      </c>
      <c r="D7" s="11">
        <v>500</v>
      </c>
      <c r="E7" s="13" t="s">
        <v>18</v>
      </c>
      <c r="F7" s="43"/>
      <c r="G7" s="32"/>
      <c r="H7" s="32"/>
    </row>
    <row r="8" spans="2:8" x14ac:dyDescent="0.25">
      <c r="B8" s="8" t="s">
        <v>5</v>
      </c>
      <c r="C8" s="9">
        <v>44602</v>
      </c>
      <c r="D8" s="8">
        <v>500</v>
      </c>
      <c r="E8" s="10" t="s">
        <v>18</v>
      </c>
    </row>
    <row r="9" spans="2:8" x14ac:dyDescent="0.25">
      <c r="B9" s="11" t="s">
        <v>5</v>
      </c>
      <c r="C9" s="12">
        <v>44602</v>
      </c>
      <c r="D9" s="11">
        <v>800</v>
      </c>
      <c r="E9" s="13" t="s">
        <v>18</v>
      </c>
    </row>
    <row r="10" spans="2:8" x14ac:dyDescent="0.25">
      <c r="B10" s="8" t="s">
        <v>3</v>
      </c>
      <c r="C10" s="9">
        <v>44603</v>
      </c>
      <c r="D10" s="8">
        <v>1000</v>
      </c>
      <c r="E10" s="10" t="s">
        <v>18</v>
      </c>
    </row>
    <row r="11" spans="2:8" x14ac:dyDescent="0.25">
      <c r="B11" s="11" t="s">
        <v>3</v>
      </c>
      <c r="C11" s="12">
        <v>44604</v>
      </c>
      <c r="D11" s="11">
        <v>2000</v>
      </c>
      <c r="E11" s="13" t="s">
        <v>18</v>
      </c>
    </row>
    <row r="12" spans="2:8" x14ac:dyDescent="0.25">
      <c r="B12" s="8" t="s">
        <v>3</v>
      </c>
      <c r="C12" s="9">
        <v>44605</v>
      </c>
      <c r="D12" s="8">
        <v>2000</v>
      </c>
      <c r="E12" s="10" t="s">
        <v>16</v>
      </c>
    </row>
    <row r="13" spans="2:8" x14ac:dyDescent="0.25">
      <c r="B13" s="15" t="s">
        <v>3</v>
      </c>
      <c r="C13" s="16">
        <v>44605</v>
      </c>
      <c r="D13" s="15">
        <v>3000</v>
      </c>
      <c r="E13" s="17" t="s">
        <v>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4"/>
  <sheetViews>
    <sheetView showGridLines="0" zoomScaleNormal="100" workbookViewId="0">
      <selection activeCell="G14" sqref="G14"/>
    </sheetView>
  </sheetViews>
  <sheetFormatPr defaultColWidth="9.140625" defaultRowHeight="15" x14ac:dyDescent="0.25"/>
  <cols>
    <col min="1" max="2" width="9.140625" style="4"/>
    <col min="3" max="3" width="11.7109375" style="4" customWidth="1"/>
    <col min="4" max="6" width="9.140625" style="4"/>
    <col min="7" max="8" width="13.85546875" style="4" customWidth="1"/>
    <col min="9" max="16384" width="9.140625" style="4"/>
  </cols>
  <sheetData>
    <row r="2" spans="2:8" ht="15.75" thickBot="1" x14ac:dyDescent="0.3">
      <c r="B2" s="1" t="s">
        <v>0</v>
      </c>
      <c r="C2" s="1" t="s">
        <v>13</v>
      </c>
      <c r="D2" s="1" t="s">
        <v>1</v>
      </c>
      <c r="E2" s="2" t="s">
        <v>14</v>
      </c>
      <c r="G2" s="3" t="s">
        <v>19</v>
      </c>
    </row>
    <row r="3" spans="2:8" x14ac:dyDescent="0.25">
      <c r="B3" s="5" t="s">
        <v>20</v>
      </c>
      <c r="C3" s="6">
        <v>44601</v>
      </c>
      <c r="D3" s="5">
        <v>1000</v>
      </c>
      <c r="E3" s="7" t="s">
        <v>16</v>
      </c>
    </row>
    <row r="4" spans="2:8" x14ac:dyDescent="0.25">
      <c r="B4" s="8" t="s">
        <v>21</v>
      </c>
      <c r="C4" s="9">
        <v>44601</v>
      </c>
      <c r="D4" s="8">
        <v>2000</v>
      </c>
      <c r="E4" s="10" t="s">
        <v>16</v>
      </c>
    </row>
    <row r="5" spans="2:8" ht="15.75" thickBot="1" x14ac:dyDescent="0.3">
      <c r="B5" s="11" t="s">
        <v>22</v>
      </c>
      <c r="C5" s="12">
        <v>44601</v>
      </c>
      <c r="D5" s="11">
        <v>3000</v>
      </c>
      <c r="E5" s="13" t="s">
        <v>23</v>
      </c>
      <c r="G5" s="1" t="s">
        <v>14</v>
      </c>
      <c r="H5" s="2" t="s">
        <v>17</v>
      </c>
    </row>
    <row r="6" spans="2:8" ht="15.75" thickBot="1" x14ac:dyDescent="0.3">
      <c r="B6" s="8" t="s">
        <v>24</v>
      </c>
      <c r="C6" s="9">
        <v>44601</v>
      </c>
      <c r="D6" s="8">
        <v>1000</v>
      </c>
      <c r="E6" s="10" t="s">
        <v>18</v>
      </c>
      <c r="G6" s="5" t="s">
        <v>16</v>
      </c>
      <c r="H6" s="21">
        <f>SUMIFS($D$3:$D$14,$E$3:$E$14,G6)</f>
        <v>8000</v>
      </c>
    </row>
    <row r="7" spans="2:8" x14ac:dyDescent="0.25">
      <c r="B7" s="11" t="s">
        <v>25</v>
      </c>
      <c r="C7" s="12">
        <v>44602</v>
      </c>
      <c r="D7" s="11">
        <v>500</v>
      </c>
      <c r="E7" s="13" t="s">
        <v>18</v>
      </c>
      <c r="G7" s="8" t="s">
        <v>18</v>
      </c>
      <c r="H7" s="21">
        <f>SUMIFS($D$3:$D$14,$E$3:$E$14,G7)</f>
        <v>2000</v>
      </c>
    </row>
    <row r="8" spans="2:8" x14ac:dyDescent="0.25">
      <c r="B8" s="8" t="s">
        <v>26</v>
      </c>
      <c r="C8" s="9">
        <v>44602</v>
      </c>
      <c r="D8" s="8">
        <v>500</v>
      </c>
      <c r="E8" s="10" t="s">
        <v>18</v>
      </c>
      <c r="F8" s="43"/>
      <c r="G8" s="32"/>
      <c r="H8" s="32"/>
    </row>
    <row r="9" spans="2:8" x14ac:dyDescent="0.25">
      <c r="B9" s="11" t="s">
        <v>27</v>
      </c>
      <c r="C9" s="12">
        <v>44602</v>
      </c>
      <c r="D9" s="11">
        <v>800</v>
      </c>
      <c r="E9" s="13" t="s">
        <v>28</v>
      </c>
    </row>
    <row r="10" spans="2:8" x14ac:dyDescent="0.25">
      <c r="B10" s="8" t="s">
        <v>29</v>
      </c>
      <c r="C10" s="9">
        <v>44603</v>
      </c>
      <c r="D10" s="8">
        <v>1000</v>
      </c>
      <c r="E10" s="10" t="s">
        <v>28</v>
      </c>
    </row>
    <row r="11" spans="2:8" x14ac:dyDescent="0.25">
      <c r="B11" s="11" t="s">
        <v>30</v>
      </c>
      <c r="C11" s="12">
        <v>44604</v>
      </c>
      <c r="D11" s="11">
        <v>2000</v>
      </c>
      <c r="E11" s="13" t="s">
        <v>23</v>
      </c>
    </row>
    <row r="12" spans="2:8" x14ac:dyDescent="0.25">
      <c r="B12" s="8" t="s">
        <v>31</v>
      </c>
      <c r="C12" s="9">
        <v>44605</v>
      </c>
      <c r="D12" s="8">
        <v>2000</v>
      </c>
      <c r="E12" s="10" t="s">
        <v>16</v>
      </c>
    </row>
    <row r="13" spans="2:8" x14ac:dyDescent="0.25">
      <c r="B13" s="11" t="s">
        <v>32</v>
      </c>
      <c r="C13" s="12">
        <v>44605</v>
      </c>
      <c r="D13" s="11">
        <v>3000</v>
      </c>
      <c r="E13" s="13" t="s">
        <v>16</v>
      </c>
    </row>
    <row r="14" spans="2:8" x14ac:dyDescent="0.25">
      <c r="B14" s="23" t="s">
        <v>33</v>
      </c>
      <c r="C14" s="28">
        <v>44606</v>
      </c>
      <c r="D14" s="23">
        <v>1500</v>
      </c>
      <c r="E14" s="26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4"/>
  <sheetViews>
    <sheetView showGridLines="0" zoomScaleNormal="100" workbookViewId="0">
      <selection activeCell="I18" sqref="I18"/>
    </sheetView>
  </sheetViews>
  <sheetFormatPr defaultColWidth="9.140625" defaultRowHeight="15" x14ac:dyDescent="0.25"/>
  <cols>
    <col min="1" max="2" width="9.140625" style="4"/>
    <col min="3" max="3" width="11.7109375" style="4" customWidth="1"/>
    <col min="4" max="6" width="9.140625" style="4"/>
    <col min="7" max="8" width="13.85546875" style="4" customWidth="1"/>
    <col min="9" max="16384" width="9.140625" style="4"/>
  </cols>
  <sheetData>
    <row r="2" spans="2:11" ht="15.75" thickBot="1" x14ac:dyDescent="0.3">
      <c r="B2" s="1" t="s">
        <v>0</v>
      </c>
      <c r="C2" s="1" t="s">
        <v>13</v>
      </c>
      <c r="D2" s="1" t="s">
        <v>1</v>
      </c>
      <c r="E2" s="2" t="s">
        <v>14</v>
      </c>
      <c r="G2" s="3" t="s">
        <v>34</v>
      </c>
      <c r="J2" s="20" t="s">
        <v>0</v>
      </c>
      <c r="K2" s="34" t="s">
        <v>1</v>
      </c>
    </row>
    <row r="3" spans="2:11" x14ac:dyDescent="0.25">
      <c r="B3" s="5" t="s">
        <v>20</v>
      </c>
      <c r="C3" s="6">
        <v>44601</v>
      </c>
      <c r="D3" s="5">
        <v>1000</v>
      </c>
      <c r="E3" s="7" t="s">
        <v>16</v>
      </c>
      <c r="J3" s="44" t="s">
        <v>33</v>
      </c>
      <c r="K3" s="45">
        <f>VLOOKUP(Table13[[#This Row],[Name]],$B$3:$E$14,3,0)</f>
        <v>1500</v>
      </c>
    </row>
    <row r="4" spans="2:11" x14ac:dyDescent="0.25">
      <c r="B4" s="8" t="s">
        <v>21</v>
      </c>
      <c r="C4" s="9">
        <v>44601</v>
      </c>
      <c r="D4" s="8">
        <v>2000</v>
      </c>
      <c r="E4" s="10" t="s">
        <v>16</v>
      </c>
      <c r="G4"/>
      <c r="H4"/>
      <c r="I4"/>
      <c r="J4" s="32" t="s">
        <v>32</v>
      </c>
      <c r="K4" s="42">
        <f>VLOOKUP(Table13[[#This Row],[Name]],$B$3:$E$14,3,0)</f>
        <v>3000</v>
      </c>
    </row>
    <row r="5" spans="2:11" x14ac:dyDescent="0.25">
      <c r="B5" s="11" t="s">
        <v>22</v>
      </c>
      <c r="C5" s="12">
        <v>44601</v>
      </c>
      <c r="D5" s="11">
        <v>3000</v>
      </c>
      <c r="E5" s="13" t="s">
        <v>23</v>
      </c>
      <c r="G5"/>
      <c r="H5"/>
      <c r="I5"/>
      <c r="J5" s="32" t="s">
        <v>31</v>
      </c>
      <c r="K5" s="42">
        <f>VLOOKUP(Table13[[#This Row],[Name]],$B$3:$E$14,3,0)</f>
        <v>2000</v>
      </c>
    </row>
    <row r="6" spans="2:11" x14ac:dyDescent="0.25">
      <c r="B6" s="8" t="s">
        <v>24</v>
      </c>
      <c r="C6" s="9">
        <v>44601</v>
      </c>
      <c r="D6" s="8">
        <v>1000</v>
      </c>
      <c r="E6" s="10" t="s">
        <v>18</v>
      </c>
      <c r="G6"/>
      <c r="H6"/>
      <c r="I6"/>
      <c r="J6" s="32" t="s">
        <v>30</v>
      </c>
      <c r="K6" s="42">
        <f>VLOOKUP(Table13[[#This Row],[Name]],$B$3:$E$14,3,0)</f>
        <v>2000</v>
      </c>
    </row>
    <row r="7" spans="2:11" x14ac:dyDescent="0.25">
      <c r="B7" s="11" t="s">
        <v>25</v>
      </c>
      <c r="C7" s="12">
        <v>44602</v>
      </c>
      <c r="D7" s="11">
        <v>500</v>
      </c>
      <c r="E7" s="13" t="s">
        <v>18</v>
      </c>
      <c r="G7"/>
      <c r="H7"/>
      <c r="I7"/>
      <c r="J7" s="32" t="s">
        <v>29</v>
      </c>
      <c r="K7" s="42">
        <f>VLOOKUP(Table13[[#This Row],[Name]],$B$3:$E$14,3,0)</f>
        <v>1000</v>
      </c>
    </row>
    <row r="8" spans="2:11" x14ac:dyDescent="0.25">
      <c r="B8" s="8" t="s">
        <v>26</v>
      </c>
      <c r="C8" s="9">
        <v>44602</v>
      </c>
      <c r="D8" s="8">
        <v>500</v>
      </c>
      <c r="E8" s="10" t="s">
        <v>18</v>
      </c>
      <c r="F8" s="43"/>
      <c r="G8"/>
      <c r="H8"/>
      <c r="I8"/>
      <c r="J8" s="32" t="s">
        <v>27</v>
      </c>
      <c r="K8" s="42">
        <f>VLOOKUP(Table13[[#This Row],[Name]],$B$3:$E$14,3,0)</f>
        <v>800</v>
      </c>
    </row>
    <row r="9" spans="2:11" x14ac:dyDescent="0.25">
      <c r="B9" s="11" t="s">
        <v>27</v>
      </c>
      <c r="C9" s="12">
        <v>44602</v>
      </c>
      <c r="D9" s="11">
        <v>800</v>
      </c>
      <c r="E9" s="13" t="s">
        <v>28</v>
      </c>
      <c r="J9" s="32" t="s">
        <v>26</v>
      </c>
      <c r="K9" s="42">
        <f>VLOOKUP(Table13[[#This Row],[Name]],$B$3:$E$14,3,0)</f>
        <v>500</v>
      </c>
    </row>
    <row r="10" spans="2:11" x14ac:dyDescent="0.25">
      <c r="B10" s="8" t="s">
        <v>29</v>
      </c>
      <c r="C10" s="9">
        <v>44603</v>
      </c>
      <c r="D10" s="8">
        <v>1000</v>
      </c>
      <c r="E10" s="10" t="s">
        <v>28</v>
      </c>
      <c r="J10" s="32" t="s">
        <v>25</v>
      </c>
      <c r="K10" s="42">
        <f>VLOOKUP(Table13[[#This Row],[Name]],$B$3:$E$14,3,0)</f>
        <v>500</v>
      </c>
    </row>
    <row r="11" spans="2:11" x14ac:dyDescent="0.25">
      <c r="B11" s="11" t="s">
        <v>30</v>
      </c>
      <c r="C11" s="12">
        <v>44604</v>
      </c>
      <c r="D11" s="11">
        <v>2000</v>
      </c>
      <c r="E11" s="13" t="s">
        <v>23</v>
      </c>
      <c r="J11" s="32" t="s">
        <v>24</v>
      </c>
      <c r="K11" s="42">
        <f>VLOOKUP(Table13[[#This Row],[Name]],$B$3:$E$14,3,0)</f>
        <v>1000</v>
      </c>
    </row>
    <row r="12" spans="2:11" x14ac:dyDescent="0.25">
      <c r="B12" s="8" t="s">
        <v>31</v>
      </c>
      <c r="C12" s="9">
        <v>44605</v>
      </c>
      <c r="D12" s="8">
        <v>2000</v>
      </c>
      <c r="E12" s="10" t="s">
        <v>16</v>
      </c>
      <c r="J12" s="32" t="s">
        <v>21</v>
      </c>
      <c r="K12" s="42">
        <f>VLOOKUP(Table13[[#This Row],[Name]],$B$3:$E$14,3,0)</f>
        <v>2000</v>
      </c>
    </row>
    <row r="13" spans="2:11" x14ac:dyDescent="0.25">
      <c r="B13" s="11" t="s">
        <v>32</v>
      </c>
      <c r="C13" s="12">
        <v>44605</v>
      </c>
      <c r="D13" s="11">
        <v>3000</v>
      </c>
      <c r="E13" s="13" t="s">
        <v>16</v>
      </c>
      <c r="J13" s="32" t="s">
        <v>22</v>
      </c>
      <c r="K13" s="42">
        <f>VLOOKUP(Table13[[#This Row],[Name]],$B$3:$E$14,3,0)</f>
        <v>3000</v>
      </c>
    </row>
    <row r="14" spans="2:11" x14ac:dyDescent="0.25">
      <c r="B14" s="23" t="s">
        <v>33</v>
      </c>
      <c r="C14" s="28">
        <v>44606</v>
      </c>
      <c r="D14" s="23">
        <v>1500</v>
      </c>
      <c r="E14" s="26" t="s">
        <v>28</v>
      </c>
      <c r="J14" s="32" t="s">
        <v>20</v>
      </c>
      <c r="K14" s="42">
        <f>VLOOKUP(Table13[[#This Row],[Name]],$B$3:$E$14,3,0)</f>
        <v>1000</v>
      </c>
    </row>
  </sheetData>
  <sortState xmlns:xlrd2="http://schemas.microsoft.com/office/spreadsheetml/2017/richdata2" ref="J3:K14">
    <sortCondition descending="1" ref="J3:J14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4"/>
  <sheetViews>
    <sheetView showGridLines="0" zoomScaleNormal="100" workbookViewId="0">
      <selection activeCell="H6" sqref="H6"/>
    </sheetView>
  </sheetViews>
  <sheetFormatPr defaultColWidth="9.140625" defaultRowHeight="15" x14ac:dyDescent="0.25"/>
  <cols>
    <col min="1" max="2" width="9.140625" style="4"/>
    <col min="3" max="3" width="10.28515625" style="4" bestFit="1" customWidth="1"/>
    <col min="4" max="5" width="9.140625" style="4"/>
    <col min="6" max="6" width="8.7109375" style="4" customWidth="1"/>
    <col min="7" max="8" width="12.42578125" style="4" customWidth="1"/>
    <col min="9" max="16384" width="9.140625" style="4"/>
  </cols>
  <sheetData>
    <row r="2" spans="2:8" ht="15.75" thickBot="1" x14ac:dyDescent="0.3">
      <c r="B2" s="1" t="s">
        <v>0</v>
      </c>
      <c r="C2" s="1" t="s">
        <v>13</v>
      </c>
      <c r="D2" s="1" t="s">
        <v>1</v>
      </c>
      <c r="E2" s="2" t="s">
        <v>14</v>
      </c>
      <c r="G2" s="3" t="s">
        <v>35</v>
      </c>
    </row>
    <row r="3" spans="2:8" x14ac:dyDescent="0.25">
      <c r="B3" s="5" t="s">
        <v>20</v>
      </c>
      <c r="C3" s="6">
        <v>44602</v>
      </c>
      <c r="D3" s="5">
        <v>500</v>
      </c>
      <c r="E3" s="7" t="s">
        <v>18</v>
      </c>
    </row>
    <row r="4" spans="2:8" x14ac:dyDescent="0.25">
      <c r="B4" s="8" t="s">
        <v>21</v>
      </c>
      <c r="C4" s="9">
        <v>44602</v>
      </c>
      <c r="D4" s="8">
        <v>500</v>
      </c>
      <c r="E4" s="10" t="s">
        <v>18</v>
      </c>
    </row>
    <row r="5" spans="2:8" x14ac:dyDescent="0.25">
      <c r="B5" s="11" t="s">
        <v>22</v>
      </c>
      <c r="C5" s="12">
        <v>44602</v>
      </c>
      <c r="D5" s="11">
        <v>800</v>
      </c>
      <c r="E5" s="13" t="s">
        <v>28</v>
      </c>
      <c r="G5" s="11" t="s">
        <v>36</v>
      </c>
      <c r="H5" s="22">
        <f>SUMIFS(D3:D14, C3:C14, "&gt;=2/9/2022", C3:C14, "&lt;=2/11/2022")</f>
        <v>9800</v>
      </c>
    </row>
    <row r="6" spans="2:8" x14ac:dyDescent="0.25">
      <c r="B6" s="8" t="s">
        <v>24</v>
      </c>
      <c r="C6" s="9">
        <v>44601</v>
      </c>
      <c r="D6" s="8">
        <v>1000</v>
      </c>
      <c r="E6" s="10" t="s">
        <v>16</v>
      </c>
      <c r="F6" s="43"/>
      <c r="G6" s="32"/>
      <c r="H6" s="32"/>
    </row>
    <row r="7" spans="2:8" x14ac:dyDescent="0.25">
      <c r="B7" s="11" t="s">
        <v>25</v>
      </c>
      <c r="C7" s="12">
        <v>44601</v>
      </c>
      <c r="D7" s="11">
        <v>1000</v>
      </c>
      <c r="E7" s="13" t="s">
        <v>18</v>
      </c>
    </row>
    <row r="8" spans="2:8" x14ac:dyDescent="0.25">
      <c r="B8" s="8" t="s">
        <v>26</v>
      </c>
      <c r="C8" s="9">
        <v>44603</v>
      </c>
      <c r="D8" s="8">
        <v>1000</v>
      </c>
      <c r="E8" s="10" t="s">
        <v>28</v>
      </c>
      <c r="H8" s="19"/>
    </row>
    <row r="9" spans="2:8" x14ac:dyDescent="0.25">
      <c r="B9" s="11" t="s">
        <v>27</v>
      </c>
      <c r="C9" s="12">
        <v>44601</v>
      </c>
      <c r="D9" s="11">
        <v>2000</v>
      </c>
      <c r="E9" s="13" t="s">
        <v>16</v>
      </c>
    </row>
    <row r="10" spans="2:8" x14ac:dyDescent="0.25">
      <c r="B10" s="8" t="s">
        <v>29</v>
      </c>
      <c r="C10" s="9">
        <v>44604</v>
      </c>
      <c r="D10" s="8">
        <v>2000</v>
      </c>
      <c r="E10" s="10" t="s">
        <v>23</v>
      </c>
    </row>
    <row r="11" spans="2:8" x14ac:dyDescent="0.25">
      <c r="B11" s="11" t="s">
        <v>30</v>
      </c>
      <c r="C11" s="12">
        <v>44605</v>
      </c>
      <c r="D11" s="11">
        <v>2000</v>
      </c>
      <c r="E11" s="13" t="s">
        <v>16</v>
      </c>
    </row>
    <row r="12" spans="2:8" x14ac:dyDescent="0.25">
      <c r="B12" s="8" t="s">
        <v>31</v>
      </c>
      <c r="C12" s="9">
        <v>44601</v>
      </c>
      <c r="D12" s="8">
        <v>3000</v>
      </c>
      <c r="E12" s="10" t="s">
        <v>23</v>
      </c>
    </row>
    <row r="13" spans="2:8" x14ac:dyDescent="0.25">
      <c r="B13" s="11" t="s">
        <v>32</v>
      </c>
      <c r="C13" s="12">
        <v>44605</v>
      </c>
      <c r="D13" s="11">
        <v>3000</v>
      </c>
      <c r="E13" s="13" t="s">
        <v>16</v>
      </c>
    </row>
    <row r="14" spans="2:8" x14ac:dyDescent="0.25">
      <c r="B14" s="23" t="s">
        <v>33</v>
      </c>
      <c r="C14" s="28">
        <v>44616</v>
      </c>
      <c r="D14" s="23">
        <v>1500</v>
      </c>
      <c r="E14" s="26" t="s">
        <v>23</v>
      </c>
    </row>
  </sheetData>
  <sortState xmlns:xlrd2="http://schemas.microsoft.com/office/spreadsheetml/2017/richdata2" ref="B3:E13">
    <sortCondition ref="D3:D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0"/>
  <sheetViews>
    <sheetView showGridLines="0" zoomScaleNormal="100" workbookViewId="0">
      <selection activeCell="D3" sqref="D3"/>
    </sheetView>
  </sheetViews>
  <sheetFormatPr defaultColWidth="9.140625" defaultRowHeight="15" x14ac:dyDescent="0.25"/>
  <cols>
    <col min="1" max="2" width="9.140625" style="4"/>
    <col min="3" max="3" width="10.140625" style="4" customWidth="1"/>
    <col min="4" max="4" width="23.7109375" style="4" customWidth="1"/>
    <col min="5" max="5" width="13.5703125" style="4" customWidth="1"/>
    <col min="6" max="6" width="13.42578125" style="4" bestFit="1" customWidth="1"/>
    <col min="7" max="7" width="31" style="4" bestFit="1" customWidth="1"/>
    <col min="8" max="16384" width="9.140625" style="4"/>
  </cols>
  <sheetData>
    <row r="2" spans="2:7" ht="15.75" thickBot="1" x14ac:dyDescent="0.3">
      <c r="B2" s="1" t="s">
        <v>37</v>
      </c>
      <c r="C2" s="1" t="s">
        <v>38</v>
      </c>
      <c r="D2" s="2" t="s">
        <v>39</v>
      </c>
      <c r="F2" s="20" t="s">
        <v>40</v>
      </c>
      <c r="G2" s="20" t="s">
        <v>41</v>
      </c>
    </row>
    <row r="3" spans="2:7" ht="15.75" thickBot="1" x14ac:dyDescent="0.3">
      <c r="B3" s="5" t="s">
        <v>42</v>
      </c>
      <c r="C3" s="5">
        <v>1</v>
      </c>
      <c r="D3" s="21" t="str">
        <f>IF(C3 &lt; 10, "Bad Sale", IF(C3 &lt;= 20, "Medium Sale", IF(C3 &lt;= 50, "Good Sale", "Excellent Sale")))</f>
        <v>Bad Sale</v>
      </c>
      <c r="F3" s="4" t="s">
        <v>43</v>
      </c>
      <c r="G3" s="4" t="s">
        <v>44</v>
      </c>
    </row>
    <row r="4" spans="2:7" ht="15.75" thickBot="1" x14ac:dyDescent="0.3">
      <c r="B4" s="8" t="s">
        <v>45</v>
      </c>
      <c r="C4" s="8">
        <v>12</v>
      </c>
      <c r="D4" s="21" t="str">
        <f t="shared" ref="D4:D10" si="0">IF(C4 &lt; 10, "Bad Sale", IF(C4 &lt;= 20, "Medium Sale", IF(C4 &lt;= 50, "Good Sale", "Excellent Sale")))</f>
        <v>Medium Sale</v>
      </c>
      <c r="F4" s="4" t="s">
        <v>46</v>
      </c>
      <c r="G4" s="4" t="s">
        <v>47</v>
      </c>
    </row>
    <row r="5" spans="2:7" ht="15.75" thickBot="1" x14ac:dyDescent="0.3">
      <c r="B5" s="11" t="s">
        <v>48</v>
      </c>
      <c r="C5" s="11">
        <v>3</v>
      </c>
      <c r="D5" s="21" t="str">
        <f t="shared" si="0"/>
        <v>Bad Sale</v>
      </c>
      <c r="F5" s="4" t="s">
        <v>49</v>
      </c>
      <c r="G5" s="4" t="s">
        <v>50</v>
      </c>
    </row>
    <row r="6" spans="2:7" ht="15.75" thickBot="1" x14ac:dyDescent="0.3">
      <c r="B6" s="8" t="s">
        <v>51</v>
      </c>
      <c r="C6" s="8">
        <v>45</v>
      </c>
      <c r="D6" s="21" t="str">
        <f t="shared" si="0"/>
        <v>Good Sale</v>
      </c>
      <c r="F6" s="4" t="s">
        <v>52</v>
      </c>
      <c r="G6" s="4" t="s">
        <v>53</v>
      </c>
    </row>
    <row r="7" spans="2:7" ht="15.75" thickBot="1" x14ac:dyDescent="0.3">
      <c r="B7" s="11" t="s">
        <v>42</v>
      </c>
      <c r="C7" s="11">
        <v>4</v>
      </c>
      <c r="D7" s="21" t="str">
        <f t="shared" si="0"/>
        <v>Bad Sale</v>
      </c>
    </row>
    <row r="8" spans="2:7" ht="15.75" thickBot="1" x14ac:dyDescent="0.3">
      <c r="B8" s="8" t="s">
        <v>42</v>
      </c>
      <c r="C8" s="8">
        <v>55</v>
      </c>
      <c r="D8" s="21" t="str">
        <f t="shared" si="0"/>
        <v>Excellent Sale</v>
      </c>
    </row>
    <row r="9" spans="2:7" ht="15.75" thickBot="1" x14ac:dyDescent="0.3">
      <c r="B9" s="11" t="s">
        <v>54</v>
      </c>
      <c r="C9" s="11">
        <v>23</v>
      </c>
      <c r="D9" s="21" t="str">
        <f t="shared" si="0"/>
        <v>Good Sale</v>
      </c>
    </row>
    <row r="10" spans="2:7" x14ac:dyDescent="0.25">
      <c r="B10" s="23" t="s">
        <v>48</v>
      </c>
      <c r="C10" s="23">
        <v>30</v>
      </c>
      <c r="D10" s="21" t="str">
        <f t="shared" si="0"/>
        <v>Good Sale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19"/>
  <sheetViews>
    <sheetView showGridLines="0" zoomScaleNormal="100" workbookViewId="0">
      <selection activeCell="G5" sqref="G5"/>
    </sheetView>
  </sheetViews>
  <sheetFormatPr defaultColWidth="9.140625" defaultRowHeight="15" x14ac:dyDescent="0.25"/>
  <cols>
    <col min="1" max="1" width="9.140625" style="4"/>
    <col min="2" max="2" width="6" style="4" bestFit="1" customWidth="1"/>
    <col min="3" max="3" width="13.42578125" style="4" bestFit="1" customWidth="1"/>
    <col min="4" max="4" width="29.7109375" style="4" bestFit="1" customWidth="1"/>
    <col min="5" max="5" width="5.42578125" style="4" customWidth="1"/>
    <col min="6" max="6" width="12.5703125" style="4" customWidth="1"/>
    <col min="7" max="7" width="13.42578125" style="4" bestFit="1" customWidth="1"/>
    <col min="8" max="16384" width="9.140625" style="4"/>
  </cols>
  <sheetData>
    <row r="2" spans="2:7" ht="15.75" thickBot="1" x14ac:dyDescent="0.3">
      <c r="B2" s="1" t="s">
        <v>37</v>
      </c>
      <c r="C2" s="1" t="s">
        <v>38</v>
      </c>
      <c r="D2" s="2" t="s">
        <v>39</v>
      </c>
      <c r="F2" s="24" t="s">
        <v>55</v>
      </c>
    </row>
    <row r="3" spans="2:7" ht="15.75" thickBot="1" x14ac:dyDescent="0.3">
      <c r="B3" s="5" t="s">
        <v>42</v>
      </c>
      <c r="C3" s="5">
        <v>1</v>
      </c>
      <c r="D3" s="21" t="str">
        <f>IF(C3 &lt; 10, "Bad Sale", IF(C3 &lt;= 20, "Medium Sale", IF(C3 &lt;= 50, "Good Sale", "Excellent Sale")))</f>
        <v>Bad Sale</v>
      </c>
      <c r="F3" s="24"/>
    </row>
    <row r="4" spans="2:7" ht="15.75" thickBot="1" x14ac:dyDescent="0.3">
      <c r="B4" s="8" t="s">
        <v>45</v>
      </c>
      <c r="C4" s="8">
        <v>12</v>
      </c>
      <c r="D4" s="21" t="str">
        <f t="shared" ref="D4:D10" si="0">IF(C4 &lt; 10, "Bad Sale", IF(C4 &lt;= 20, "Medium Sale", IF(C4 &lt;= 50, "Good Sale", "Excellent Sale")))</f>
        <v>Medium Sale</v>
      </c>
      <c r="F4" s="25" t="s">
        <v>56</v>
      </c>
      <c r="G4" s="25" t="s">
        <v>40</v>
      </c>
    </row>
    <row r="5" spans="2:7" ht="15.75" thickBot="1" x14ac:dyDescent="0.3">
      <c r="B5" s="11" t="s">
        <v>48</v>
      </c>
      <c r="C5" s="11">
        <v>3</v>
      </c>
      <c r="D5" s="21" t="str">
        <f t="shared" si="0"/>
        <v>Bad Sale</v>
      </c>
      <c r="F5" s="40"/>
      <c r="G5" s="25" t="s">
        <v>43</v>
      </c>
    </row>
    <row r="6" spans="2:7" ht="15.75" thickBot="1" x14ac:dyDescent="0.3">
      <c r="B6" s="8" t="s">
        <v>51</v>
      </c>
      <c r="C6" s="8">
        <v>45</v>
      </c>
      <c r="D6" s="21" t="str">
        <f t="shared" si="0"/>
        <v>Good Sale</v>
      </c>
      <c r="F6" s="40"/>
      <c r="G6" s="25" t="s">
        <v>46</v>
      </c>
    </row>
    <row r="7" spans="2:7" ht="15.75" thickBot="1" x14ac:dyDescent="0.3">
      <c r="B7" s="11" t="s">
        <v>42</v>
      </c>
      <c r="C7" s="11">
        <v>4</v>
      </c>
      <c r="D7" s="21" t="str">
        <f t="shared" si="0"/>
        <v>Bad Sale</v>
      </c>
      <c r="F7" s="40"/>
      <c r="G7" s="25" t="s">
        <v>49</v>
      </c>
    </row>
    <row r="8" spans="2:7" ht="15.75" thickBot="1" x14ac:dyDescent="0.3">
      <c r="B8" s="8" t="s">
        <v>42</v>
      </c>
      <c r="C8" s="8">
        <v>55</v>
      </c>
      <c r="D8" s="21" t="str">
        <f t="shared" si="0"/>
        <v>Excellent Sale</v>
      </c>
      <c r="F8" s="40"/>
      <c r="G8" s="25" t="s">
        <v>52</v>
      </c>
    </row>
    <row r="9" spans="2:7" ht="15.75" thickBot="1" x14ac:dyDescent="0.3">
      <c r="B9" s="11" t="s">
        <v>54</v>
      </c>
      <c r="C9" s="11">
        <v>23</v>
      </c>
      <c r="D9" s="21" t="str">
        <f t="shared" si="0"/>
        <v>Good Sale</v>
      </c>
    </row>
    <row r="10" spans="2:7" x14ac:dyDescent="0.25">
      <c r="B10" s="23" t="s">
        <v>48</v>
      </c>
      <c r="C10" s="23">
        <v>30</v>
      </c>
      <c r="D10" s="21" t="str">
        <f t="shared" si="0"/>
        <v>Good Sale</v>
      </c>
    </row>
    <row r="15" spans="2:7" x14ac:dyDescent="0.25">
      <c r="C15" s="20" t="s">
        <v>40</v>
      </c>
      <c r="D15" s="20" t="s">
        <v>57</v>
      </c>
    </row>
    <row r="16" spans="2:7" x14ac:dyDescent="0.25">
      <c r="C16" s="4" t="s">
        <v>43</v>
      </c>
      <c r="D16" s="4" t="s">
        <v>44</v>
      </c>
    </row>
    <row r="17" spans="3:4" x14ac:dyDescent="0.25">
      <c r="C17" s="4" t="s">
        <v>46</v>
      </c>
      <c r="D17" s="4" t="s">
        <v>47</v>
      </c>
    </row>
    <row r="18" spans="3:4" x14ac:dyDescent="0.25">
      <c r="C18" s="4" t="s">
        <v>49</v>
      </c>
      <c r="D18" s="4" t="s">
        <v>50</v>
      </c>
    </row>
    <row r="19" spans="3:4" x14ac:dyDescent="0.25">
      <c r="C19" s="4" t="s">
        <v>52</v>
      </c>
      <c r="D19" s="4" t="s">
        <v>53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7"/>
  <sheetViews>
    <sheetView showGridLines="0" zoomScaleNormal="100" workbookViewId="0">
      <selection activeCell="G19" sqref="G19"/>
    </sheetView>
  </sheetViews>
  <sheetFormatPr defaultColWidth="9.5703125" defaultRowHeight="15" x14ac:dyDescent="0.25"/>
  <cols>
    <col min="1" max="1" width="9.5703125" style="4"/>
    <col min="2" max="2" width="8.42578125" style="4" customWidth="1"/>
    <col min="3" max="3" width="10.28515625" style="4" bestFit="1" customWidth="1"/>
    <col min="4" max="4" width="8.5703125" style="4" customWidth="1"/>
    <col min="5" max="5" width="7.5703125" style="4" customWidth="1"/>
    <col min="6" max="6" width="13" style="4" customWidth="1"/>
    <col min="7" max="7" width="9.5703125" style="4"/>
    <col min="8" max="8" width="10.7109375" style="4" customWidth="1"/>
    <col min="9" max="9" width="11.140625" style="4" bestFit="1" customWidth="1"/>
    <col min="10" max="16384" width="9.5703125" style="4"/>
  </cols>
  <sheetData>
    <row r="2" spans="2:6" x14ac:dyDescent="0.25">
      <c r="B2" s="27" t="s">
        <v>58</v>
      </c>
    </row>
    <row r="4" spans="2:6" ht="15.75" thickBot="1" x14ac:dyDescent="0.3">
      <c r="B4" s="1" t="s">
        <v>0</v>
      </c>
      <c r="C4" s="1" t="s">
        <v>13</v>
      </c>
      <c r="D4" s="1" t="s">
        <v>1</v>
      </c>
      <c r="E4" s="1" t="s">
        <v>14</v>
      </c>
      <c r="F4" s="2" t="s">
        <v>59</v>
      </c>
    </row>
    <row r="5" spans="2:6" ht="15.75" thickBot="1" x14ac:dyDescent="0.3">
      <c r="B5" s="5" t="s">
        <v>20</v>
      </c>
      <c r="C5" s="6">
        <v>44601</v>
      </c>
      <c r="D5" s="5">
        <v>1000</v>
      </c>
      <c r="E5" s="5" t="s">
        <v>18</v>
      </c>
      <c r="F5" s="21">
        <f>IF(E5 = "East", D5 + 100, D5)</f>
        <v>1000</v>
      </c>
    </row>
    <row r="6" spans="2:6" ht="15.75" thickBot="1" x14ac:dyDescent="0.3">
      <c r="B6" s="8" t="s">
        <v>21</v>
      </c>
      <c r="C6" s="9">
        <v>44601</v>
      </c>
      <c r="D6" s="8">
        <v>2000</v>
      </c>
      <c r="E6" s="8" t="s">
        <v>16</v>
      </c>
      <c r="F6" s="21">
        <f t="shared" ref="F6:F16" si="0">IF(E6 = "East", D6 + 100, D6)</f>
        <v>2100</v>
      </c>
    </row>
    <row r="7" spans="2:6" ht="15.75" thickBot="1" x14ac:dyDescent="0.3">
      <c r="B7" s="11" t="s">
        <v>22</v>
      </c>
      <c r="C7" s="12">
        <v>44601</v>
      </c>
      <c r="D7" s="11">
        <v>3000</v>
      </c>
      <c r="E7" s="11" t="s">
        <v>28</v>
      </c>
      <c r="F7" s="21">
        <f t="shared" si="0"/>
        <v>3000</v>
      </c>
    </row>
    <row r="8" spans="2:6" ht="15.75" thickBot="1" x14ac:dyDescent="0.3">
      <c r="B8" s="8" t="s">
        <v>24</v>
      </c>
      <c r="C8" s="9">
        <v>44601</v>
      </c>
      <c r="D8" s="8">
        <v>1000</v>
      </c>
      <c r="E8" s="8" t="s">
        <v>23</v>
      </c>
      <c r="F8" s="21">
        <f t="shared" si="0"/>
        <v>1000</v>
      </c>
    </row>
    <row r="9" spans="2:6" ht="15.75" thickBot="1" x14ac:dyDescent="0.3">
      <c r="B9" s="11" t="s">
        <v>25</v>
      </c>
      <c r="C9" s="12">
        <v>44602</v>
      </c>
      <c r="D9" s="11">
        <v>500</v>
      </c>
      <c r="E9" s="11" t="s">
        <v>18</v>
      </c>
      <c r="F9" s="21">
        <f t="shared" si="0"/>
        <v>500</v>
      </c>
    </row>
    <row r="10" spans="2:6" ht="15.75" thickBot="1" x14ac:dyDescent="0.3">
      <c r="B10" s="8" t="s">
        <v>26</v>
      </c>
      <c r="C10" s="9">
        <v>44602</v>
      </c>
      <c r="D10" s="8">
        <v>500</v>
      </c>
      <c r="E10" s="8" t="s">
        <v>16</v>
      </c>
      <c r="F10" s="21">
        <f t="shared" si="0"/>
        <v>600</v>
      </c>
    </row>
    <row r="11" spans="2:6" ht="15.75" thickBot="1" x14ac:dyDescent="0.3">
      <c r="B11" s="11" t="s">
        <v>27</v>
      </c>
      <c r="C11" s="12">
        <v>44602</v>
      </c>
      <c r="D11" s="11">
        <v>800</v>
      </c>
      <c r="E11" s="11" t="s">
        <v>28</v>
      </c>
      <c r="F11" s="21">
        <f t="shared" si="0"/>
        <v>800</v>
      </c>
    </row>
    <row r="12" spans="2:6" ht="15.75" thickBot="1" x14ac:dyDescent="0.3">
      <c r="B12" s="8" t="s">
        <v>29</v>
      </c>
      <c r="C12" s="9">
        <v>44603</v>
      </c>
      <c r="D12" s="8">
        <v>1000</v>
      </c>
      <c r="E12" s="8" t="s">
        <v>23</v>
      </c>
      <c r="F12" s="21">
        <f t="shared" si="0"/>
        <v>1000</v>
      </c>
    </row>
    <row r="13" spans="2:6" ht="15.75" thickBot="1" x14ac:dyDescent="0.3">
      <c r="B13" s="11" t="s">
        <v>30</v>
      </c>
      <c r="C13" s="12">
        <v>44604</v>
      </c>
      <c r="D13" s="11">
        <v>2000</v>
      </c>
      <c r="E13" s="11" t="s">
        <v>18</v>
      </c>
      <c r="F13" s="21">
        <f t="shared" si="0"/>
        <v>2000</v>
      </c>
    </row>
    <row r="14" spans="2:6" ht="15.75" thickBot="1" x14ac:dyDescent="0.3">
      <c r="B14" s="8" t="s">
        <v>31</v>
      </c>
      <c r="C14" s="9">
        <v>44605</v>
      </c>
      <c r="D14" s="8">
        <v>2000</v>
      </c>
      <c r="E14" s="8" t="s">
        <v>16</v>
      </c>
      <c r="F14" s="21">
        <f t="shared" si="0"/>
        <v>2100</v>
      </c>
    </row>
    <row r="15" spans="2:6" ht="15.75" thickBot="1" x14ac:dyDescent="0.3">
      <c r="B15" s="11" t="s">
        <v>32</v>
      </c>
      <c r="C15" s="12">
        <v>44605</v>
      </c>
      <c r="D15" s="11">
        <v>3000</v>
      </c>
      <c r="E15" s="11" t="s">
        <v>28</v>
      </c>
      <c r="F15" s="21">
        <f t="shared" si="0"/>
        <v>3000</v>
      </c>
    </row>
    <row r="16" spans="2:6" x14ac:dyDescent="0.25">
      <c r="B16" s="23" t="s">
        <v>33</v>
      </c>
      <c r="C16" s="28">
        <v>44606</v>
      </c>
      <c r="D16" s="23">
        <v>5000</v>
      </c>
      <c r="E16" s="23" t="s">
        <v>23</v>
      </c>
      <c r="F16" s="21">
        <f t="shared" si="0"/>
        <v>5000</v>
      </c>
    </row>
    <row r="17" spans="11:11" x14ac:dyDescent="0.25">
      <c r="K17" s="2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19"/>
  <sheetViews>
    <sheetView showGridLines="0" zoomScaleNormal="100" workbookViewId="0">
      <selection activeCell="F17" sqref="F17:F18"/>
    </sheetView>
  </sheetViews>
  <sheetFormatPr defaultColWidth="9.140625" defaultRowHeight="15" x14ac:dyDescent="0.25"/>
  <cols>
    <col min="1" max="2" width="9.7109375" style="4" customWidth="1"/>
    <col min="3" max="3" width="10.42578125" style="4" customWidth="1"/>
    <col min="4" max="5" width="9.140625" style="4"/>
    <col min="6" max="6" width="12.5703125" style="4" bestFit="1" customWidth="1"/>
    <col min="7" max="7" width="18.5703125" style="4" customWidth="1"/>
    <col min="8" max="8" width="17.5703125" style="4" customWidth="1"/>
    <col min="9" max="16384" width="9.140625" style="4"/>
  </cols>
  <sheetData>
    <row r="2" spans="2:6" ht="15.75" thickBot="1" x14ac:dyDescent="0.3">
      <c r="B2" s="1" t="s">
        <v>37</v>
      </c>
      <c r="C2" s="2" t="s">
        <v>60</v>
      </c>
      <c r="E2" s="3" t="s">
        <v>61</v>
      </c>
    </row>
    <row r="3" spans="2:6" x14ac:dyDescent="0.25">
      <c r="B3" s="5" t="s">
        <v>42</v>
      </c>
      <c r="C3" s="7">
        <v>1</v>
      </c>
    </row>
    <row r="4" spans="2:6" x14ac:dyDescent="0.25">
      <c r="B4" s="8" t="s">
        <v>45</v>
      </c>
      <c r="C4" s="10">
        <v>12</v>
      </c>
    </row>
    <row r="5" spans="2:6" ht="15.75" thickBot="1" x14ac:dyDescent="0.3">
      <c r="B5" s="11" t="s">
        <v>48</v>
      </c>
      <c r="C5" s="13">
        <v>3</v>
      </c>
      <c r="E5" s="1" t="s">
        <v>37</v>
      </c>
      <c r="F5" s="2" t="s">
        <v>39</v>
      </c>
    </row>
    <row r="6" spans="2:6" ht="15.75" thickBot="1" x14ac:dyDescent="0.3">
      <c r="B6" s="8" t="s">
        <v>51</v>
      </c>
      <c r="C6" s="10">
        <v>31</v>
      </c>
      <c r="E6" s="5" t="s">
        <v>42</v>
      </c>
      <c r="F6" s="21" t="str">
        <f>IF(SUMIF($B$3:$B$14, B3, $C$3:$C$14) &gt; 50, "In Demand", "Low Demand")</f>
        <v>In Demand</v>
      </c>
    </row>
    <row r="7" spans="2:6" ht="15.75" thickBot="1" x14ac:dyDescent="0.3">
      <c r="B7" s="11" t="s">
        <v>42</v>
      </c>
      <c r="C7" s="13">
        <v>4</v>
      </c>
      <c r="E7" s="8" t="s">
        <v>45</v>
      </c>
      <c r="F7" s="21" t="str">
        <f t="shared" ref="F7:F8" si="0">IF(SUMIF($B$3:$B$14, B4, $C$3:$C$14) &gt; 50, "In Demand", "Low Demand")</f>
        <v>Low Demand</v>
      </c>
    </row>
    <row r="8" spans="2:6" x14ac:dyDescent="0.25">
      <c r="B8" s="8" t="s">
        <v>42</v>
      </c>
      <c r="C8" s="10">
        <v>29</v>
      </c>
      <c r="E8" s="15" t="s">
        <v>48</v>
      </c>
      <c r="F8" s="21" t="str">
        <f t="shared" si="0"/>
        <v>Low Demand</v>
      </c>
    </row>
    <row r="9" spans="2:6" x14ac:dyDescent="0.25">
      <c r="B9" s="11" t="s">
        <v>54</v>
      </c>
      <c r="C9" s="13">
        <v>23</v>
      </c>
    </row>
    <row r="10" spans="2:6" x14ac:dyDescent="0.25">
      <c r="B10" s="8" t="s">
        <v>48</v>
      </c>
      <c r="C10" s="10">
        <v>3</v>
      </c>
    </row>
    <row r="11" spans="2:6" x14ac:dyDescent="0.25">
      <c r="B11" s="11" t="s">
        <v>51</v>
      </c>
      <c r="C11" s="13">
        <v>11</v>
      </c>
    </row>
    <row r="12" spans="2:6" x14ac:dyDescent="0.25">
      <c r="B12" s="8" t="s">
        <v>42</v>
      </c>
      <c r="C12" s="10">
        <v>22</v>
      </c>
    </row>
    <row r="13" spans="2:6" x14ac:dyDescent="0.25">
      <c r="B13" s="11" t="s">
        <v>42</v>
      </c>
      <c r="C13" s="13">
        <v>33</v>
      </c>
    </row>
    <row r="14" spans="2:6" x14ac:dyDescent="0.25">
      <c r="B14" s="23" t="s">
        <v>54</v>
      </c>
      <c r="C14" s="26">
        <v>1</v>
      </c>
    </row>
    <row r="15" spans="2:6" x14ac:dyDescent="0.25">
      <c r="E15" s="30"/>
      <c r="F15" s="30"/>
    </row>
    <row r="16" spans="2:6" x14ac:dyDescent="0.25">
      <c r="E16" s="25"/>
      <c r="F16" s="25"/>
    </row>
    <row r="17" spans="5:6" x14ac:dyDescent="0.25">
      <c r="E17" s="25"/>
      <c r="F17" s="25"/>
    </row>
    <row r="18" spans="5:6" x14ac:dyDescent="0.25">
      <c r="E18" s="25"/>
      <c r="F18" s="25"/>
    </row>
    <row r="19" spans="5:6" x14ac:dyDescent="0.25">
      <c r="E19" s="25"/>
      <c r="F19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Y + r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E W P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j 6 t Y K I p H u A 4 A A A A R A A A A E w A c A E Z v c m 1 1 b G F z L 1 N l Y 3 R p b 2 4 x L m 0 g o h g A K K A U A A A A A A A A A A A A A A A A A A A A A A A A A A A A K 0 5 N L s n M z 1 M I h t C G 1 g B Q S w E C L Q A U A A I A C A B F j 6 t Y w K n 8 R 6 U A A A D 2 A A A A E g A A A A A A A A A A A A A A A A A A A A A A Q 2 9 u Z m l n L 1 B h Y 2 t h Z 2 U u e G 1 s U E s B A i 0 A F A A C A A g A R Y + r W A / K 6 a u k A A A A 6 Q A A A B M A A A A A A A A A A A A A A A A A 8 Q A A A F t D b 2 5 0 Z W 5 0 X 1 R 5 c G V z X S 5 4 b W x Q S w E C L Q A U A A I A C A B F j 6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b R k k D d 1 J 9 E s P U P j / U L w z Q A A A A A A g A A A A A A E G Y A A A A B A A A g A A A A Q u a V g l j t W F A P C i K r c v E x e R 4 b Z O r p / k R C B T 9 C f J J a X y g A A A A A D o A A A A A C A A A g A A A A C 1 S l C m Z Y t 3 u h G A D s d H d I G f 7 u 3 F t k 7 3 r a i h h T u b y 6 4 K 5 Q A A A A 5 9 j h r R 2 3 g k 1 m 6 t 4 U A m 9 j 0 T q a f g 1 U C Z F L 6 9 6 X N Q W h M C L 4 H r L k i E s 8 F D S P 9 u D W K S 9 Y 3 7 K e P 3 I e + i u M A X l k a a R j T i X I J d i 1 L I A W t B 3 f i Z 1 G 8 n 1 A A A A A n 7 O W 6 4 d S 1 F r T 6 p A + 1 y Y f 8 d G z g 0 K Z p 5 F N t v L S V k e Z O j 2 e p l y j q b b V Q u K c b o y P Z 9 j K j g 7 J b E w G R g h 7 E j 9 o a Y g z S w = = < / D a t a M a s h u p > 
</file>

<file path=customXml/itemProps1.xml><?xml version="1.0" encoding="utf-8"?>
<ds:datastoreItem xmlns:ds="http://schemas.openxmlformats.org/officeDocument/2006/customXml" ds:itemID="{E89E5A8C-CCFD-4E2F-933C-45960412C1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Q01</vt:lpstr>
      <vt:lpstr>Q02</vt:lpstr>
      <vt:lpstr>Q03</vt:lpstr>
      <vt:lpstr>Q04</vt:lpstr>
      <vt:lpstr>Q05</vt:lpstr>
      <vt:lpstr>Q06</vt:lpstr>
      <vt:lpstr>Q07</vt:lpstr>
      <vt:lpstr>Q08</vt:lpstr>
      <vt:lpstr>Q09</vt:lpstr>
      <vt:lpstr>Q10</vt:lpstr>
      <vt:lpstr>Q11</vt:lpstr>
      <vt:lpstr>Q12</vt:lpstr>
      <vt:lpstr>Q13</vt:lpstr>
      <vt:lpstr>Q14</vt:lpstr>
      <vt:lpstr>Q15</vt:lpstr>
      <vt:lpstr>'Q10'!Criteria</vt:lpstr>
      <vt:lpstr>'Q10'!Extract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ERP FBSPL</cp:lastModifiedBy>
  <cp:revision/>
  <dcterms:created xsi:type="dcterms:W3CDTF">2022-02-09T07:46:10Z</dcterms:created>
  <dcterms:modified xsi:type="dcterms:W3CDTF">2024-10-23T15:01:12Z</dcterms:modified>
  <cp:category/>
  <cp:contentStatus/>
</cp:coreProperties>
</file>