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 codeName="DieseArbeitsmappe"/>
  <bookViews>
    <workbookView xWindow="0" yWindow="55800" windowWidth="22260" windowHeight="12648" tabRatio="757" activeTab="7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ApproximationPlots" sheetId="31" r:id="rId13"/>
    <sheet name="EnumInput" sheetId="17" r:id="rId14"/>
  </sheets>
  <externalReferences>
    <externalReference r:id="rId15"/>
    <externalReference r:id="rId16"/>
  </externalReferences>
  <definedNames>
    <definedName name="Beschriftung">OFFSET('SIMM-Analysis'!$X$44,0,0,COUNTA('SIMM-Analysis'!$X$44:$X$1000),1)</definedName>
    <definedName name="ConfidenceBounds1">OFFSET('SIMM-Analysis'!$AX$45,0,0,'SIMM-Analysis'!$E$30/'SIMM-Analysis'!$E$29+1,1)</definedName>
    <definedName name="ConfidenceBounds2">OFFSET('SIMM-Analysis'!$AY$45,0,0,'SIMM-Analysis'!$E$30/'SIMM-Analysis'!$E$29+1,1)</definedName>
    <definedName name="Datenbereich">OFFSET('SIMM-Analysis'!$Y$44,0,0,COUNTA('SIMM-Analysis'!$Y$44:$Y$1000),1)</definedName>
    <definedName name="obLibs">'Load Libs'!$E$32</definedName>
    <definedName name="OnePathAgeing">OFFSET('SIMM-Analysis'!$AW$45,0,0,'SIMM-Analysis'!$E$30/'SIMM-Analysis'!$E$29+1,1)</definedName>
    <definedName name="Path1">OFFSET('SIMM-Analysis'!$AZ$45,0,0,'SIMM-Analysis'!$E$30/'SIMM-Analysis'!$E$29+1,1)</definedName>
    <definedName name="Path2">OFFSET('SIMM-Analysis'!$BA$45,0,0,'SIMM-Analysis'!$E$30/'SIMM-Analysis'!$E$29+1,1)</definedName>
    <definedName name="Path3">OFFSET('SIMM-Analysis'!$BB$45,0,0,'SIMM-Analysis'!$E$30/'SIMM-Analysis'!$E$29+1,1)</definedName>
    <definedName name="Path4">OFFSET('SIMM-Analysis'!$BC$45,0,0,'SIMM-Analysis'!$E$30/'SIMM-Analysis'!$E$29+1,1)</definedName>
    <definedName name="Path5">OFFSET('SIMM-Analysis'!$BD$45,0,0,'SIMM-Analysis'!$E$30/'SIMM-Analysis'!$E$29+1,1)</definedName>
    <definedName name="Path6">OFFSET('SIMM-Analysis'!$BE$45,0,0,'SIMM-Analysis'!$E$30/'SIMM-Analysis'!$E$29+1,1)</definedName>
    <definedName name="Path7">OFFSET('SIMM-Analysis'!$BF$45,0,0,'SIMM-Analysis'!$E$30/'SIMM-Analysis'!$E$29+1,1)</definedName>
    <definedName name="Path8">OFFSET('SIMM-Analysis'!$BG$45,0,0,'SIMM-Analysis'!$E$30/'SIMM-Analysis'!$E$29+1,1)</definedName>
    <definedName name="Time">OFFSET('SIMM-Analysis'!$AR$45,0,0,'SIMM-Analysis'!$E$30/'SIMM-Analysis'!$E$29+1,1)</definedName>
    <definedName name="ValueExact">OFFSET('SIMM-Analysis'!$AS$45,0,0,'SIMM-Analysis'!$E$30/'SIMM-Analysis'!$E$29+1,1)</definedName>
    <definedName name="ValueInterpolation">OFFSET('SIMM-Analysis'!$AV$45,0,0,'SIMM-Analysis'!$E$30/'SIMM-Analysis'!$E$29+1,1)</definedName>
    <definedName name="ValueMelting">OFFSET('SIMM-Analysis'!$AT$45,0,0,'SIMM-Analysis'!$E$30/'SIMM-Analysis'!$E$29+1,1)</definedName>
    <definedName name="ValueMeltingLIBOR">OFFSET('SIMM-Analysis'!$AU$45,0,0,'SIMM-Analysis'!$E$30/'SIMM-Analysis'!$E$29+1,1)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3" l="1"/>
  <c r="CX7" i="31"/>
  <c r="CX8" i="31"/>
  <c r="CX9" i="31"/>
  <c r="CX10" i="31"/>
  <c r="CX11" i="31"/>
  <c r="CX12" i="31"/>
  <c r="CX13" i="31"/>
  <c r="CX14" i="31"/>
  <c r="CX15" i="31"/>
  <c r="CX16" i="31"/>
  <c r="CX17" i="31"/>
  <c r="CX18" i="31"/>
  <c r="CX19" i="31"/>
  <c r="CX20" i="31"/>
  <c r="CX21" i="31"/>
  <c r="CX22" i="31"/>
  <c r="CX23" i="31"/>
  <c r="CX24" i="31"/>
  <c r="CX25" i="31"/>
  <c r="CX26" i="31"/>
  <c r="CX27" i="31"/>
  <c r="CX28" i="31"/>
  <c r="CX29" i="31"/>
  <c r="CX30" i="31"/>
  <c r="CX31" i="31"/>
  <c r="CX32" i="31"/>
  <c r="CX33" i="31"/>
  <c r="CX34" i="31"/>
  <c r="CX35" i="31"/>
  <c r="CX36" i="31"/>
  <c r="CX37" i="31"/>
  <c r="CX38" i="31"/>
  <c r="CX39" i="31"/>
  <c r="CX40" i="31"/>
  <c r="CX41" i="31"/>
  <c r="CX42" i="31"/>
  <c r="CX43" i="31"/>
  <c r="CX44" i="31"/>
  <c r="CX45" i="31"/>
  <c r="CX46" i="31"/>
  <c r="CX47" i="31"/>
  <c r="CX48" i="31"/>
  <c r="CX49" i="31"/>
  <c r="CX50" i="31"/>
  <c r="CX51" i="31"/>
  <c r="CX52" i="31"/>
  <c r="CX53" i="31"/>
  <c r="CX54" i="31"/>
  <c r="CX55" i="31"/>
  <c r="CX56" i="31"/>
  <c r="CX57" i="31"/>
  <c r="CX58" i="31"/>
  <c r="CX59" i="31"/>
  <c r="CX60" i="31"/>
  <c r="CX61" i="31"/>
  <c r="CX62" i="31"/>
  <c r="CX63" i="31"/>
  <c r="CX64" i="31"/>
  <c r="CX65" i="31"/>
  <c r="CX66" i="31"/>
  <c r="CX67" i="31"/>
  <c r="CX68" i="31"/>
  <c r="CX69" i="31"/>
  <c r="CX70" i="31"/>
  <c r="CX71" i="31"/>
  <c r="CX72" i="31"/>
  <c r="CX73" i="31"/>
  <c r="CX74" i="31"/>
  <c r="CX75" i="31"/>
  <c r="CX76" i="31"/>
  <c r="CX77" i="31"/>
  <c r="CX78" i="31"/>
  <c r="CX79" i="31"/>
  <c r="CX80" i="31"/>
  <c r="CX81" i="31"/>
  <c r="CX82" i="31"/>
  <c r="CX83" i="31"/>
  <c r="CX84" i="31"/>
  <c r="CX85" i="31"/>
  <c r="CX86" i="31"/>
  <c r="CX87" i="31"/>
  <c r="CX88" i="31"/>
  <c r="CX89" i="31"/>
  <c r="CX90" i="31"/>
  <c r="CX91" i="31"/>
  <c r="CX92" i="31"/>
  <c r="CX93" i="31"/>
  <c r="CX94" i="31"/>
  <c r="CX95" i="31"/>
  <c r="CX96" i="31"/>
  <c r="CX97" i="31"/>
  <c r="CX98" i="31"/>
  <c r="CX99" i="31"/>
  <c r="CX100" i="31"/>
  <c r="CX101" i="31"/>
  <c r="CX102" i="31"/>
  <c r="CX103" i="31"/>
  <c r="CX104" i="31"/>
  <c r="CX105" i="31"/>
  <c r="CX106" i="31"/>
  <c r="CX107" i="31"/>
  <c r="CX108" i="31"/>
  <c r="CX109" i="31"/>
  <c r="CX110" i="31"/>
  <c r="CX111" i="31"/>
  <c r="CX112" i="31"/>
  <c r="CX113" i="31"/>
  <c r="CX114" i="31"/>
  <c r="CX115" i="31"/>
  <c r="CX116" i="31"/>
  <c r="CX117" i="31"/>
  <c r="CX118" i="31"/>
  <c r="CX119" i="31"/>
  <c r="CX120" i="31"/>
  <c r="CX121" i="31"/>
  <c r="CX122" i="31"/>
  <c r="CX123" i="31"/>
  <c r="CX124" i="31"/>
  <c r="CX125" i="31"/>
  <c r="CX126" i="31"/>
  <c r="CX127" i="31"/>
  <c r="CX128" i="31"/>
  <c r="CX129" i="31"/>
  <c r="CX130" i="31"/>
  <c r="CX131" i="31"/>
  <c r="CX132" i="31"/>
  <c r="CX133" i="31"/>
  <c r="CX134" i="31"/>
  <c r="CX135" i="31"/>
  <c r="CX136" i="31"/>
  <c r="CX137" i="31"/>
  <c r="CX138" i="31"/>
  <c r="CX139" i="31"/>
  <c r="CX140" i="31"/>
  <c r="CX141" i="31"/>
  <c r="CX142" i="31"/>
  <c r="CX143" i="31"/>
  <c r="CX144" i="31"/>
  <c r="CX145" i="31"/>
  <c r="CX146" i="31"/>
  <c r="CX147" i="31"/>
  <c r="CX148" i="31"/>
  <c r="CX149" i="31"/>
  <c r="CX150" i="31"/>
  <c r="CX151" i="31"/>
  <c r="CX152" i="31"/>
  <c r="CX153" i="31"/>
  <c r="CX154" i="31"/>
  <c r="CX155" i="31"/>
  <c r="CX156" i="31"/>
  <c r="CX157" i="31"/>
  <c r="CX158" i="31"/>
  <c r="CX159" i="31"/>
  <c r="CX160" i="31"/>
  <c r="CX161" i="31"/>
  <c r="CX162" i="31"/>
  <c r="CX163" i="31"/>
  <c r="CX164" i="31"/>
  <c r="CX165" i="31"/>
  <c r="CX166" i="31"/>
  <c r="CX167" i="31"/>
  <c r="CX168" i="31"/>
  <c r="CX169" i="31"/>
  <c r="CX170" i="31"/>
  <c r="CX171" i="31"/>
  <c r="CX172" i="31"/>
  <c r="CX173" i="31"/>
  <c r="CX174" i="31"/>
  <c r="CX175" i="31"/>
  <c r="CX176" i="31"/>
  <c r="CX177" i="31"/>
  <c r="CX178" i="31"/>
  <c r="CX179" i="31"/>
  <c r="CX180" i="31"/>
  <c r="CX181" i="31"/>
  <c r="CX182" i="31"/>
  <c r="CX183" i="31"/>
  <c r="CX184" i="31"/>
  <c r="CX185" i="31"/>
  <c r="CX186" i="31"/>
  <c r="CX187" i="31"/>
  <c r="CX188" i="31"/>
  <c r="CX189" i="31"/>
  <c r="CX190" i="31"/>
  <c r="CX191" i="31"/>
  <c r="CX192" i="31"/>
  <c r="CX193" i="31"/>
  <c r="CX194" i="31"/>
  <c r="CX195" i="31"/>
  <c r="CX196" i="31"/>
  <c r="CX197" i="31"/>
  <c r="CX198" i="31"/>
  <c r="CX199" i="31"/>
  <c r="CX200" i="31"/>
  <c r="CX201" i="31"/>
  <c r="CX202" i="31"/>
  <c r="CX203" i="31"/>
  <c r="CX204" i="31"/>
  <c r="CX205" i="31"/>
  <c r="CX206" i="31"/>
  <c r="CX6" i="31"/>
  <c r="CE7" i="31"/>
  <c r="CE8" i="31"/>
  <c r="CE9" i="31"/>
  <c r="CE10" i="31"/>
  <c r="CE11" i="31"/>
  <c r="CE12" i="31"/>
  <c r="CE13" i="31"/>
  <c r="CE14" i="31"/>
  <c r="CE15" i="31"/>
  <c r="CE16" i="31"/>
  <c r="CE17" i="31"/>
  <c r="CE18" i="31"/>
  <c r="CE19" i="31"/>
  <c r="CE20" i="31"/>
  <c r="CE21" i="31"/>
  <c r="CE22" i="31"/>
  <c r="CE23" i="31"/>
  <c r="CE24" i="31"/>
  <c r="CE25" i="31"/>
  <c r="CE26" i="31"/>
  <c r="CE27" i="31"/>
  <c r="CE28" i="31"/>
  <c r="CE29" i="31"/>
  <c r="CE30" i="31"/>
  <c r="CE31" i="31"/>
  <c r="CE32" i="31"/>
  <c r="CE33" i="31"/>
  <c r="CE34" i="31"/>
  <c r="CE35" i="31"/>
  <c r="CE36" i="31"/>
  <c r="CE37" i="31"/>
  <c r="CE38" i="31"/>
  <c r="CE39" i="31"/>
  <c r="CE40" i="31"/>
  <c r="CE41" i="31"/>
  <c r="CE42" i="31"/>
  <c r="CE43" i="31"/>
  <c r="CE44" i="31"/>
  <c r="CE45" i="31"/>
  <c r="CE46" i="31"/>
  <c r="CE47" i="31"/>
  <c r="CE48" i="31"/>
  <c r="CE49" i="31"/>
  <c r="CE50" i="31"/>
  <c r="CE51" i="31"/>
  <c r="CE52" i="31"/>
  <c r="CE53" i="31"/>
  <c r="CE54" i="31"/>
  <c r="CE55" i="31"/>
  <c r="CE56" i="31"/>
  <c r="CE57" i="31"/>
  <c r="CE58" i="31"/>
  <c r="CE59" i="31"/>
  <c r="CE60" i="31"/>
  <c r="CE61" i="31"/>
  <c r="CE62" i="31"/>
  <c r="CE63" i="31"/>
  <c r="CE64" i="31"/>
  <c r="CE65" i="31"/>
  <c r="CE66" i="31"/>
  <c r="CE67" i="31"/>
  <c r="CE68" i="31"/>
  <c r="CE69" i="31"/>
  <c r="CE70" i="31"/>
  <c r="CE71" i="31"/>
  <c r="CE72" i="31"/>
  <c r="CE73" i="31"/>
  <c r="CE74" i="31"/>
  <c r="CE75" i="31"/>
  <c r="CE76" i="31"/>
  <c r="CE77" i="31"/>
  <c r="CE78" i="31"/>
  <c r="CE79" i="31"/>
  <c r="CE80" i="31"/>
  <c r="CE81" i="31"/>
  <c r="CE82" i="31"/>
  <c r="CE83" i="31"/>
  <c r="CE84" i="31"/>
  <c r="CE85" i="31"/>
  <c r="CE86" i="31"/>
  <c r="CE87" i="31"/>
  <c r="CE88" i="31"/>
  <c r="CE89" i="31"/>
  <c r="CE90" i="31"/>
  <c r="CE91" i="31"/>
  <c r="CE92" i="31"/>
  <c r="CE93" i="31"/>
  <c r="CE94" i="31"/>
  <c r="CE95" i="31"/>
  <c r="CE96" i="31"/>
  <c r="CE97" i="31"/>
  <c r="CE98" i="31"/>
  <c r="CE99" i="31"/>
  <c r="CE100" i="31"/>
  <c r="CE101" i="31"/>
  <c r="CE102" i="31"/>
  <c r="CE103" i="31"/>
  <c r="CE104" i="31"/>
  <c r="CE105" i="31"/>
  <c r="CE106" i="31"/>
  <c r="CE107" i="31"/>
  <c r="CE108" i="31"/>
  <c r="CE109" i="31"/>
  <c r="CE110" i="31"/>
  <c r="CE111" i="31"/>
  <c r="CE112" i="31"/>
  <c r="CE113" i="31"/>
  <c r="CE114" i="31"/>
  <c r="CE115" i="31"/>
  <c r="CE116" i="31"/>
  <c r="CE117" i="31"/>
  <c r="CE118" i="31"/>
  <c r="CE119" i="31"/>
  <c r="CE120" i="31"/>
  <c r="CE121" i="31"/>
  <c r="CE122" i="31"/>
  <c r="CE123" i="31"/>
  <c r="CE124" i="31"/>
  <c r="CE125" i="31"/>
  <c r="CE126" i="31"/>
  <c r="CE127" i="31"/>
  <c r="CE128" i="31"/>
  <c r="CE129" i="31"/>
  <c r="CE130" i="31"/>
  <c r="CE131" i="31"/>
  <c r="CE132" i="31"/>
  <c r="CE133" i="31"/>
  <c r="CE134" i="31"/>
  <c r="CE135" i="31"/>
  <c r="CE136" i="31"/>
  <c r="CE137" i="31"/>
  <c r="CE138" i="31"/>
  <c r="CE139" i="31"/>
  <c r="CE140" i="31"/>
  <c r="CE141" i="31"/>
  <c r="CE142" i="31"/>
  <c r="CE143" i="31"/>
  <c r="CE144" i="31"/>
  <c r="CE145" i="31"/>
  <c r="CE146" i="31"/>
  <c r="CE147" i="31"/>
  <c r="CE148" i="31"/>
  <c r="CE149" i="31"/>
  <c r="CE150" i="31"/>
  <c r="CE151" i="31"/>
  <c r="CE152" i="31"/>
  <c r="CE153" i="31"/>
  <c r="CE154" i="31"/>
  <c r="CE155" i="31"/>
  <c r="CE156" i="31"/>
  <c r="CE157" i="31"/>
  <c r="CE158" i="31"/>
  <c r="CE159" i="31"/>
  <c r="CE160" i="31"/>
  <c r="CE161" i="31"/>
  <c r="CE162" i="31"/>
  <c r="CE163" i="31"/>
  <c r="CE164" i="31"/>
  <c r="CE165" i="31"/>
  <c r="CE166" i="31"/>
  <c r="CE167" i="31"/>
  <c r="CE168" i="31"/>
  <c r="CE169" i="31"/>
  <c r="CE170" i="31"/>
  <c r="CE171" i="31"/>
  <c r="CE172" i="31"/>
  <c r="CE173" i="31"/>
  <c r="CE174" i="31"/>
  <c r="CE175" i="31"/>
  <c r="CE176" i="31"/>
  <c r="CE177" i="31"/>
  <c r="CE178" i="31"/>
  <c r="CE179" i="31"/>
  <c r="CE180" i="31"/>
  <c r="CE181" i="31"/>
  <c r="CE182" i="31"/>
  <c r="CE183" i="31"/>
  <c r="CE184" i="31"/>
  <c r="CE185" i="31"/>
  <c r="CE186" i="31"/>
  <c r="CE187" i="31"/>
  <c r="CE188" i="31"/>
  <c r="CE189" i="31"/>
  <c r="CE190" i="31"/>
  <c r="CE191" i="31"/>
  <c r="CE192" i="31"/>
  <c r="CE193" i="31"/>
  <c r="CE194" i="31"/>
  <c r="CE195" i="31"/>
  <c r="CE196" i="31"/>
  <c r="CE197" i="31"/>
  <c r="CE198" i="31"/>
  <c r="CE199" i="31"/>
  <c r="CE200" i="31"/>
  <c r="CE201" i="31"/>
  <c r="CE202" i="31"/>
  <c r="CE203" i="31"/>
  <c r="CE204" i="31"/>
  <c r="CE205" i="31"/>
  <c r="CE206" i="31"/>
  <c r="CE6" i="31"/>
  <c r="L5" i="31"/>
  <c r="A47" i="25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199" i="25"/>
  <c r="A200" i="25"/>
  <c r="A201" i="25"/>
  <c r="A202" i="25"/>
  <c r="A203" i="25"/>
  <c r="A204" i="25"/>
  <c r="A205" i="25"/>
  <c r="A206" i="25"/>
  <c r="A207" i="25"/>
  <c r="A208" i="25"/>
  <c r="A209" i="25"/>
  <c r="A210" i="25"/>
  <c r="A211" i="25"/>
  <c r="A212" i="25"/>
  <c r="A213" i="25"/>
  <c r="A214" i="25"/>
  <c r="A215" i="25"/>
  <c r="A216" i="25"/>
  <c r="A217" i="25"/>
  <c r="A218" i="25"/>
  <c r="A219" i="25"/>
  <c r="A220" i="25"/>
  <c r="A221" i="25"/>
  <c r="A222" i="25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133" i="25"/>
  <c r="B134" i="25"/>
  <c r="B135" i="25"/>
  <c r="B136" i="25"/>
  <c r="B137" i="25"/>
  <c r="B138" i="25"/>
  <c r="B139" i="25"/>
  <c r="B140" i="25"/>
  <c r="B141" i="25"/>
  <c r="B142" i="25"/>
  <c r="B143" i="25"/>
  <c r="B144" i="25"/>
  <c r="B145" i="25"/>
  <c r="B146" i="25"/>
  <c r="B147" i="25"/>
  <c r="B148" i="25"/>
  <c r="B149" i="25"/>
  <c r="B150" i="25"/>
  <c r="B151" i="25"/>
  <c r="B152" i="25"/>
  <c r="B153" i="25"/>
  <c r="B154" i="25"/>
  <c r="B155" i="25"/>
  <c r="B156" i="25"/>
  <c r="B157" i="25"/>
  <c r="B158" i="25"/>
  <c r="B159" i="25"/>
  <c r="B160" i="25"/>
  <c r="B161" i="25"/>
  <c r="B162" i="25"/>
  <c r="B163" i="25"/>
  <c r="B164" i="25"/>
  <c r="B165" i="25"/>
  <c r="B166" i="25"/>
  <c r="B167" i="25"/>
  <c r="B168" i="25"/>
  <c r="B169" i="25"/>
  <c r="B170" i="25"/>
  <c r="B171" i="25"/>
  <c r="B172" i="25"/>
  <c r="B173" i="25"/>
  <c r="B174" i="25"/>
  <c r="B175" i="25"/>
  <c r="B176" i="25"/>
  <c r="B177" i="25"/>
  <c r="B178" i="25"/>
  <c r="B179" i="25"/>
  <c r="B180" i="25"/>
  <c r="B181" i="25"/>
  <c r="B182" i="25"/>
  <c r="B183" i="25"/>
  <c r="B184" i="25"/>
  <c r="B185" i="25"/>
  <c r="B186" i="25"/>
  <c r="B187" i="25"/>
  <c r="B188" i="25"/>
  <c r="B189" i="25"/>
  <c r="B190" i="25"/>
  <c r="B191" i="25"/>
  <c r="B192" i="25"/>
  <c r="B193" i="25"/>
  <c r="B194" i="25"/>
  <c r="B195" i="25"/>
  <c r="B196" i="25"/>
  <c r="B197" i="25"/>
  <c r="B198" i="25"/>
  <c r="B199" i="25"/>
  <c r="B200" i="25"/>
  <c r="B201" i="25"/>
  <c r="B202" i="25"/>
  <c r="B203" i="25"/>
  <c r="B204" i="25"/>
  <c r="B205" i="25"/>
  <c r="B206" i="25"/>
  <c r="B207" i="25"/>
  <c r="B208" i="25"/>
  <c r="B209" i="25"/>
  <c r="B210" i="25"/>
  <c r="B211" i="25"/>
  <c r="B212" i="25"/>
  <c r="B213" i="25"/>
  <c r="B214" i="25"/>
  <c r="B215" i="25"/>
  <c r="B216" i="25"/>
  <c r="B217" i="25"/>
  <c r="B218" i="25"/>
  <c r="B219" i="25"/>
  <c r="B220" i="25"/>
  <c r="B221" i="25"/>
  <c r="B222" i="25"/>
  <c r="B223" i="25"/>
  <c r="B224" i="25"/>
  <c r="B225" i="25"/>
  <c r="B226" i="25"/>
  <c r="B227" i="25"/>
  <c r="B228" i="25"/>
  <c r="B229" i="25"/>
  <c r="B230" i="25"/>
  <c r="B231" i="25"/>
  <c r="B232" i="25"/>
  <c r="B233" i="25"/>
  <c r="B234" i="25"/>
  <c r="B235" i="25"/>
  <c r="B236" i="25"/>
  <c r="B237" i="25"/>
  <c r="B238" i="25"/>
  <c r="B239" i="25"/>
  <c r="B240" i="25"/>
  <c r="B241" i="25"/>
  <c r="B242" i="25"/>
  <c r="B243" i="25"/>
  <c r="B244" i="25"/>
  <c r="B46" i="25"/>
  <c r="B45" i="25"/>
  <c r="F12" i="23"/>
  <c r="E28" i="23"/>
  <c r="E32" i="23"/>
  <c r="Q14" i="6"/>
  <c r="Q8" i="6"/>
  <c r="D16" i="6"/>
  <c r="N7" i="6"/>
  <c r="N8" i="6"/>
  <c r="Q7" i="6"/>
  <c r="D8" i="6"/>
  <c r="D9" i="6"/>
  <c r="C12" i="6"/>
  <c r="C19" i="6"/>
  <c r="N24" i="6"/>
  <c r="M27" i="6"/>
  <c r="R19" i="26"/>
  <c r="Q17" i="6"/>
  <c r="Q15" i="6"/>
  <c r="Q9" i="6"/>
  <c r="C34" i="6"/>
  <c r="C33" i="6"/>
  <c r="C35" i="6"/>
  <c r="C32" i="6"/>
  <c r="I8" i="6"/>
  <c r="J9" i="6"/>
  <c r="I9" i="6"/>
  <c r="H12" i="6"/>
  <c r="N9" i="6"/>
  <c r="Q13" i="6"/>
  <c r="J25" i="6"/>
  <c r="I25" i="6"/>
  <c r="J24" i="6"/>
  <c r="I24" i="6"/>
  <c r="Q12" i="6"/>
  <c r="Q11" i="6"/>
  <c r="O17" i="6"/>
  <c r="N17" i="6"/>
  <c r="O16" i="6"/>
  <c r="N16" i="6"/>
  <c r="E9" i="6"/>
  <c r="M20" i="6"/>
  <c r="Q10" i="6"/>
  <c r="J17" i="6"/>
  <c r="I17" i="6"/>
  <c r="I16" i="6"/>
  <c r="V12" i="26"/>
  <c r="H27" i="26"/>
  <c r="H26" i="26"/>
  <c r="H20" i="6"/>
  <c r="C26" i="6"/>
  <c r="H28" i="6"/>
  <c r="J7" i="27"/>
  <c r="C7" i="27"/>
  <c r="C8" i="27"/>
  <c r="C11" i="27"/>
  <c r="J8" i="27"/>
  <c r="G7" i="27"/>
  <c r="G8" i="27"/>
  <c r="F11" i="27"/>
  <c r="C38" i="6"/>
  <c r="Q16" i="6"/>
  <c r="H34" i="6"/>
  <c r="Q18" i="6"/>
  <c r="V16" i="26"/>
  <c r="V11" i="26"/>
  <c r="H50" i="26"/>
  <c r="H25" i="26"/>
  <c r="V13" i="26"/>
  <c r="H29" i="26"/>
  <c r="H28" i="26"/>
  <c r="G32" i="26"/>
  <c r="V14" i="26"/>
  <c r="H37" i="26"/>
  <c r="H36" i="26"/>
  <c r="G40" i="26"/>
  <c r="V15" i="26"/>
  <c r="G46" i="26"/>
  <c r="H52" i="26"/>
  <c r="H51" i="26"/>
  <c r="G55" i="26"/>
  <c r="B6" i="25"/>
  <c r="D25" i="25"/>
  <c r="B6" i="5"/>
  <c r="D16" i="5"/>
  <c r="D14" i="5"/>
  <c r="D15" i="5"/>
  <c r="D11" i="5"/>
  <c r="D12" i="5"/>
  <c r="D13" i="5"/>
  <c r="C19" i="5"/>
  <c r="C15" i="25"/>
  <c r="C21" i="25"/>
  <c r="D24" i="25"/>
  <c r="D30" i="25"/>
  <c r="B7" i="25"/>
  <c r="D29" i="25"/>
  <c r="D28" i="25"/>
  <c r="D27" i="25"/>
  <c r="D26" i="25"/>
  <c r="E44" i="25"/>
  <c r="E43" i="25"/>
  <c r="D43" i="25"/>
  <c r="B6" i="19"/>
  <c r="D19" i="19"/>
  <c r="D18" i="19"/>
  <c r="D17" i="19"/>
  <c r="D16" i="19"/>
  <c r="D11" i="19"/>
  <c r="D12" i="19"/>
  <c r="D13" i="19"/>
  <c r="D14" i="19"/>
  <c r="D15" i="19"/>
  <c r="C23" i="19"/>
  <c r="C17" i="25"/>
  <c r="E45" i="25" a="1"/>
  <c r="E46" i="25"/>
  <c r="AU46" i="25"/>
  <c r="E47" i="25"/>
  <c r="AU47" i="25"/>
  <c r="E48" i="25"/>
  <c r="AU48" i="25"/>
  <c r="E49" i="25"/>
  <c r="AU49" i="25"/>
  <c r="E50" i="25"/>
  <c r="AU50" i="25"/>
  <c r="E51" i="25"/>
  <c r="AU51" i="25"/>
  <c r="E52" i="25"/>
  <c r="AU52" i="25"/>
  <c r="E53" i="25"/>
  <c r="AU53" i="25"/>
  <c r="E54" i="25"/>
  <c r="AU54" i="25"/>
  <c r="E55" i="25"/>
  <c r="AU55" i="25"/>
  <c r="E56" i="25"/>
  <c r="AU56" i="25"/>
  <c r="E57" i="25"/>
  <c r="AU57" i="25"/>
  <c r="E58" i="25"/>
  <c r="AU58" i="25"/>
  <c r="E59" i="25"/>
  <c r="AU59" i="25"/>
  <c r="E60" i="25"/>
  <c r="AU60" i="25"/>
  <c r="E61" i="25"/>
  <c r="AU61" i="25"/>
  <c r="E62" i="25"/>
  <c r="AU62" i="25"/>
  <c r="E63" i="25"/>
  <c r="AU63" i="25"/>
  <c r="E64" i="25"/>
  <c r="AU64" i="25"/>
  <c r="E65" i="25"/>
  <c r="AU65" i="25"/>
  <c r="E66" i="25"/>
  <c r="AU66" i="25"/>
  <c r="E67" i="25"/>
  <c r="AU67" i="25"/>
  <c r="E68" i="25"/>
  <c r="AU68" i="25"/>
  <c r="E69" i="25"/>
  <c r="AU69" i="25"/>
  <c r="E70" i="25"/>
  <c r="AU70" i="25"/>
  <c r="E71" i="25"/>
  <c r="AU71" i="25"/>
  <c r="E72" i="25"/>
  <c r="AU72" i="25"/>
  <c r="E73" i="25"/>
  <c r="AU73" i="25"/>
  <c r="E74" i="25"/>
  <c r="AU74" i="25"/>
  <c r="E75" i="25"/>
  <c r="AU75" i="25"/>
  <c r="E76" i="25"/>
  <c r="AU76" i="25"/>
  <c r="E77" i="25"/>
  <c r="AU77" i="25"/>
  <c r="E78" i="25"/>
  <c r="AU78" i="25"/>
  <c r="E79" i="25"/>
  <c r="AU79" i="25"/>
  <c r="E80" i="25"/>
  <c r="AU80" i="25"/>
  <c r="E81" i="25"/>
  <c r="AU81" i="25"/>
  <c r="E82" i="25"/>
  <c r="AU82" i="25"/>
  <c r="E83" i="25"/>
  <c r="AU83" i="25"/>
  <c r="E84" i="25"/>
  <c r="AU84" i="25"/>
  <c r="E85" i="25"/>
  <c r="AU85" i="25"/>
  <c r="E86" i="25"/>
  <c r="AU86" i="25"/>
  <c r="E87" i="25"/>
  <c r="AU87" i="25"/>
  <c r="E88" i="25"/>
  <c r="AU88" i="25"/>
  <c r="E89" i="25"/>
  <c r="AU89" i="25"/>
  <c r="E90" i="25"/>
  <c r="AU90" i="25"/>
  <c r="E91" i="25"/>
  <c r="AU91" i="25"/>
  <c r="E92" i="25"/>
  <c r="AU92" i="25"/>
  <c r="E93" i="25"/>
  <c r="AU93" i="25"/>
  <c r="E94" i="25"/>
  <c r="AU94" i="25"/>
  <c r="E95" i="25"/>
  <c r="AU95" i="25"/>
  <c r="E96" i="25"/>
  <c r="AU96" i="25"/>
  <c r="E97" i="25"/>
  <c r="AU97" i="25"/>
  <c r="E98" i="25"/>
  <c r="AU98" i="25"/>
  <c r="E99" i="25"/>
  <c r="AU99" i="25"/>
  <c r="E100" i="25"/>
  <c r="AU100" i="25"/>
  <c r="E101" i="25"/>
  <c r="AU101" i="25"/>
  <c r="E102" i="25"/>
  <c r="AU102" i="25"/>
  <c r="E103" i="25"/>
  <c r="AU103" i="25"/>
  <c r="E104" i="25"/>
  <c r="AU104" i="25"/>
  <c r="E105" i="25"/>
  <c r="AU105" i="25"/>
  <c r="E106" i="25"/>
  <c r="AU106" i="25"/>
  <c r="E107" i="25"/>
  <c r="AU107" i="25"/>
  <c r="E108" i="25"/>
  <c r="AU108" i="25"/>
  <c r="E109" i="25"/>
  <c r="AU109" i="25"/>
  <c r="E110" i="25"/>
  <c r="AU110" i="25"/>
  <c r="E111" i="25"/>
  <c r="AU111" i="25"/>
  <c r="E112" i="25"/>
  <c r="AU112" i="25"/>
  <c r="E113" i="25"/>
  <c r="AU113" i="25"/>
  <c r="E114" i="25"/>
  <c r="AU114" i="25"/>
  <c r="E115" i="25"/>
  <c r="AU115" i="25"/>
  <c r="E116" i="25"/>
  <c r="AU116" i="25"/>
  <c r="E117" i="25"/>
  <c r="AU117" i="25"/>
  <c r="E118" i="25"/>
  <c r="AU118" i="25"/>
  <c r="E119" i="25"/>
  <c r="AU119" i="25"/>
  <c r="E120" i="25"/>
  <c r="AU120" i="25"/>
  <c r="E121" i="25"/>
  <c r="AU121" i="25"/>
  <c r="E122" i="25"/>
  <c r="AU122" i="25"/>
  <c r="E123" i="25"/>
  <c r="AU123" i="25"/>
  <c r="E124" i="25"/>
  <c r="AU124" i="25"/>
  <c r="E125" i="25"/>
  <c r="AU125" i="25"/>
  <c r="E126" i="25"/>
  <c r="AU126" i="25"/>
  <c r="E127" i="25"/>
  <c r="AU127" i="25"/>
  <c r="E128" i="25"/>
  <c r="AU128" i="25"/>
  <c r="E129" i="25"/>
  <c r="AU129" i="25"/>
  <c r="E130" i="25"/>
  <c r="AU130" i="25"/>
  <c r="E131" i="25"/>
  <c r="AU131" i="25"/>
  <c r="E132" i="25"/>
  <c r="AU132" i="25"/>
  <c r="E133" i="25"/>
  <c r="AU133" i="25"/>
  <c r="E134" i="25"/>
  <c r="AU134" i="25"/>
  <c r="E135" i="25"/>
  <c r="AU135" i="25"/>
  <c r="E136" i="25"/>
  <c r="AU136" i="25"/>
  <c r="E137" i="25"/>
  <c r="AU137" i="25"/>
  <c r="E138" i="25"/>
  <c r="AU138" i="25"/>
  <c r="E139" i="25"/>
  <c r="AU139" i="25"/>
  <c r="E140" i="25"/>
  <c r="AU140" i="25"/>
  <c r="E141" i="25"/>
  <c r="AU141" i="25"/>
  <c r="E142" i="25"/>
  <c r="AU142" i="25"/>
  <c r="E143" i="25"/>
  <c r="AU143" i="25"/>
  <c r="E144" i="25"/>
  <c r="AU144" i="25"/>
  <c r="E145" i="25"/>
  <c r="AU145" i="25"/>
  <c r="E146" i="25"/>
  <c r="AU146" i="25"/>
  <c r="E147" i="25"/>
  <c r="AU147" i="25"/>
  <c r="E148" i="25"/>
  <c r="AU148" i="25"/>
  <c r="E149" i="25"/>
  <c r="AU149" i="25"/>
  <c r="E150" i="25"/>
  <c r="AU150" i="25"/>
  <c r="E151" i="25"/>
  <c r="AU151" i="25"/>
  <c r="E152" i="25"/>
  <c r="AU152" i="25"/>
  <c r="E153" i="25"/>
  <c r="AU153" i="25"/>
  <c r="E154" i="25"/>
  <c r="AU154" i="25"/>
  <c r="E155" i="25"/>
  <c r="AU155" i="25"/>
  <c r="E156" i="25"/>
  <c r="AU156" i="25"/>
  <c r="E157" i="25"/>
  <c r="AU157" i="25"/>
  <c r="E158" i="25"/>
  <c r="AU158" i="25"/>
  <c r="E159" i="25"/>
  <c r="AU159" i="25"/>
  <c r="E160" i="25"/>
  <c r="AU160" i="25"/>
  <c r="E161" i="25"/>
  <c r="AU161" i="25"/>
  <c r="E162" i="25"/>
  <c r="AU162" i="25"/>
  <c r="E163" i="25"/>
  <c r="AU163" i="25"/>
  <c r="E164" i="25"/>
  <c r="AU164" i="25"/>
  <c r="E165" i="25"/>
  <c r="AU165" i="25"/>
  <c r="E166" i="25"/>
  <c r="AU166" i="25"/>
  <c r="E167" i="25"/>
  <c r="AU167" i="25"/>
  <c r="E168" i="25"/>
  <c r="AU168" i="25"/>
  <c r="E169" i="25"/>
  <c r="AU169" i="25"/>
  <c r="E170" i="25"/>
  <c r="AU170" i="25"/>
  <c r="E171" i="25"/>
  <c r="AU171" i="25"/>
  <c r="E172" i="25"/>
  <c r="AU172" i="25"/>
  <c r="E173" i="25"/>
  <c r="AU173" i="25"/>
  <c r="E174" i="25"/>
  <c r="AU174" i="25"/>
  <c r="E175" i="25"/>
  <c r="AU175" i="25"/>
  <c r="E176" i="25"/>
  <c r="AU176" i="25"/>
  <c r="E177" i="25"/>
  <c r="AU177" i="25"/>
  <c r="E178" i="25"/>
  <c r="AU178" i="25"/>
  <c r="E179" i="25"/>
  <c r="AU179" i="25"/>
  <c r="E180" i="25"/>
  <c r="AU180" i="25"/>
  <c r="E181" i="25"/>
  <c r="AU181" i="25"/>
  <c r="E182" i="25"/>
  <c r="AU182" i="25"/>
  <c r="E183" i="25"/>
  <c r="AU183" i="25"/>
  <c r="E184" i="25"/>
  <c r="AU184" i="25"/>
  <c r="E185" i="25"/>
  <c r="AU185" i="25"/>
  <c r="E186" i="25"/>
  <c r="AU186" i="25"/>
  <c r="E187" i="25"/>
  <c r="AU187" i="25"/>
  <c r="E188" i="25"/>
  <c r="AU188" i="25"/>
  <c r="E189" i="25"/>
  <c r="AU189" i="25"/>
  <c r="E190" i="25"/>
  <c r="AU190" i="25"/>
  <c r="E191" i="25"/>
  <c r="AU191" i="25"/>
  <c r="E192" i="25"/>
  <c r="AU192" i="25"/>
  <c r="E193" i="25"/>
  <c r="AU193" i="25"/>
  <c r="E194" i="25"/>
  <c r="AU194" i="25"/>
  <c r="E195" i="25"/>
  <c r="AU195" i="25"/>
  <c r="E196" i="25"/>
  <c r="AU196" i="25"/>
  <c r="E197" i="25"/>
  <c r="AU197" i="25"/>
  <c r="E198" i="25"/>
  <c r="AU198" i="25"/>
  <c r="E199" i="25"/>
  <c r="AU199" i="25"/>
  <c r="E200" i="25"/>
  <c r="AU200" i="25"/>
  <c r="E201" i="25"/>
  <c r="AU201" i="25"/>
  <c r="E202" i="25"/>
  <c r="AU202" i="25"/>
  <c r="E203" i="25"/>
  <c r="AU203" i="25"/>
  <c r="E204" i="25"/>
  <c r="AU204" i="25"/>
  <c r="E205" i="25"/>
  <c r="AU205" i="25"/>
  <c r="E206" i="25"/>
  <c r="AU206" i="25"/>
  <c r="E207" i="25"/>
  <c r="AU207" i="25"/>
  <c r="E208" i="25"/>
  <c r="AU208" i="25"/>
  <c r="E209" i="25"/>
  <c r="AU209" i="25"/>
  <c r="E210" i="25"/>
  <c r="AU210" i="25"/>
  <c r="E211" i="25"/>
  <c r="AU211" i="25"/>
  <c r="E212" i="25"/>
  <c r="AU212" i="25"/>
  <c r="E213" i="25"/>
  <c r="AU213" i="25"/>
  <c r="E214" i="25"/>
  <c r="AU214" i="25"/>
  <c r="E215" i="25"/>
  <c r="AU215" i="25"/>
  <c r="E216" i="25"/>
  <c r="AU216" i="25"/>
  <c r="E217" i="25"/>
  <c r="AU217" i="25"/>
  <c r="E218" i="25"/>
  <c r="AU218" i="25"/>
  <c r="E219" i="25"/>
  <c r="AU219" i="25"/>
  <c r="E220" i="25"/>
  <c r="AU220" i="25"/>
  <c r="E221" i="25"/>
  <c r="AU221" i="25"/>
  <c r="E222" i="25"/>
  <c r="AU222" i="25"/>
  <c r="E223" i="25"/>
  <c r="AU223" i="25"/>
  <c r="E224" i="25"/>
  <c r="AU224" i="25"/>
  <c r="E225" i="25"/>
  <c r="AU225" i="25"/>
  <c r="E226" i="25"/>
  <c r="AU226" i="25"/>
  <c r="E227" i="25"/>
  <c r="AU227" i="25"/>
  <c r="E228" i="25"/>
  <c r="AU228" i="25"/>
  <c r="E229" i="25"/>
  <c r="AU229" i="25"/>
  <c r="E230" i="25"/>
  <c r="AU230" i="25"/>
  <c r="E231" i="25"/>
  <c r="AU231" i="25"/>
  <c r="E232" i="25"/>
  <c r="AU232" i="25"/>
  <c r="E233" i="25"/>
  <c r="AU233" i="25"/>
  <c r="E234" i="25"/>
  <c r="AU234" i="25"/>
  <c r="E235" i="25"/>
  <c r="AU235" i="25"/>
  <c r="E236" i="25"/>
  <c r="AU236" i="25"/>
  <c r="E237" i="25"/>
  <c r="AU237" i="25"/>
  <c r="E238" i="25"/>
  <c r="AU238" i="25"/>
  <c r="E239" i="25"/>
  <c r="AU239" i="25"/>
  <c r="E240" i="25"/>
  <c r="AU240" i="25"/>
  <c r="E241" i="25"/>
  <c r="AU241" i="25"/>
  <c r="E242" i="25"/>
  <c r="AU242" i="25"/>
  <c r="E243" i="25"/>
  <c r="AU243" i="25"/>
  <c r="E244" i="25"/>
  <c r="AU244" i="25"/>
  <c r="E245" i="25"/>
  <c r="AU245" i="25"/>
  <c r="E246" i="25"/>
  <c r="AU246" i="25"/>
  <c r="E247" i="25"/>
  <c r="AU247" i="25"/>
  <c r="E248" i="25"/>
  <c r="AU248" i="25"/>
  <c r="E249" i="25"/>
  <c r="AU249" i="25"/>
  <c r="E250" i="25"/>
  <c r="AU250" i="25"/>
  <c r="E251" i="25"/>
  <c r="AU251" i="25"/>
  <c r="E252" i="25"/>
  <c r="AU252" i="25"/>
  <c r="E253" i="25"/>
  <c r="AU253" i="25"/>
  <c r="E254" i="25"/>
  <c r="AU254" i="25"/>
  <c r="E255" i="25"/>
  <c r="AU255" i="25"/>
  <c r="E256" i="25"/>
  <c r="AU256" i="25"/>
  <c r="E257" i="25"/>
  <c r="AU257" i="25"/>
  <c r="E258" i="25"/>
  <c r="AU258" i="25"/>
  <c r="E259" i="25"/>
  <c r="AU259" i="25"/>
  <c r="E260" i="25"/>
  <c r="AU260" i="25"/>
  <c r="E261" i="25"/>
  <c r="AU261" i="25"/>
  <c r="E262" i="25"/>
  <c r="AU262" i="25"/>
  <c r="E263" i="25"/>
  <c r="AU263" i="25"/>
  <c r="E264" i="25"/>
  <c r="AU264" i="25"/>
  <c r="E265" i="25"/>
  <c r="AU265" i="25"/>
  <c r="E266" i="25"/>
  <c r="AU266" i="25"/>
  <c r="E267" i="25"/>
  <c r="AU267" i="25"/>
  <c r="E268" i="25"/>
  <c r="AU268" i="25"/>
  <c r="E269" i="25"/>
  <c r="AU269" i="25"/>
  <c r="E270" i="25"/>
  <c r="AU270" i="25"/>
  <c r="E271" i="25"/>
  <c r="AU271" i="25"/>
  <c r="E272" i="25"/>
  <c r="AU272" i="25"/>
  <c r="E273" i="25"/>
  <c r="AU273" i="25"/>
  <c r="E274" i="25"/>
  <c r="AU274" i="25"/>
  <c r="E275" i="25"/>
  <c r="AU275" i="25"/>
  <c r="E276" i="25"/>
  <c r="AU276" i="25"/>
  <c r="E277" i="25"/>
  <c r="AU277" i="25"/>
  <c r="E278" i="25"/>
  <c r="AU278" i="25"/>
  <c r="E279" i="25"/>
  <c r="AU279" i="25"/>
  <c r="E280" i="25"/>
  <c r="AU280" i="25"/>
  <c r="E281" i="25"/>
  <c r="AU281" i="25"/>
  <c r="E282" i="25"/>
  <c r="AU282" i="25"/>
  <c r="E283" i="25"/>
  <c r="AU283" i="25"/>
  <c r="E284" i="25"/>
  <c r="AU284" i="25"/>
  <c r="E285" i="25"/>
  <c r="AU285" i="25"/>
  <c r="E286" i="25"/>
  <c r="AU286" i="25"/>
  <c r="E287" i="25"/>
  <c r="AU287" i="25"/>
  <c r="E288" i="25"/>
  <c r="AU288" i="25"/>
  <c r="E289" i="25"/>
  <c r="AU289" i="25"/>
  <c r="E290" i="25"/>
  <c r="AU290" i="25"/>
  <c r="E291" i="25"/>
  <c r="AU291" i="25"/>
  <c r="E292" i="25"/>
  <c r="AU292" i="25"/>
  <c r="E293" i="25"/>
  <c r="AU293" i="25"/>
  <c r="E294" i="25"/>
  <c r="AU294" i="25"/>
  <c r="E295" i="25"/>
  <c r="AU295" i="25"/>
  <c r="E296" i="25"/>
  <c r="AU296" i="25"/>
  <c r="E297" i="25"/>
  <c r="AU297" i="25"/>
  <c r="E298" i="25"/>
  <c r="AU298" i="25"/>
  <c r="E299" i="25"/>
  <c r="AU299" i="25"/>
  <c r="E300" i="25"/>
  <c r="AU300" i="25"/>
  <c r="E301" i="25"/>
  <c r="AU301" i="25"/>
  <c r="E302" i="25"/>
  <c r="AU302" i="25"/>
  <c r="E303" i="25"/>
  <c r="AU303" i="25"/>
  <c r="E304" i="25"/>
  <c r="AU304" i="25"/>
  <c r="E305" i="25"/>
  <c r="AU305" i="25"/>
  <c r="E306" i="25"/>
  <c r="AU306" i="25"/>
  <c r="E307" i="25"/>
  <c r="AU307" i="25"/>
  <c r="E308" i="25"/>
  <c r="AU308" i="25"/>
  <c r="E309" i="25"/>
  <c r="AU309" i="25"/>
  <c r="E310" i="25"/>
  <c r="AU310" i="25"/>
  <c r="E311" i="25"/>
  <c r="AU311" i="25"/>
  <c r="E312" i="25"/>
  <c r="AU312" i="25"/>
  <c r="E313" i="25"/>
  <c r="AU313" i="25"/>
  <c r="E314" i="25"/>
  <c r="AU314" i="25"/>
  <c r="E315" i="25"/>
  <c r="AU315" i="25"/>
  <c r="E316" i="25"/>
  <c r="AU316" i="25"/>
  <c r="E317" i="25"/>
  <c r="AU317" i="25"/>
  <c r="E318" i="25"/>
  <c r="AU318" i="25"/>
  <c r="E319" i="25"/>
  <c r="AU319" i="25"/>
  <c r="E320" i="25"/>
  <c r="AU320" i="25"/>
  <c r="E321" i="25"/>
  <c r="AU321" i="25"/>
  <c r="E322" i="25"/>
  <c r="AU322" i="25"/>
  <c r="E323" i="25"/>
  <c r="AU323" i="25"/>
  <c r="E324" i="25"/>
  <c r="AU324" i="25"/>
  <c r="E325" i="25"/>
  <c r="AU325" i="25"/>
  <c r="E326" i="25"/>
  <c r="AU326" i="25"/>
  <c r="E327" i="25"/>
  <c r="AU327" i="25"/>
  <c r="E328" i="25"/>
  <c r="AU328" i="25"/>
  <c r="E329" i="25"/>
  <c r="AU329" i="25"/>
  <c r="E330" i="25"/>
  <c r="AU330" i="25"/>
  <c r="E331" i="25"/>
  <c r="AU331" i="25"/>
  <c r="E332" i="25"/>
  <c r="AU332" i="25"/>
  <c r="E333" i="25"/>
  <c r="AU333" i="25"/>
  <c r="E334" i="25"/>
  <c r="AU334" i="25"/>
  <c r="E335" i="25"/>
  <c r="AU335" i="25"/>
  <c r="E336" i="25"/>
  <c r="AU336" i="25"/>
  <c r="E337" i="25"/>
  <c r="AU337" i="25"/>
  <c r="E338" i="25"/>
  <c r="AU338" i="25"/>
  <c r="E339" i="25"/>
  <c r="AU339" i="25"/>
  <c r="E340" i="25"/>
  <c r="AU340" i="25"/>
  <c r="E341" i="25"/>
  <c r="AU341" i="25"/>
  <c r="E342" i="25"/>
  <c r="AU342" i="25"/>
  <c r="E343" i="25"/>
  <c r="AU343" i="25"/>
  <c r="E344" i="25"/>
  <c r="AU344" i="25"/>
  <c r="E345" i="25"/>
  <c r="AU345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E45" i="25"/>
  <c r="AU45" i="25"/>
  <c r="D44" i="25"/>
  <c r="D45" i="25" a="1"/>
  <c r="D45" i="25"/>
  <c r="AT45" i="25"/>
  <c r="B6" i="18"/>
  <c r="D17" i="18"/>
  <c r="D16" i="18"/>
  <c r="D14" i="18"/>
  <c r="D15" i="18"/>
  <c r="D11" i="18"/>
  <c r="D12" i="18"/>
  <c r="D13" i="18"/>
  <c r="C20" i="18"/>
  <c r="C16" i="25"/>
  <c r="N37" i="19"/>
  <c r="I13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N36" i="19"/>
  <c r="J36" i="19"/>
  <c r="N35" i="19"/>
  <c r="J35" i="19"/>
  <c r="N34" i="19"/>
  <c r="J34" i="19"/>
  <c r="N33" i="19"/>
  <c r="J33" i="19"/>
  <c r="N32" i="19"/>
  <c r="J32" i="19"/>
  <c r="N31" i="19"/>
  <c r="J31" i="19"/>
  <c r="N30" i="19"/>
  <c r="J30" i="19"/>
  <c r="N29" i="19"/>
  <c r="J29" i="19"/>
  <c r="N28" i="19"/>
  <c r="J28" i="19"/>
  <c r="N27" i="19"/>
  <c r="J27" i="19"/>
  <c r="N26" i="19"/>
  <c r="J26" i="19"/>
  <c r="N25" i="19"/>
  <c r="J25" i="19"/>
  <c r="N24" i="19"/>
  <c r="J24" i="19"/>
  <c r="N23" i="19"/>
  <c r="J23" i="19"/>
  <c r="J22" i="19"/>
  <c r="J21" i="19"/>
  <c r="J20" i="19"/>
  <c r="J19" i="19"/>
  <c r="J12" i="19"/>
  <c r="J13" i="19"/>
  <c r="J14" i="19"/>
  <c r="J15" i="19"/>
  <c r="J16" i="19"/>
  <c r="J17" i="19"/>
  <c r="J18" i="19"/>
  <c r="N22" i="19"/>
  <c r="N21" i="19"/>
  <c r="N20" i="19"/>
  <c r="N19" i="19"/>
  <c r="N13" i="19"/>
  <c r="N14" i="19"/>
  <c r="N15" i="19"/>
  <c r="N16" i="19"/>
  <c r="N17" i="19"/>
  <c r="N18" i="19"/>
  <c r="E27" i="25"/>
  <c r="BG501" i="25"/>
  <c r="BF501" i="25"/>
  <c r="BE501" i="25"/>
  <c r="BD501" i="25"/>
  <c r="BC501" i="25"/>
  <c r="BB501" i="25"/>
  <c r="BA501" i="25"/>
  <c r="AZ501" i="25"/>
  <c r="AY501" i="25"/>
  <c r="AX501" i="25"/>
  <c r="AW501" i="25"/>
  <c r="AV501" i="25"/>
  <c r="AT501" i="25"/>
  <c r="AS501" i="25"/>
  <c r="AR501" i="25"/>
  <c r="BG500" i="25"/>
  <c r="BF500" i="25"/>
  <c r="BE500" i="25"/>
  <c r="BD500" i="25"/>
  <c r="BC500" i="25"/>
  <c r="BB500" i="25"/>
  <c r="BA500" i="25"/>
  <c r="AZ500" i="25"/>
  <c r="AY500" i="25"/>
  <c r="AX500" i="25"/>
  <c r="AW500" i="25"/>
  <c r="AV500" i="25"/>
  <c r="AT500" i="25"/>
  <c r="AS500" i="25"/>
  <c r="AR500" i="25"/>
  <c r="BG499" i="25"/>
  <c r="BF499" i="25"/>
  <c r="BE499" i="25"/>
  <c r="BD499" i="25"/>
  <c r="BC499" i="25"/>
  <c r="BB499" i="25"/>
  <c r="BA499" i="25"/>
  <c r="AZ499" i="25"/>
  <c r="AY499" i="25"/>
  <c r="AX499" i="25"/>
  <c r="AW499" i="25"/>
  <c r="AV499" i="25"/>
  <c r="AT499" i="25"/>
  <c r="AS499" i="25"/>
  <c r="AR499" i="25"/>
  <c r="BG498" i="25"/>
  <c r="BF498" i="25"/>
  <c r="BE498" i="25"/>
  <c r="BD498" i="25"/>
  <c r="BC498" i="25"/>
  <c r="BB498" i="25"/>
  <c r="BA498" i="25"/>
  <c r="AZ498" i="25"/>
  <c r="AY498" i="25"/>
  <c r="AX498" i="25"/>
  <c r="AW498" i="25"/>
  <c r="AV498" i="25"/>
  <c r="AT498" i="25"/>
  <c r="AS498" i="25"/>
  <c r="AR498" i="25"/>
  <c r="BG497" i="25"/>
  <c r="BF497" i="25"/>
  <c r="BE497" i="25"/>
  <c r="BD497" i="25"/>
  <c r="BC497" i="25"/>
  <c r="BB497" i="25"/>
  <c r="BA497" i="25"/>
  <c r="AZ497" i="25"/>
  <c r="AY497" i="25"/>
  <c r="AX497" i="25"/>
  <c r="AW497" i="25"/>
  <c r="AV497" i="25"/>
  <c r="AT497" i="25"/>
  <c r="AS497" i="25"/>
  <c r="AR497" i="25"/>
  <c r="BG496" i="25"/>
  <c r="BF496" i="25"/>
  <c r="BE496" i="25"/>
  <c r="BD496" i="25"/>
  <c r="BC496" i="25"/>
  <c r="BB496" i="25"/>
  <c r="BA496" i="25"/>
  <c r="AZ496" i="25"/>
  <c r="AY496" i="25"/>
  <c r="AX496" i="25"/>
  <c r="AW496" i="25"/>
  <c r="AV496" i="25"/>
  <c r="AT496" i="25"/>
  <c r="AS496" i="25"/>
  <c r="AR496" i="25"/>
  <c r="BG495" i="25"/>
  <c r="BF495" i="25"/>
  <c r="BE495" i="25"/>
  <c r="BD495" i="25"/>
  <c r="BC495" i="25"/>
  <c r="BB495" i="25"/>
  <c r="BA495" i="25"/>
  <c r="AZ495" i="25"/>
  <c r="AY495" i="25"/>
  <c r="AX495" i="25"/>
  <c r="AW495" i="25"/>
  <c r="AV495" i="25"/>
  <c r="AT495" i="25"/>
  <c r="AS495" i="25"/>
  <c r="AR495" i="25"/>
  <c r="BG494" i="25"/>
  <c r="BF494" i="25"/>
  <c r="BE494" i="25"/>
  <c r="BD494" i="25"/>
  <c r="BC494" i="25"/>
  <c r="BB494" i="25"/>
  <c r="BA494" i="25"/>
  <c r="AZ494" i="25"/>
  <c r="AY494" i="25"/>
  <c r="AX494" i="25"/>
  <c r="AW494" i="25"/>
  <c r="AV494" i="25"/>
  <c r="AT494" i="25"/>
  <c r="AS494" i="25"/>
  <c r="AR494" i="25"/>
  <c r="BG493" i="25"/>
  <c r="BF493" i="25"/>
  <c r="BE493" i="25"/>
  <c r="BD493" i="25"/>
  <c r="BC493" i="25"/>
  <c r="BB493" i="25"/>
  <c r="BA493" i="25"/>
  <c r="AZ493" i="25"/>
  <c r="AY493" i="25"/>
  <c r="AX493" i="25"/>
  <c r="AW493" i="25"/>
  <c r="AV493" i="25"/>
  <c r="AT493" i="25"/>
  <c r="AS493" i="25"/>
  <c r="AR493" i="25"/>
  <c r="BG492" i="25"/>
  <c r="BF492" i="25"/>
  <c r="BE492" i="25"/>
  <c r="BD492" i="25"/>
  <c r="BC492" i="25"/>
  <c r="BB492" i="25"/>
  <c r="BA492" i="25"/>
  <c r="AZ492" i="25"/>
  <c r="AY492" i="25"/>
  <c r="AX492" i="25"/>
  <c r="AW492" i="25"/>
  <c r="AV492" i="25"/>
  <c r="AT492" i="25"/>
  <c r="AS492" i="25"/>
  <c r="AR492" i="25"/>
  <c r="BG491" i="25"/>
  <c r="BF491" i="25"/>
  <c r="BE491" i="25"/>
  <c r="BD491" i="25"/>
  <c r="BC491" i="25"/>
  <c r="BB491" i="25"/>
  <c r="BA491" i="25"/>
  <c r="AZ491" i="25"/>
  <c r="AY491" i="25"/>
  <c r="AX491" i="25"/>
  <c r="AW491" i="25"/>
  <c r="AV491" i="25"/>
  <c r="AT491" i="25"/>
  <c r="AS491" i="25"/>
  <c r="AR491" i="25"/>
  <c r="BG490" i="25"/>
  <c r="BF490" i="25"/>
  <c r="BE490" i="25"/>
  <c r="BD490" i="25"/>
  <c r="BC490" i="25"/>
  <c r="BB490" i="25"/>
  <c r="BA490" i="25"/>
  <c r="AZ490" i="25"/>
  <c r="AY490" i="25"/>
  <c r="AX490" i="25"/>
  <c r="AW490" i="25"/>
  <c r="AV490" i="25"/>
  <c r="AT490" i="25"/>
  <c r="AS490" i="25"/>
  <c r="AR490" i="25"/>
  <c r="BG489" i="25"/>
  <c r="BF489" i="25"/>
  <c r="BE489" i="25"/>
  <c r="BD489" i="25"/>
  <c r="BC489" i="25"/>
  <c r="BB489" i="25"/>
  <c r="BA489" i="25"/>
  <c r="AZ489" i="25"/>
  <c r="AY489" i="25"/>
  <c r="AX489" i="25"/>
  <c r="AW489" i="25"/>
  <c r="AV489" i="25"/>
  <c r="AT489" i="25"/>
  <c r="AS489" i="25"/>
  <c r="AR489" i="25"/>
  <c r="BG488" i="25"/>
  <c r="BF488" i="25"/>
  <c r="BE488" i="25"/>
  <c r="BD488" i="25"/>
  <c r="BC488" i="25"/>
  <c r="BB488" i="25"/>
  <c r="BA488" i="25"/>
  <c r="AZ488" i="25"/>
  <c r="AY488" i="25"/>
  <c r="AX488" i="25"/>
  <c r="AW488" i="25"/>
  <c r="AV488" i="25"/>
  <c r="AT488" i="25"/>
  <c r="AS488" i="25"/>
  <c r="AR488" i="25"/>
  <c r="BG487" i="25"/>
  <c r="BF487" i="25"/>
  <c r="BE487" i="25"/>
  <c r="BD487" i="25"/>
  <c r="BC487" i="25"/>
  <c r="BB487" i="25"/>
  <c r="BA487" i="25"/>
  <c r="AZ487" i="25"/>
  <c r="AY487" i="25"/>
  <c r="AX487" i="25"/>
  <c r="AW487" i="25"/>
  <c r="AV487" i="25"/>
  <c r="AT487" i="25"/>
  <c r="AS487" i="25"/>
  <c r="AR487" i="25"/>
  <c r="BG486" i="25"/>
  <c r="BF486" i="25"/>
  <c r="BE486" i="25"/>
  <c r="BD486" i="25"/>
  <c r="BC486" i="25"/>
  <c r="BB486" i="25"/>
  <c r="BA486" i="25"/>
  <c r="AZ486" i="25"/>
  <c r="AY486" i="25"/>
  <c r="AX486" i="25"/>
  <c r="AW486" i="25"/>
  <c r="AV486" i="25"/>
  <c r="AT486" i="25"/>
  <c r="AS486" i="25"/>
  <c r="AR486" i="25"/>
  <c r="BG485" i="25"/>
  <c r="BF485" i="25"/>
  <c r="BE485" i="25"/>
  <c r="BD485" i="25"/>
  <c r="BC485" i="25"/>
  <c r="BB485" i="25"/>
  <c r="BA485" i="25"/>
  <c r="AZ485" i="25"/>
  <c r="AY485" i="25"/>
  <c r="AX485" i="25"/>
  <c r="AW485" i="25"/>
  <c r="AV485" i="25"/>
  <c r="AT485" i="25"/>
  <c r="AS485" i="25"/>
  <c r="AR485" i="25"/>
  <c r="BG484" i="25"/>
  <c r="BF484" i="25"/>
  <c r="BE484" i="25"/>
  <c r="BD484" i="25"/>
  <c r="BC484" i="25"/>
  <c r="BB484" i="25"/>
  <c r="BA484" i="25"/>
  <c r="AZ484" i="25"/>
  <c r="AY484" i="25"/>
  <c r="AX484" i="25"/>
  <c r="AW484" i="25"/>
  <c r="AV484" i="25"/>
  <c r="AT484" i="25"/>
  <c r="AS484" i="25"/>
  <c r="AR484" i="25"/>
  <c r="BG483" i="25"/>
  <c r="BF483" i="25"/>
  <c r="BE483" i="25"/>
  <c r="BD483" i="25"/>
  <c r="BC483" i="25"/>
  <c r="BB483" i="25"/>
  <c r="BA483" i="25"/>
  <c r="AZ483" i="25"/>
  <c r="AY483" i="25"/>
  <c r="AX483" i="25"/>
  <c r="AW483" i="25"/>
  <c r="AV483" i="25"/>
  <c r="AT483" i="25"/>
  <c r="AS483" i="25"/>
  <c r="AR483" i="25"/>
  <c r="BG482" i="25"/>
  <c r="BF482" i="25"/>
  <c r="BE482" i="25"/>
  <c r="BD482" i="25"/>
  <c r="BC482" i="25"/>
  <c r="BB482" i="25"/>
  <c r="BA482" i="25"/>
  <c r="AZ482" i="25"/>
  <c r="AY482" i="25"/>
  <c r="AX482" i="25"/>
  <c r="AW482" i="25"/>
  <c r="AV482" i="25"/>
  <c r="AT482" i="25"/>
  <c r="AS482" i="25"/>
  <c r="AR482" i="25"/>
  <c r="BG481" i="25"/>
  <c r="BF481" i="25"/>
  <c r="BE481" i="25"/>
  <c r="BD481" i="25"/>
  <c r="BC481" i="25"/>
  <c r="BB481" i="25"/>
  <c r="BA481" i="25"/>
  <c r="AZ481" i="25"/>
  <c r="AY481" i="25"/>
  <c r="AX481" i="25"/>
  <c r="AW481" i="25"/>
  <c r="AV481" i="25"/>
  <c r="AT481" i="25"/>
  <c r="AS481" i="25"/>
  <c r="AR481" i="25"/>
  <c r="BG480" i="25"/>
  <c r="BF480" i="25"/>
  <c r="BE480" i="25"/>
  <c r="BD480" i="25"/>
  <c r="BC480" i="25"/>
  <c r="BB480" i="25"/>
  <c r="BA480" i="25"/>
  <c r="AZ480" i="25"/>
  <c r="AY480" i="25"/>
  <c r="AX480" i="25"/>
  <c r="AW480" i="25"/>
  <c r="AV480" i="25"/>
  <c r="AT480" i="25"/>
  <c r="AS480" i="25"/>
  <c r="AR480" i="25"/>
  <c r="BG479" i="25"/>
  <c r="BF479" i="25"/>
  <c r="BE479" i="25"/>
  <c r="BD479" i="25"/>
  <c r="BC479" i="25"/>
  <c r="BB479" i="25"/>
  <c r="BA479" i="25"/>
  <c r="AZ479" i="25"/>
  <c r="AY479" i="25"/>
  <c r="AX479" i="25"/>
  <c r="AW479" i="25"/>
  <c r="AV479" i="25"/>
  <c r="AT479" i="25"/>
  <c r="AS479" i="25"/>
  <c r="AR479" i="25"/>
  <c r="BG478" i="25"/>
  <c r="BF478" i="25"/>
  <c r="BE478" i="25"/>
  <c r="BD478" i="25"/>
  <c r="BC478" i="25"/>
  <c r="BB478" i="25"/>
  <c r="BA478" i="25"/>
  <c r="AZ478" i="25"/>
  <c r="AY478" i="25"/>
  <c r="AX478" i="25"/>
  <c r="AW478" i="25"/>
  <c r="AV478" i="25"/>
  <c r="AT478" i="25"/>
  <c r="AS478" i="25"/>
  <c r="AR478" i="25"/>
  <c r="BG477" i="25"/>
  <c r="BF477" i="25"/>
  <c r="BE477" i="25"/>
  <c r="BD477" i="25"/>
  <c r="BC477" i="25"/>
  <c r="BB477" i="25"/>
  <c r="BA477" i="25"/>
  <c r="AZ477" i="25"/>
  <c r="AY477" i="25"/>
  <c r="AX477" i="25"/>
  <c r="AW477" i="25"/>
  <c r="AV477" i="25"/>
  <c r="AT477" i="25"/>
  <c r="AS477" i="25"/>
  <c r="AR477" i="25"/>
  <c r="BG476" i="25"/>
  <c r="BF476" i="25"/>
  <c r="BE476" i="25"/>
  <c r="BD476" i="25"/>
  <c r="BC476" i="25"/>
  <c r="BB476" i="25"/>
  <c r="BA476" i="25"/>
  <c r="AZ476" i="25"/>
  <c r="AY476" i="25"/>
  <c r="AX476" i="25"/>
  <c r="AW476" i="25"/>
  <c r="AV476" i="25"/>
  <c r="AT476" i="25"/>
  <c r="AS476" i="25"/>
  <c r="AR476" i="25"/>
  <c r="BG475" i="25"/>
  <c r="BF475" i="25"/>
  <c r="BE475" i="25"/>
  <c r="BD475" i="25"/>
  <c r="BC475" i="25"/>
  <c r="BB475" i="25"/>
  <c r="BA475" i="25"/>
  <c r="AZ475" i="25"/>
  <c r="AY475" i="25"/>
  <c r="AX475" i="25"/>
  <c r="AW475" i="25"/>
  <c r="AV475" i="25"/>
  <c r="AT475" i="25"/>
  <c r="AS475" i="25"/>
  <c r="AR475" i="25"/>
  <c r="BG474" i="25"/>
  <c r="BF474" i="25"/>
  <c r="BE474" i="25"/>
  <c r="BD474" i="25"/>
  <c r="BC474" i="25"/>
  <c r="BB474" i="25"/>
  <c r="BA474" i="25"/>
  <c r="AZ474" i="25"/>
  <c r="AY474" i="25"/>
  <c r="AX474" i="25"/>
  <c r="AW474" i="25"/>
  <c r="AV474" i="25"/>
  <c r="AT474" i="25"/>
  <c r="AS474" i="25"/>
  <c r="AR474" i="25"/>
  <c r="BG473" i="25"/>
  <c r="BF473" i="25"/>
  <c r="BE473" i="25"/>
  <c r="BD473" i="25"/>
  <c r="BC473" i="25"/>
  <c r="BB473" i="25"/>
  <c r="BA473" i="25"/>
  <c r="AZ473" i="25"/>
  <c r="AY473" i="25"/>
  <c r="AX473" i="25"/>
  <c r="AW473" i="25"/>
  <c r="AV473" i="25"/>
  <c r="AT473" i="25"/>
  <c r="AS473" i="25"/>
  <c r="AR473" i="25"/>
  <c r="BG472" i="25"/>
  <c r="BF472" i="25"/>
  <c r="BE472" i="25"/>
  <c r="BD472" i="25"/>
  <c r="BC472" i="25"/>
  <c r="BB472" i="25"/>
  <c r="BA472" i="25"/>
  <c r="AZ472" i="25"/>
  <c r="AY472" i="25"/>
  <c r="AX472" i="25"/>
  <c r="AW472" i="25"/>
  <c r="AV472" i="25"/>
  <c r="AT472" i="25"/>
  <c r="AS472" i="25"/>
  <c r="AR472" i="25"/>
  <c r="BG471" i="25"/>
  <c r="BF471" i="25"/>
  <c r="BE471" i="25"/>
  <c r="BD471" i="25"/>
  <c r="BC471" i="25"/>
  <c r="BB471" i="25"/>
  <c r="BA471" i="25"/>
  <c r="AZ471" i="25"/>
  <c r="AY471" i="25"/>
  <c r="AX471" i="25"/>
  <c r="AW471" i="25"/>
  <c r="AV471" i="25"/>
  <c r="AT471" i="25"/>
  <c r="AS471" i="25"/>
  <c r="AR471" i="25"/>
  <c r="BG470" i="25"/>
  <c r="BF470" i="25"/>
  <c r="BE470" i="25"/>
  <c r="BD470" i="25"/>
  <c r="BC470" i="25"/>
  <c r="BB470" i="25"/>
  <c r="BA470" i="25"/>
  <c r="AZ470" i="25"/>
  <c r="AY470" i="25"/>
  <c r="AX470" i="25"/>
  <c r="AW470" i="25"/>
  <c r="AV470" i="25"/>
  <c r="AT470" i="25"/>
  <c r="AS470" i="25"/>
  <c r="AR470" i="25"/>
  <c r="BG469" i="25"/>
  <c r="BF469" i="25"/>
  <c r="BE469" i="25"/>
  <c r="BD469" i="25"/>
  <c r="BC469" i="25"/>
  <c r="BB469" i="25"/>
  <c r="BA469" i="25"/>
  <c r="AZ469" i="25"/>
  <c r="AY469" i="25"/>
  <c r="AX469" i="25"/>
  <c r="AW469" i="25"/>
  <c r="AV469" i="25"/>
  <c r="AT469" i="25"/>
  <c r="AS469" i="25"/>
  <c r="AR469" i="25"/>
  <c r="BG468" i="25"/>
  <c r="BF468" i="25"/>
  <c r="BE468" i="25"/>
  <c r="BD468" i="25"/>
  <c r="BC468" i="25"/>
  <c r="BB468" i="25"/>
  <c r="BA468" i="25"/>
  <c r="AZ468" i="25"/>
  <c r="AY468" i="25"/>
  <c r="AX468" i="25"/>
  <c r="AW468" i="25"/>
  <c r="AV468" i="25"/>
  <c r="AT468" i="25"/>
  <c r="AS468" i="25"/>
  <c r="AR468" i="25"/>
  <c r="BG467" i="25"/>
  <c r="BF467" i="25"/>
  <c r="BE467" i="25"/>
  <c r="BD467" i="25"/>
  <c r="BC467" i="25"/>
  <c r="BB467" i="25"/>
  <c r="BA467" i="25"/>
  <c r="AZ467" i="25"/>
  <c r="AY467" i="25"/>
  <c r="AX467" i="25"/>
  <c r="AW467" i="25"/>
  <c r="AV467" i="25"/>
  <c r="AT467" i="25"/>
  <c r="AS467" i="25"/>
  <c r="AR467" i="25"/>
  <c r="BG466" i="25"/>
  <c r="BF466" i="25"/>
  <c r="BE466" i="25"/>
  <c r="BD466" i="25"/>
  <c r="BC466" i="25"/>
  <c r="BB466" i="25"/>
  <c r="BA466" i="25"/>
  <c r="AZ466" i="25"/>
  <c r="AY466" i="25"/>
  <c r="AX466" i="25"/>
  <c r="AW466" i="25"/>
  <c r="AV466" i="25"/>
  <c r="AT466" i="25"/>
  <c r="AS466" i="25"/>
  <c r="AR466" i="25"/>
  <c r="BG465" i="25"/>
  <c r="BF465" i="25"/>
  <c r="BE465" i="25"/>
  <c r="BD465" i="25"/>
  <c r="BC465" i="25"/>
  <c r="BB465" i="25"/>
  <c r="BA465" i="25"/>
  <c r="AZ465" i="25"/>
  <c r="AY465" i="25"/>
  <c r="AX465" i="25"/>
  <c r="AW465" i="25"/>
  <c r="AV465" i="25"/>
  <c r="AT465" i="25"/>
  <c r="AS465" i="25"/>
  <c r="AR465" i="25"/>
  <c r="BG464" i="25"/>
  <c r="BF464" i="25"/>
  <c r="BE464" i="25"/>
  <c r="BD464" i="25"/>
  <c r="BC464" i="25"/>
  <c r="BB464" i="25"/>
  <c r="BA464" i="25"/>
  <c r="AZ464" i="25"/>
  <c r="AY464" i="25"/>
  <c r="AX464" i="25"/>
  <c r="AW464" i="25"/>
  <c r="AV464" i="25"/>
  <c r="AT464" i="25"/>
  <c r="AS464" i="25"/>
  <c r="AR464" i="25"/>
  <c r="BG463" i="25"/>
  <c r="BF463" i="25"/>
  <c r="BE463" i="25"/>
  <c r="BD463" i="25"/>
  <c r="BC463" i="25"/>
  <c r="BB463" i="25"/>
  <c r="BA463" i="25"/>
  <c r="AZ463" i="25"/>
  <c r="AY463" i="25"/>
  <c r="AX463" i="25"/>
  <c r="AW463" i="25"/>
  <c r="AV463" i="25"/>
  <c r="AT463" i="25"/>
  <c r="AS463" i="25"/>
  <c r="AR463" i="25"/>
  <c r="BG462" i="25"/>
  <c r="BF462" i="25"/>
  <c r="BE462" i="25"/>
  <c r="BD462" i="25"/>
  <c r="BC462" i="25"/>
  <c r="BB462" i="25"/>
  <c r="BA462" i="25"/>
  <c r="AZ462" i="25"/>
  <c r="AY462" i="25"/>
  <c r="AX462" i="25"/>
  <c r="AW462" i="25"/>
  <c r="AV462" i="25"/>
  <c r="AT462" i="25"/>
  <c r="AS462" i="25"/>
  <c r="AR462" i="25"/>
  <c r="BG461" i="25"/>
  <c r="BF461" i="25"/>
  <c r="BE461" i="25"/>
  <c r="BD461" i="25"/>
  <c r="BC461" i="25"/>
  <c r="BB461" i="25"/>
  <c r="BA461" i="25"/>
  <c r="AZ461" i="25"/>
  <c r="AY461" i="25"/>
  <c r="AX461" i="25"/>
  <c r="AW461" i="25"/>
  <c r="AV461" i="25"/>
  <c r="AT461" i="25"/>
  <c r="AS461" i="25"/>
  <c r="AR461" i="25"/>
  <c r="BG460" i="25"/>
  <c r="BF460" i="25"/>
  <c r="BE460" i="25"/>
  <c r="BD460" i="25"/>
  <c r="BC460" i="25"/>
  <c r="BB460" i="25"/>
  <c r="BA460" i="25"/>
  <c r="AZ460" i="25"/>
  <c r="AY460" i="25"/>
  <c r="AX460" i="25"/>
  <c r="AW460" i="25"/>
  <c r="AV460" i="25"/>
  <c r="AT460" i="25"/>
  <c r="AS460" i="25"/>
  <c r="AR460" i="25"/>
  <c r="BG459" i="25"/>
  <c r="BF459" i="25"/>
  <c r="BE459" i="25"/>
  <c r="BD459" i="25"/>
  <c r="BC459" i="25"/>
  <c r="BB459" i="25"/>
  <c r="BA459" i="25"/>
  <c r="AZ459" i="25"/>
  <c r="AY459" i="25"/>
  <c r="AX459" i="25"/>
  <c r="AW459" i="25"/>
  <c r="AV459" i="25"/>
  <c r="AT459" i="25"/>
  <c r="AS459" i="25"/>
  <c r="AR459" i="25"/>
  <c r="BG458" i="25"/>
  <c r="BF458" i="25"/>
  <c r="BE458" i="25"/>
  <c r="BD458" i="25"/>
  <c r="BC458" i="25"/>
  <c r="BB458" i="25"/>
  <c r="BA458" i="25"/>
  <c r="AZ458" i="25"/>
  <c r="AY458" i="25"/>
  <c r="AX458" i="25"/>
  <c r="AW458" i="25"/>
  <c r="AV458" i="25"/>
  <c r="AT458" i="25"/>
  <c r="AS458" i="25"/>
  <c r="AR458" i="25"/>
  <c r="BG457" i="25"/>
  <c r="BF457" i="25"/>
  <c r="BE457" i="25"/>
  <c r="BD457" i="25"/>
  <c r="BC457" i="25"/>
  <c r="BB457" i="25"/>
  <c r="BA457" i="25"/>
  <c r="AZ457" i="25"/>
  <c r="AY457" i="25"/>
  <c r="AX457" i="25"/>
  <c r="AW457" i="25"/>
  <c r="AV457" i="25"/>
  <c r="AT457" i="25"/>
  <c r="AS457" i="25"/>
  <c r="AR457" i="25"/>
  <c r="BG456" i="25"/>
  <c r="BF456" i="25"/>
  <c r="BE456" i="25"/>
  <c r="BD456" i="25"/>
  <c r="BC456" i="25"/>
  <c r="BB456" i="25"/>
  <c r="BA456" i="25"/>
  <c r="AZ456" i="25"/>
  <c r="AY456" i="25"/>
  <c r="AX456" i="25"/>
  <c r="AW456" i="25"/>
  <c r="AV456" i="25"/>
  <c r="AT456" i="25"/>
  <c r="AS456" i="25"/>
  <c r="AR456" i="25"/>
  <c r="BG455" i="25"/>
  <c r="BF455" i="25"/>
  <c r="BE455" i="25"/>
  <c r="BD455" i="25"/>
  <c r="BC455" i="25"/>
  <c r="BB455" i="25"/>
  <c r="BA455" i="25"/>
  <c r="AZ455" i="25"/>
  <c r="AY455" i="25"/>
  <c r="AX455" i="25"/>
  <c r="AW455" i="25"/>
  <c r="AV455" i="25"/>
  <c r="AT455" i="25"/>
  <c r="AS455" i="25"/>
  <c r="AR455" i="25"/>
  <c r="BG454" i="25"/>
  <c r="BF454" i="25"/>
  <c r="BE454" i="25"/>
  <c r="BD454" i="25"/>
  <c r="BC454" i="25"/>
  <c r="BB454" i="25"/>
  <c r="BA454" i="25"/>
  <c r="AZ454" i="25"/>
  <c r="AY454" i="25"/>
  <c r="AX454" i="25"/>
  <c r="AW454" i="25"/>
  <c r="AV454" i="25"/>
  <c r="AT454" i="25"/>
  <c r="AS454" i="25"/>
  <c r="AR454" i="25"/>
  <c r="BG453" i="25"/>
  <c r="BF453" i="25"/>
  <c r="BE453" i="25"/>
  <c r="BD453" i="25"/>
  <c r="BC453" i="25"/>
  <c r="BB453" i="25"/>
  <c r="BA453" i="25"/>
  <c r="AZ453" i="25"/>
  <c r="AY453" i="25"/>
  <c r="AX453" i="25"/>
  <c r="AW453" i="25"/>
  <c r="AV453" i="25"/>
  <c r="AT453" i="25"/>
  <c r="AS453" i="25"/>
  <c r="AR453" i="25"/>
  <c r="BG452" i="25"/>
  <c r="BF452" i="25"/>
  <c r="BE452" i="25"/>
  <c r="BD452" i="25"/>
  <c r="BC452" i="25"/>
  <c r="BB452" i="25"/>
  <c r="BA452" i="25"/>
  <c r="AZ452" i="25"/>
  <c r="AY452" i="25"/>
  <c r="AX452" i="25"/>
  <c r="AW452" i="25"/>
  <c r="AV452" i="25"/>
  <c r="AT452" i="25"/>
  <c r="AS452" i="25"/>
  <c r="AR452" i="25"/>
  <c r="BG451" i="25"/>
  <c r="BF451" i="25"/>
  <c r="BE451" i="25"/>
  <c r="BD451" i="25"/>
  <c r="BC451" i="25"/>
  <c r="BB451" i="25"/>
  <c r="BA451" i="25"/>
  <c r="AZ451" i="25"/>
  <c r="AY451" i="25"/>
  <c r="AX451" i="25"/>
  <c r="AW451" i="25"/>
  <c r="AV451" i="25"/>
  <c r="AT451" i="25"/>
  <c r="AS451" i="25"/>
  <c r="AR451" i="25"/>
  <c r="BG450" i="25"/>
  <c r="BF450" i="25"/>
  <c r="BE450" i="25"/>
  <c r="BD450" i="25"/>
  <c r="BC450" i="25"/>
  <c r="BB450" i="25"/>
  <c r="BA450" i="25"/>
  <c r="AZ450" i="25"/>
  <c r="AY450" i="25"/>
  <c r="AX450" i="25"/>
  <c r="AW450" i="25"/>
  <c r="AV450" i="25"/>
  <c r="AT450" i="25"/>
  <c r="AS450" i="25"/>
  <c r="AR450" i="25"/>
  <c r="BG449" i="25"/>
  <c r="BF449" i="25"/>
  <c r="BE449" i="25"/>
  <c r="BD449" i="25"/>
  <c r="BC449" i="25"/>
  <c r="BB449" i="25"/>
  <c r="BA449" i="25"/>
  <c r="AZ449" i="25"/>
  <c r="AY449" i="25"/>
  <c r="AX449" i="25"/>
  <c r="AW449" i="25"/>
  <c r="AV449" i="25"/>
  <c r="AT449" i="25"/>
  <c r="AS449" i="25"/>
  <c r="AR449" i="25"/>
  <c r="BG448" i="25"/>
  <c r="BF448" i="25"/>
  <c r="BE448" i="25"/>
  <c r="BD448" i="25"/>
  <c r="BC448" i="25"/>
  <c r="BB448" i="25"/>
  <c r="BA448" i="25"/>
  <c r="AZ448" i="25"/>
  <c r="AY448" i="25"/>
  <c r="AX448" i="25"/>
  <c r="AW448" i="25"/>
  <c r="AV448" i="25"/>
  <c r="AT448" i="25"/>
  <c r="AS448" i="25"/>
  <c r="AR448" i="25"/>
  <c r="BG447" i="25"/>
  <c r="BF447" i="25"/>
  <c r="BE447" i="25"/>
  <c r="BD447" i="25"/>
  <c r="BC447" i="25"/>
  <c r="BB447" i="25"/>
  <c r="BA447" i="25"/>
  <c r="AZ447" i="25"/>
  <c r="AY447" i="25"/>
  <c r="AX447" i="25"/>
  <c r="AW447" i="25"/>
  <c r="AV447" i="25"/>
  <c r="AT447" i="25"/>
  <c r="AS447" i="25"/>
  <c r="AR447" i="25"/>
  <c r="BG446" i="25"/>
  <c r="BF446" i="25"/>
  <c r="BE446" i="25"/>
  <c r="BD446" i="25"/>
  <c r="BC446" i="25"/>
  <c r="BB446" i="25"/>
  <c r="BA446" i="25"/>
  <c r="AZ446" i="25"/>
  <c r="AY446" i="25"/>
  <c r="AX446" i="25"/>
  <c r="AW446" i="25"/>
  <c r="AV446" i="25"/>
  <c r="AT446" i="25"/>
  <c r="AS446" i="25"/>
  <c r="AR446" i="25"/>
  <c r="BG445" i="25"/>
  <c r="BF445" i="25"/>
  <c r="BE445" i="25"/>
  <c r="BD445" i="25"/>
  <c r="BC445" i="25"/>
  <c r="BB445" i="25"/>
  <c r="BA445" i="25"/>
  <c r="AZ445" i="25"/>
  <c r="AY445" i="25"/>
  <c r="AX445" i="25"/>
  <c r="AW445" i="25"/>
  <c r="AV445" i="25"/>
  <c r="AT445" i="25"/>
  <c r="AS445" i="25"/>
  <c r="AR445" i="25"/>
  <c r="BG444" i="25"/>
  <c r="BF444" i="25"/>
  <c r="BE444" i="25"/>
  <c r="BD444" i="25"/>
  <c r="BC444" i="25"/>
  <c r="BB444" i="25"/>
  <c r="BA444" i="25"/>
  <c r="AZ444" i="25"/>
  <c r="AY444" i="25"/>
  <c r="AX444" i="25"/>
  <c r="AW444" i="25"/>
  <c r="AV444" i="25"/>
  <c r="AT444" i="25"/>
  <c r="AS444" i="25"/>
  <c r="AR444" i="25"/>
  <c r="BG443" i="25"/>
  <c r="BF443" i="25"/>
  <c r="BE443" i="25"/>
  <c r="BD443" i="25"/>
  <c r="BC443" i="25"/>
  <c r="BB443" i="25"/>
  <c r="BA443" i="25"/>
  <c r="AZ443" i="25"/>
  <c r="AY443" i="25"/>
  <c r="AX443" i="25"/>
  <c r="AW443" i="25"/>
  <c r="AV443" i="25"/>
  <c r="AT443" i="25"/>
  <c r="AS443" i="25"/>
  <c r="AR443" i="25"/>
  <c r="BG442" i="25"/>
  <c r="BF442" i="25"/>
  <c r="BE442" i="25"/>
  <c r="BD442" i="25"/>
  <c r="BC442" i="25"/>
  <c r="BB442" i="25"/>
  <c r="BA442" i="25"/>
  <c r="AZ442" i="25"/>
  <c r="AY442" i="25"/>
  <c r="AX442" i="25"/>
  <c r="AW442" i="25"/>
  <c r="AV442" i="25"/>
  <c r="AT442" i="25"/>
  <c r="AS442" i="25"/>
  <c r="AR442" i="25"/>
  <c r="BG441" i="25"/>
  <c r="BF441" i="25"/>
  <c r="BE441" i="25"/>
  <c r="BD441" i="25"/>
  <c r="BC441" i="25"/>
  <c r="BB441" i="25"/>
  <c r="BA441" i="25"/>
  <c r="AZ441" i="25"/>
  <c r="AY441" i="25"/>
  <c r="AX441" i="25"/>
  <c r="AW441" i="25"/>
  <c r="AV441" i="25"/>
  <c r="AT441" i="25"/>
  <c r="AS441" i="25"/>
  <c r="AR441" i="25"/>
  <c r="BG440" i="25"/>
  <c r="BF440" i="25"/>
  <c r="BE440" i="25"/>
  <c r="BD440" i="25"/>
  <c r="BC440" i="25"/>
  <c r="BB440" i="25"/>
  <c r="BA440" i="25"/>
  <c r="AZ440" i="25"/>
  <c r="AY440" i="25"/>
  <c r="AX440" i="25"/>
  <c r="AW440" i="25"/>
  <c r="AV440" i="25"/>
  <c r="AT440" i="25"/>
  <c r="AS440" i="25"/>
  <c r="AR440" i="25"/>
  <c r="BG439" i="25"/>
  <c r="BF439" i="25"/>
  <c r="BE439" i="25"/>
  <c r="BD439" i="25"/>
  <c r="BC439" i="25"/>
  <c r="BB439" i="25"/>
  <c r="BA439" i="25"/>
  <c r="AZ439" i="25"/>
  <c r="AY439" i="25"/>
  <c r="AX439" i="25"/>
  <c r="AW439" i="25"/>
  <c r="AV439" i="25"/>
  <c r="AT439" i="25"/>
  <c r="AS439" i="25"/>
  <c r="AR439" i="25"/>
  <c r="BG438" i="25"/>
  <c r="BF438" i="25"/>
  <c r="BE438" i="25"/>
  <c r="BD438" i="25"/>
  <c r="BC438" i="25"/>
  <c r="BB438" i="25"/>
  <c r="BA438" i="25"/>
  <c r="AZ438" i="25"/>
  <c r="AY438" i="25"/>
  <c r="AX438" i="25"/>
  <c r="AW438" i="25"/>
  <c r="AV438" i="25"/>
  <c r="AT438" i="25"/>
  <c r="AS438" i="25"/>
  <c r="AR438" i="25"/>
  <c r="BG437" i="25"/>
  <c r="BF437" i="25"/>
  <c r="BE437" i="25"/>
  <c r="BD437" i="25"/>
  <c r="BC437" i="25"/>
  <c r="BB437" i="25"/>
  <c r="BA437" i="25"/>
  <c r="AZ437" i="25"/>
  <c r="AY437" i="25"/>
  <c r="AX437" i="25"/>
  <c r="AW437" i="25"/>
  <c r="AV437" i="25"/>
  <c r="AT437" i="25"/>
  <c r="AS437" i="25"/>
  <c r="AR437" i="25"/>
  <c r="BG436" i="25"/>
  <c r="BF436" i="25"/>
  <c r="BE436" i="25"/>
  <c r="BD436" i="25"/>
  <c r="BC436" i="25"/>
  <c r="BB436" i="25"/>
  <c r="BA436" i="25"/>
  <c r="AZ436" i="25"/>
  <c r="AY436" i="25"/>
  <c r="AX436" i="25"/>
  <c r="AW436" i="25"/>
  <c r="AV436" i="25"/>
  <c r="AT436" i="25"/>
  <c r="AS436" i="25"/>
  <c r="AR436" i="25"/>
  <c r="BG435" i="25"/>
  <c r="BF435" i="25"/>
  <c r="BE435" i="25"/>
  <c r="BD435" i="25"/>
  <c r="BC435" i="25"/>
  <c r="BB435" i="25"/>
  <c r="BA435" i="25"/>
  <c r="AZ435" i="25"/>
  <c r="AY435" i="25"/>
  <c r="AX435" i="25"/>
  <c r="AW435" i="25"/>
  <c r="AV435" i="25"/>
  <c r="AT435" i="25"/>
  <c r="AS435" i="25"/>
  <c r="AR435" i="25"/>
  <c r="BG434" i="25"/>
  <c r="BF434" i="25"/>
  <c r="BE434" i="25"/>
  <c r="BD434" i="25"/>
  <c r="BC434" i="25"/>
  <c r="BB434" i="25"/>
  <c r="BA434" i="25"/>
  <c r="AZ434" i="25"/>
  <c r="AY434" i="25"/>
  <c r="AX434" i="25"/>
  <c r="AW434" i="25"/>
  <c r="AV434" i="25"/>
  <c r="AT434" i="25"/>
  <c r="AS434" i="25"/>
  <c r="AR434" i="25"/>
  <c r="BG433" i="25"/>
  <c r="BF433" i="25"/>
  <c r="BE433" i="25"/>
  <c r="BD433" i="25"/>
  <c r="BC433" i="25"/>
  <c r="BB433" i="25"/>
  <c r="BA433" i="25"/>
  <c r="AZ433" i="25"/>
  <c r="AY433" i="25"/>
  <c r="AX433" i="25"/>
  <c r="AW433" i="25"/>
  <c r="AV433" i="25"/>
  <c r="AT433" i="25"/>
  <c r="AS433" i="25"/>
  <c r="AR433" i="25"/>
  <c r="BG432" i="25"/>
  <c r="BF432" i="25"/>
  <c r="BE432" i="25"/>
  <c r="BD432" i="25"/>
  <c r="BC432" i="25"/>
  <c r="BB432" i="25"/>
  <c r="BA432" i="25"/>
  <c r="AZ432" i="25"/>
  <c r="AY432" i="25"/>
  <c r="AX432" i="25"/>
  <c r="AW432" i="25"/>
  <c r="AV432" i="25"/>
  <c r="AT432" i="25"/>
  <c r="AS432" i="25"/>
  <c r="AR432" i="25"/>
  <c r="BG431" i="25"/>
  <c r="BF431" i="25"/>
  <c r="BE431" i="25"/>
  <c r="BD431" i="25"/>
  <c r="BC431" i="25"/>
  <c r="BB431" i="25"/>
  <c r="BA431" i="25"/>
  <c r="AZ431" i="25"/>
  <c r="AY431" i="25"/>
  <c r="AX431" i="25"/>
  <c r="AW431" i="25"/>
  <c r="AV431" i="25"/>
  <c r="AT431" i="25"/>
  <c r="AS431" i="25"/>
  <c r="AR431" i="25"/>
  <c r="BG430" i="25"/>
  <c r="BF430" i="25"/>
  <c r="BE430" i="25"/>
  <c r="BD430" i="25"/>
  <c r="BC430" i="25"/>
  <c r="BB430" i="25"/>
  <c r="BA430" i="25"/>
  <c r="AZ430" i="25"/>
  <c r="AY430" i="25"/>
  <c r="AX430" i="25"/>
  <c r="AW430" i="25"/>
  <c r="AV430" i="25"/>
  <c r="AT430" i="25"/>
  <c r="AS430" i="25"/>
  <c r="AR430" i="25"/>
  <c r="BG429" i="25"/>
  <c r="BF429" i="25"/>
  <c r="BE429" i="25"/>
  <c r="BD429" i="25"/>
  <c r="BC429" i="25"/>
  <c r="BB429" i="25"/>
  <c r="BA429" i="25"/>
  <c r="AZ429" i="25"/>
  <c r="AY429" i="25"/>
  <c r="AX429" i="25"/>
  <c r="AW429" i="25"/>
  <c r="AV429" i="25"/>
  <c r="AT429" i="25"/>
  <c r="AS429" i="25"/>
  <c r="AR429" i="25"/>
  <c r="BG428" i="25"/>
  <c r="BF428" i="25"/>
  <c r="BE428" i="25"/>
  <c r="BD428" i="25"/>
  <c r="BC428" i="25"/>
  <c r="BB428" i="25"/>
  <c r="BA428" i="25"/>
  <c r="AZ428" i="25"/>
  <c r="AY428" i="25"/>
  <c r="AX428" i="25"/>
  <c r="AW428" i="25"/>
  <c r="AV428" i="25"/>
  <c r="AT428" i="25"/>
  <c r="AS428" i="25"/>
  <c r="AR428" i="25"/>
  <c r="BG427" i="25"/>
  <c r="BF427" i="25"/>
  <c r="BE427" i="25"/>
  <c r="BD427" i="25"/>
  <c r="BC427" i="25"/>
  <c r="BB427" i="25"/>
  <c r="BA427" i="25"/>
  <c r="AZ427" i="25"/>
  <c r="AY427" i="25"/>
  <c r="AX427" i="25"/>
  <c r="AW427" i="25"/>
  <c r="AV427" i="25"/>
  <c r="AT427" i="25"/>
  <c r="AS427" i="25"/>
  <c r="AR427" i="25"/>
  <c r="BG426" i="25"/>
  <c r="BF426" i="25"/>
  <c r="BE426" i="25"/>
  <c r="BD426" i="25"/>
  <c r="BC426" i="25"/>
  <c r="BB426" i="25"/>
  <c r="BA426" i="25"/>
  <c r="AZ426" i="25"/>
  <c r="AY426" i="25"/>
  <c r="AX426" i="25"/>
  <c r="AW426" i="25"/>
  <c r="AV426" i="25"/>
  <c r="AT426" i="25"/>
  <c r="AS426" i="25"/>
  <c r="AR426" i="25"/>
  <c r="BG425" i="25"/>
  <c r="BF425" i="25"/>
  <c r="BE425" i="25"/>
  <c r="BD425" i="25"/>
  <c r="BC425" i="25"/>
  <c r="BB425" i="25"/>
  <c r="BA425" i="25"/>
  <c r="AZ425" i="25"/>
  <c r="AY425" i="25"/>
  <c r="AX425" i="25"/>
  <c r="AW425" i="25"/>
  <c r="AV425" i="25"/>
  <c r="AT425" i="25"/>
  <c r="AS425" i="25"/>
  <c r="AR425" i="25"/>
  <c r="BG424" i="25"/>
  <c r="BF424" i="25"/>
  <c r="BE424" i="25"/>
  <c r="BD424" i="25"/>
  <c r="BC424" i="25"/>
  <c r="BB424" i="25"/>
  <c r="BA424" i="25"/>
  <c r="AZ424" i="25"/>
  <c r="AY424" i="25"/>
  <c r="AX424" i="25"/>
  <c r="AW424" i="25"/>
  <c r="AV424" i="25"/>
  <c r="AT424" i="25"/>
  <c r="AS424" i="25"/>
  <c r="AR424" i="25"/>
  <c r="BG423" i="25"/>
  <c r="BF423" i="25"/>
  <c r="BE423" i="25"/>
  <c r="BD423" i="25"/>
  <c r="BC423" i="25"/>
  <c r="BB423" i="25"/>
  <c r="BA423" i="25"/>
  <c r="AZ423" i="25"/>
  <c r="AY423" i="25"/>
  <c r="AX423" i="25"/>
  <c r="AW423" i="25"/>
  <c r="AV423" i="25"/>
  <c r="AT423" i="25"/>
  <c r="AS423" i="25"/>
  <c r="AR423" i="25"/>
  <c r="BG422" i="25"/>
  <c r="BF422" i="25"/>
  <c r="BE422" i="25"/>
  <c r="BD422" i="25"/>
  <c r="BC422" i="25"/>
  <c r="BB422" i="25"/>
  <c r="BA422" i="25"/>
  <c r="AZ422" i="25"/>
  <c r="AY422" i="25"/>
  <c r="AX422" i="25"/>
  <c r="AW422" i="25"/>
  <c r="AV422" i="25"/>
  <c r="AT422" i="25"/>
  <c r="AS422" i="25"/>
  <c r="AR422" i="25"/>
  <c r="BG421" i="25"/>
  <c r="BF421" i="25"/>
  <c r="BE421" i="25"/>
  <c r="BD421" i="25"/>
  <c r="BC421" i="25"/>
  <c r="BB421" i="25"/>
  <c r="BA421" i="25"/>
  <c r="AZ421" i="25"/>
  <c r="AY421" i="25"/>
  <c r="AX421" i="25"/>
  <c r="AW421" i="25"/>
  <c r="AV421" i="25"/>
  <c r="AT421" i="25"/>
  <c r="AS421" i="25"/>
  <c r="AR421" i="25"/>
  <c r="BG420" i="25"/>
  <c r="BF420" i="25"/>
  <c r="BE420" i="25"/>
  <c r="BD420" i="25"/>
  <c r="BC420" i="25"/>
  <c r="BB420" i="25"/>
  <c r="BA420" i="25"/>
  <c r="AZ420" i="25"/>
  <c r="AY420" i="25"/>
  <c r="AX420" i="25"/>
  <c r="AW420" i="25"/>
  <c r="AV420" i="25"/>
  <c r="AT420" i="25"/>
  <c r="AS420" i="25"/>
  <c r="AR420" i="25"/>
  <c r="BG419" i="25"/>
  <c r="BF419" i="25"/>
  <c r="BE419" i="25"/>
  <c r="BD419" i="25"/>
  <c r="BC419" i="25"/>
  <c r="BB419" i="25"/>
  <c r="BA419" i="25"/>
  <c r="AZ419" i="25"/>
  <c r="AY419" i="25"/>
  <c r="AX419" i="25"/>
  <c r="AW419" i="25"/>
  <c r="AV419" i="25"/>
  <c r="AT419" i="25"/>
  <c r="AS419" i="25"/>
  <c r="AR419" i="25"/>
  <c r="BG418" i="25"/>
  <c r="BF418" i="25"/>
  <c r="BE418" i="25"/>
  <c r="BD418" i="25"/>
  <c r="BC418" i="25"/>
  <c r="BB418" i="25"/>
  <c r="BA418" i="25"/>
  <c r="AZ418" i="25"/>
  <c r="AY418" i="25"/>
  <c r="AX418" i="25"/>
  <c r="AW418" i="25"/>
  <c r="AV418" i="25"/>
  <c r="AT418" i="25"/>
  <c r="AS418" i="25"/>
  <c r="AR418" i="25"/>
  <c r="BG417" i="25"/>
  <c r="BF417" i="25"/>
  <c r="BE417" i="25"/>
  <c r="BD417" i="25"/>
  <c r="BC417" i="25"/>
  <c r="BB417" i="25"/>
  <c r="BA417" i="25"/>
  <c r="AZ417" i="25"/>
  <c r="AY417" i="25"/>
  <c r="AX417" i="25"/>
  <c r="AW417" i="25"/>
  <c r="AV417" i="25"/>
  <c r="AT417" i="25"/>
  <c r="AS417" i="25"/>
  <c r="AR417" i="25"/>
  <c r="BG416" i="25"/>
  <c r="BF416" i="25"/>
  <c r="BE416" i="25"/>
  <c r="BD416" i="25"/>
  <c r="BC416" i="25"/>
  <c r="BB416" i="25"/>
  <c r="BA416" i="25"/>
  <c r="AZ416" i="25"/>
  <c r="AY416" i="25"/>
  <c r="AX416" i="25"/>
  <c r="AW416" i="25"/>
  <c r="AV416" i="25"/>
  <c r="AT416" i="25"/>
  <c r="AS416" i="25"/>
  <c r="AR416" i="25"/>
  <c r="BG415" i="25"/>
  <c r="BF415" i="25"/>
  <c r="BE415" i="25"/>
  <c r="BD415" i="25"/>
  <c r="BC415" i="25"/>
  <c r="BB415" i="25"/>
  <c r="BA415" i="25"/>
  <c r="AZ415" i="25"/>
  <c r="AY415" i="25"/>
  <c r="AX415" i="25"/>
  <c r="AW415" i="25"/>
  <c r="AV415" i="25"/>
  <c r="AT415" i="25"/>
  <c r="AS415" i="25"/>
  <c r="AR415" i="25"/>
  <c r="BG414" i="25"/>
  <c r="BF414" i="25"/>
  <c r="BE414" i="25"/>
  <c r="BD414" i="25"/>
  <c r="BC414" i="25"/>
  <c r="BB414" i="25"/>
  <c r="BA414" i="25"/>
  <c r="AZ414" i="25"/>
  <c r="AY414" i="25"/>
  <c r="AX414" i="25"/>
  <c r="AW414" i="25"/>
  <c r="AV414" i="25"/>
  <c r="AT414" i="25"/>
  <c r="AS414" i="25"/>
  <c r="AR414" i="25"/>
  <c r="BG413" i="25"/>
  <c r="BF413" i="25"/>
  <c r="BE413" i="25"/>
  <c r="BD413" i="25"/>
  <c r="BC413" i="25"/>
  <c r="BB413" i="25"/>
  <c r="BA413" i="25"/>
  <c r="AZ413" i="25"/>
  <c r="AY413" i="25"/>
  <c r="AX413" i="25"/>
  <c r="AW413" i="25"/>
  <c r="AV413" i="25"/>
  <c r="AT413" i="25"/>
  <c r="AS413" i="25"/>
  <c r="AR413" i="25"/>
  <c r="BG412" i="25"/>
  <c r="BF412" i="25"/>
  <c r="BE412" i="25"/>
  <c r="BD412" i="25"/>
  <c r="BC412" i="25"/>
  <c r="BB412" i="25"/>
  <c r="BA412" i="25"/>
  <c r="AZ412" i="25"/>
  <c r="AY412" i="25"/>
  <c r="AX412" i="25"/>
  <c r="AW412" i="25"/>
  <c r="AV412" i="25"/>
  <c r="AT412" i="25"/>
  <c r="AS412" i="25"/>
  <c r="AR412" i="25"/>
  <c r="BG411" i="25"/>
  <c r="BF411" i="25"/>
  <c r="BE411" i="25"/>
  <c r="BD411" i="25"/>
  <c r="BC411" i="25"/>
  <c r="BB411" i="25"/>
  <c r="BA411" i="25"/>
  <c r="AZ411" i="25"/>
  <c r="AY411" i="25"/>
  <c r="AX411" i="25"/>
  <c r="AW411" i="25"/>
  <c r="AV411" i="25"/>
  <c r="AT411" i="25"/>
  <c r="AS411" i="25"/>
  <c r="AR411" i="25"/>
  <c r="BG410" i="25"/>
  <c r="BF410" i="25"/>
  <c r="BE410" i="25"/>
  <c r="BD410" i="25"/>
  <c r="BC410" i="25"/>
  <c r="BB410" i="25"/>
  <c r="BA410" i="25"/>
  <c r="AZ410" i="25"/>
  <c r="AY410" i="25"/>
  <c r="AX410" i="25"/>
  <c r="AW410" i="25"/>
  <c r="AV410" i="25"/>
  <c r="AT410" i="25"/>
  <c r="AS410" i="25"/>
  <c r="AR410" i="25"/>
  <c r="BG409" i="25"/>
  <c r="BF409" i="25"/>
  <c r="BE409" i="25"/>
  <c r="BD409" i="25"/>
  <c r="BC409" i="25"/>
  <c r="BB409" i="25"/>
  <c r="BA409" i="25"/>
  <c r="AZ409" i="25"/>
  <c r="AY409" i="25"/>
  <c r="AX409" i="25"/>
  <c r="AW409" i="25"/>
  <c r="AV409" i="25"/>
  <c r="AT409" i="25"/>
  <c r="AS409" i="25"/>
  <c r="AR409" i="25"/>
  <c r="BG408" i="25"/>
  <c r="BF408" i="25"/>
  <c r="BE408" i="25"/>
  <c r="BD408" i="25"/>
  <c r="BC408" i="25"/>
  <c r="BB408" i="25"/>
  <c r="BA408" i="25"/>
  <c r="AZ408" i="25"/>
  <c r="AY408" i="25"/>
  <c r="AX408" i="25"/>
  <c r="AW408" i="25"/>
  <c r="AV408" i="25"/>
  <c r="AT408" i="25"/>
  <c r="AS408" i="25"/>
  <c r="AR408" i="25"/>
  <c r="BG407" i="25"/>
  <c r="BF407" i="25"/>
  <c r="BE407" i="25"/>
  <c r="BD407" i="25"/>
  <c r="BC407" i="25"/>
  <c r="BB407" i="25"/>
  <c r="BA407" i="25"/>
  <c r="AZ407" i="25"/>
  <c r="AY407" i="25"/>
  <c r="AX407" i="25"/>
  <c r="AW407" i="25"/>
  <c r="AV407" i="25"/>
  <c r="AT407" i="25"/>
  <c r="AS407" i="25"/>
  <c r="AR407" i="25"/>
  <c r="BG406" i="25"/>
  <c r="BF406" i="25"/>
  <c r="BE406" i="25"/>
  <c r="BD406" i="25"/>
  <c r="BC406" i="25"/>
  <c r="BB406" i="25"/>
  <c r="BA406" i="25"/>
  <c r="AZ406" i="25"/>
  <c r="AY406" i="25"/>
  <c r="AX406" i="25"/>
  <c r="AW406" i="25"/>
  <c r="AV406" i="25"/>
  <c r="AT406" i="25"/>
  <c r="AS406" i="25"/>
  <c r="AR406" i="25"/>
  <c r="BG405" i="25"/>
  <c r="BF405" i="25"/>
  <c r="BE405" i="25"/>
  <c r="BD405" i="25"/>
  <c r="BC405" i="25"/>
  <c r="BB405" i="25"/>
  <c r="BA405" i="25"/>
  <c r="AZ405" i="25"/>
  <c r="AY405" i="25"/>
  <c r="AX405" i="25"/>
  <c r="AW405" i="25"/>
  <c r="AV405" i="25"/>
  <c r="AT405" i="25"/>
  <c r="AS405" i="25"/>
  <c r="AR405" i="25"/>
  <c r="BG404" i="25"/>
  <c r="BF404" i="25"/>
  <c r="BE404" i="25"/>
  <c r="BD404" i="25"/>
  <c r="BC404" i="25"/>
  <c r="BB404" i="25"/>
  <c r="BA404" i="25"/>
  <c r="AZ404" i="25"/>
  <c r="AY404" i="25"/>
  <c r="AX404" i="25"/>
  <c r="AW404" i="25"/>
  <c r="AV404" i="25"/>
  <c r="AT404" i="25"/>
  <c r="AS404" i="25"/>
  <c r="AR404" i="25"/>
  <c r="BG403" i="25"/>
  <c r="BF403" i="25"/>
  <c r="BE403" i="25"/>
  <c r="BD403" i="25"/>
  <c r="BC403" i="25"/>
  <c r="BB403" i="25"/>
  <c r="BA403" i="25"/>
  <c r="AZ403" i="25"/>
  <c r="AY403" i="25"/>
  <c r="AX403" i="25"/>
  <c r="AW403" i="25"/>
  <c r="AV403" i="25"/>
  <c r="AT403" i="25"/>
  <c r="AS403" i="25"/>
  <c r="AR403" i="25"/>
  <c r="BG402" i="25"/>
  <c r="BF402" i="25"/>
  <c r="BE402" i="25"/>
  <c r="BD402" i="25"/>
  <c r="BC402" i="25"/>
  <c r="BB402" i="25"/>
  <c r="BA402" i="25"/>
  <c r="AZ402" i="25"/>
  <c r="AY402" i="25"/>
  <c r="AX402" i="25"/>
  <c r="AW402" i="25"/>
  <c r="AV402" i="25"/>
  <c r="AT402" i="25"/>
  <c r="AS402" i="25"/>
  <c r="AR402" i="25"/>
  <c r="BG401" i="25"/>
  <c r="BF401" i="25"/>
  <c r="BE401" i="25"/>
  <c r="BD401" i="25"/>
  <c r="BC401" i="25"/>
  <c r="BB401" i="25"/>
  <c r="BA401" i="25"/>
  <c r="AZ401" i="25"/>
  <c r="AY401" i="25"/>
  <c r="AX401" i="25"/>
  <c r="AW401" i="25"/>
  <c r="AV401" i="25"/>
  <c r="AT401" i="25"/>
  <c r="AS401" i="25"/>
  <c r="AR401" i="25"/>
  <c r="BG400" i="25"/>
  <c r="BF400" i="25"/>
  <c r="BE400" i="25"/>
  <c r="BD400" i="25"/>
  <c r="BC400" i="25"/>
  <c r="BB400" i="25"/>
  <c r="BA400" i="25"/>
  <c r="AZ400" i="25"/>
  <c r="AY400" i="25"/>
  <c r="AX400" i="25"/>
  <c r="AW400" i="25"/>
  <c r="AV400" i="25"/>
  <c r="AT400" i="25"/>
  <c r="AS400" i="25"/>
  <c r="AR400" i="25"/>
  <c r="BG399" i="25"/>
  <c r="BF399" i="25"/>
  <c r="BE399" i="25"/>
  <c r="BD399" i="25"/>
  <c r="BC399" i="25"/>
  <c r="BB399" i="25"/>
  <c r="BA399" i="25"/>
  <c r="AZ399" i="25"/>
  <c r="AY399" i="25"/>
  <c r="AX399" i="25"/>
  <c r="AW399" i="25"/>
  <c r="AV399" i="25"/>
  <c r="AT399" i="25"/>
  <c r="AS399" i="25"/>
  <c r="AR399" i="25"/>
  <c r="BG398" i="25"/>
  <c r="BF398" i="25"/>
  <c r="BE398" i="25"/>
  <c r="BD398" i="25"/>
  <c r="BC398" i="25"/>
  <c r="BB398" i="25"/>
  <c r="BA398" i="25"/>
  <c r="AZ398" i="25"/>
  <c r="AY398" i="25"/>
  <c r="AX398" i="25"/>
  <c r="AW398" i="25"/>
  <c r="AV398" i="25"/>
  <c r="AT398" i="25"/>
  <c r="AS398" i="25"/>
  <c r="AR398" i="25"/>
  <c r="BG397" i="25"/>
  <c r="BF397" i="25"/>
  <c r="BE397" i="25"/>
  <c r="BD397" i="25"/>
  <c r="BC397" i="25"/>
  <c r="BB397" i="25"/>
  <c r="BA397" i="25"/>
  <c r="AZ397" i="25"/>
  <c r="AY397" i="25"/>
  <c r="AX397" i="25"/>
  <c r="AW397" i="25"/>
  <c r="AV397" i="25"/>
  <c r="AT397" i="25"/>
  <c r="AS397" i="25"/>
  <c r="AR397" i="25"/>
  <c r="BG396" i="25"/>
  <c r="BF396" i="25"/>
  <c r="BE396" i="25"/>
  <c r="BD396" i="25"/>
  <c r="BC396" i="25"/>
  <c r="BB396" i="25"/>
  <c r="BA396" i="25"/>
  <c r="AZ396" i="25"/>
  <c r="AY396" i="25"/>
  <c r="AX396" i="25"/>
  <c r="AW396" i="25"/>
  <c r="AV396" i="25"/>
  <c r="AT396" i="25"/>
  <c r="AS396" i="25"/>
  <c r="AR396" i="25"/>
  <c r="BG395" i="25"/>
  <c r="BF395" i="25"/>
  <c r="BE395" i="25"/>
  <c r="BD395" i="25"/>
  <c r="BC395" i="25"/>
  <c r="BB395" i="25"/>
  <c r="BA395" i="25"/>
  <c r="AZ395" i="25"/>
  <c r="AY395" i="25"/>
  <c r="AX395" i="25"/>
  <c r="AW395" i="25"/>
  <c r="AV395" i="25"/>
  <c r="AT395" i="25"/>
  <c r="AS395" i="25"/>
  <c r="AR395" i="25"/>
  <c r="BG394" i="25"/>
  <c r="BF394" i="25"/>
  <c r="BE394" i="25"/>
  <c r="BD394" i="25"/>
  <c r="BC394" i="25"/>
  <c r="BB394" i="25"/>
  <c r="BA394" i="25"/>
  <c r="AZ394" i="25"/>
  <c r="AY394" i="25"/>
  <c r="AX394" i="25"/>
  <c r="AW394" i="25"/>
  <c r="AV394" i="25"/>
  <c r="AT394" i="25"/>
  <c r="AS394" i="25"/>
  <c r="AR394" i="25"/>
  <c r="BG393" i="25"/>
  <c r="BF393" i="25"/>
  <c r="BE393" i="25"/>
  <c r="BD393" i="25"/>
  <c r="BC393" i="25"/>
  <c r="BB393" i="25"/>
  <c r="BA393" i="25"/>
  <c r="AZ393" i="25"/>
  <c r="AY393" i="25"/>
  <c r="AX393" i="25"/>
  <c r="AW393" i="25"/>
  <c r="AV393" i="25"/>
  <c r="AT393" i="25"/>
  <c r="AS393" i="25"/>
  <c r="AR393" i="25"/>
  <c r="BG392" i="25"/>
  <c r="BF392" i="25"/>
  <c r="BE392" i="25"/>
  <c r="BD392" i="25"/>
  <c r="BC392" i="25"/>
  <c r="BB392" i="25"/>
  <c r="BA392" i="25"/>
  <c r="AZ392" i="25"/>
  <c r="AY392" i="25"/>
  <c r="AX392" i="25"/>
  <c r="AW392" i="25"/>
  <c r="AV392" i="25"/>
  <c r="AT392" i="25"/>
  <c r="AS392" i="25"/>
  <c r="AR392" i="25"/>
  <c r="BG391" i="25"/>
  <c r="BF391" i="25"/>
  <c r="BE391" i="25"/>
  <c r="BD391" i="25"/>
  <c r="BC391" i="25"/>
  <c r="BB391" i="25"/>
  <c r="BA391" i="25"/>
  <c r="AZ391" i="25"/>
  <c r="AY391" i="25"/>
  <c r="AX391" i="25"/>
  <c r="AW391" i="25"/>
  <c r="AV391" i="25"/>
  <c r="AT391" i="25"/>
  <c r="AS391" i="25"/>
  <c r="AR391" i="25"/>
  <c r="BG390" i="25"/>
  <c r="BF390" i="25"/>
  <c r="BE390" i="25"/>
  <c r="BD390" i="25"/>
  <c r="BC390" i="25"/>
  <c r="BB390" i="25"/>
  <c r="BA390" i="25"/>
  <c r="AZ390" i="25"/>
  <c r="AY390" i="25"/>
  <c r="AX390" i="25"/>
  <c r="AW390" i="25"/>
  <c r="AV390" i="25"/>
  <c r="AT390" i="25"/>
  <c r="AS390" i="25"/>
  <c r="AR390" i="25"/>
  <c r="BG389" i="25"/>
  <c r="BF389" i="25"/>
  <c r="BE389" i="25"/>
  <c r="BD389" i="25"/>
  <c r="BC389" i="25"/>
  <c r="BB389" i="25"/>
  <c r="BA389" i="25"/>
  <c r="AZ389" i="25"/>
  <c r="AY389" i="25"/>
  <c r="AX389" i="25"/>
  <c r="AW389" i="25"/>
  <c r="AV389" i="25"/>
  <c r="AT389" i="25"/>
  <c r="AS389" i="25"/>
  <c r="AR389" i="25"/>
  <c r="BG388" i="25"/>
  <c r="BF388" i="25"/>
  <c r="BE388" i="25"/>
  <c r="BD388" i="25"/>
  <c r="BC388" i="25"/>
  <c r="BB388" i="25"/>
  <c r="BA388" i="25"/>
  <c r="AZ388" i="25"/>
  <c r="AY388" i="25"/>
  <c r="AX388" i="25"/>
  <c r="AW388" i="25"/>
  <c r="AV388" i="25"/>
  <c r="AT388" i="25"/>
  <c r="AS388" i="25"/>
  <c r="AR388" i="25"/>
  <c r="BG387" i="25"/>
  <c r="BF387" i="25"/>
  <c r="BE387" i="25"/>
  <c r="BD387" i="25"/>
  <c r="BC387" i="25"/>
  <c r="BB387" i="25"/>
  <c r="BA387" i="25"/>
  <c r="AZ387" i="25"/>
  <c r="AY387" i="25"/>
  <c r="AX387" i="25"/>
  <c r="AW387" i="25"/>
  <c r="AV387" i="25"/>
  <c r="AT387" i="25"/>
  <c r="AS387" i="25"/>
  <c r="AR387" i="25"/>
  <c r="BG386" i="25"/>
  <c r="BF386" i="25"/>
  <c r="BE386" i="25"/>
  <c r="BD386" i="25"/>
  <c r="BC386" i="25"/>
  <c r="BB386" i="25"/>
  <c r="BA386" i="25"/>
  <c r="AZ386" i="25"/>
  <c r="AY386" i="25"/>
  <c r="AX386" i="25"/>
  <c r="AW386" i="25"/>
  <c r="AV386" i="25"/>
  <c r="AT386" i="25"/>
  <c r="AS386" i="25"/>
  <c r="AR386" i="25"/>
  <c r="BG385" i="25"/>
  <c r="BF385" i="25"/>
  <c r="BE385" i="25"/>
  <c r="BD385" i="25"/>
  <c r="BC385" i="25"/>
  <c r="BB385" i="25"/>
  <c r="BA385" i="25"/>
  <c r="AZ385" i="25"/>
  <c r="AY385" i="25"/>
  <c r="AX385" i="25"/>
  <c r="AW385" i="25"/>
  <c r="AV385" i="25"/>
  <c r="AT385" i="25"/>
  <c r="AS385" i="25"/>
  <c r="AR385" i="25"/>
  <c r="BG384" i="25"/>
  <c r="BF384" i="25"/>
  <c r="BE384" i="25"/>
  <c r="BD384" i="25"/>
  <c r="BC384" i="25"/>
  <c r="BB384" i="25"/>
  <c r="BA384" i="25"/>
  <c r="AZ384" i="25"/>
  <c r="AY384" i="25"/>
  <c r="AX384" i="25"/>
  <c r="AW384" i="25"/>
  <c r="AV384" i="25"/>
  <c r="AT384" i="25"/>
  <c r="AS384" i="25"/>
  <c r="AR384" i="25"/>
  <c r="BG383" i="25"/>
  <c r="BF383" i="25"/>
  <c r="BE383" i="25"/>
  <c r="BD383" i="25"/>
  <c r="BC383" i="25"/>
  <c r="BB383" i="25"/>
  <c r="BA383" i="25"/>
  <c r="AZ383" i="25"/>
  <c r="AY383" i="25"/>
  <c r="AX383" i="25"/>
  <c r="AW383" i="25"/>
  <c r="AV383" i="25"/>
  <c r="AT383" i="25"/>
  <c r="AS383" i="25"/>
  <c r="AR383" i="25"/>
  <c r="BG382" i="25"/>
  <c r="BF382" i="25"/>
  <c r="BE382" i="25"/>
  <c r="BD382" i="25"/>
  <c r="BC382" i="25"/>
  <c r="BB382" i="25"/>
  <c r="BA382" i="25"/>
  <c r="AZ382" i="25"/>
  <c r="AY382" i="25"/>
  <c r="AX382" i="25"/>
  <c r="AW382" i="25"/>
  <c r="AV382" i="25"/>
  <c r="AT382" i="25"/>
  <c r="AS382" i="25"/>
  <c r="AR382" i="25"/>
  <c r="BG381" i="25"/>
  <c r="BF381" i="25"/>
  <c r="BE381" i="25"/>
  <c r="BD381" i="25"/>
  <c r="BC381" i="25"/>
  <c r="BB381" i="25"/>
  <c r="BA381" i="25"/>
  <c r="AZ381" i="25"/>
  <c r="AY381" i="25"/>
  <c r="AX381" i="25"/>
  <c r="AW381" i="25"/>
  <c r="AV381" i="25"/>
  <c r="AT381" i="25"/>
  <c r="AS381" i="25"/>
  <c r="AR381" i="25"/>
  <c r="BG380" i="25"/>
  <c r="BF380" i="25"/>
  <c r="BE380" i="25"/>
  <c r="BD380" i="25"/>
  <c r="BC380" i="25"/>
  <c r="BB380" i="25"/>
  <c r="BA380" i="25"/>
  <c r="AZ380" i="25"/>
  <c r="AY380" i="25"/>
  <c r="AX380" i="25"/>
  <c r="AW380" i="25"/>
  <c r="AV380" i="25"/>
  <c r="AT380" i="25"/>
  <c r="AS380" i="25"/>
  <c r="AR380" i="25"/>
  <c r="BG379" i="25"/>
  <c r="BF379" i="25"/>
  <c r="BE379" i="25"/>
  <c r="BD379" i="25"/>
  <c r="BC379" i="25"/>
  <c r="BB379" i="25"/>
  <c r="BA379" i="25"/>
  <c r="AZ379" i="25"/>
  <c r="AY379" i="25"/>
  <c r="AX379" i="25"/>
  <c r="AW379" i="25"/>
  <c r="AV379" i="25"/>
  <c r="AT379" i="25"/>
  <c r="AS379" i="25"/>
  <c r="AR379" i="25"/>
  <c r="BG378" i="25"/>
  <c r="BF378" i="25"/>
  <c r="BE378" i="25"/>
  <c r="BD378" i="25"/>
  <c r="BC378" i="25"/>
  <c r="BB378" i="25"/>
  <c r="BA378" i="25"/>
  <c r="AZ378" i="25"/>
  <c r="AY378" i="25"/>
  <c r="AX378" i="25"/>
  <c r="AW378" i="25"/>
  <c r="AV378" i="25"/>
  <c r="AT378" i="25"/>
  <c r="AS378" i="25"/>
  <c r="AR378" i="25"/>
  <c r="BG377" i="25"/>
  <c r="BF377" i="25"/>
  <c r="BE377" i="25"/>
  <c r="BD377" i="25"/>
  <c r="BC377" i="25"/>
  <c r="BB377" i="25"/>
  <c r="BA377" i="25"/>
  <c r="AZ377" i="25"/>
  <c r="AY377" i="25"/>
  <c r="AX377" i="25"/>
  <c r="AW377" i="25"/>
  <c r="AV377" i="25"/>
  <c r="AT377" i="25"/>
  <c r="AS377" i="25"/>
  <c r="AR377" i="25"/>
  <c r="BG376" i="25"/>
  <c r="BF376" i="25"/>
  <c r="BE376" i="25"/>
  <c r="BD376" i="25"/>
  <c r="BC376" i="25"/>
  <c r="BB376" i="25"/>
  <c r="BA376" i="25"/>
  <c r="AZ376" i="25"/>
  <c r="AY376" i="25"/>
  <c r="AX376" i="25"/>
  <c r="AW376" i="25"/>
  <c r="AV376" i="25"/>
  <c r="AT376" i="25"/>
  <c r="AS376" i="25"/>
  <c r="AR376" i="25"/>
  <c r="BG375" i="25"/>
  <c r="BF375" i="25"/>
  <c r="BE375" i="25"/>
  <c r="BD375" i="25"/>
  <c r="BC375" i="25"/>
  <c r="BB375" i="25"/>
  <c r="BA375" i="25"/>
  <c r="AZ375" i="25"/>
  <c r="AY375" i="25"/>
  <c r="AX375" i="25"/>
  <c r="AW375" i="25"/>
  <c r="AV375" i="25"/>
  <c r="AT375" i="25"/>
  <c r="AS375" i="25"/>
  <c r="AR375" i="25"/>
  <c r="BG374" i="25"/>
  <c r="BF374" i="25"/>
  <c r="BE374" i="25"/>
  <c r="BD374" i="25"/>
  <c r="BC374" i="25"/>
  <c r="BB374" i="25"/>
  <c r="BA374" i="25"/>
  <c r="AZ374" i="25"/>
  <c r="AY374" i="25"/>
  <c r="AX374" i="25"/>
  <c r="AW374" i="25"/>
  <c r="AV374" i="25"/>
  <c r="AT374" i="25"/>
  <c r="AS374" i="25"/>
  <c r="AR374" i="25"/>
  <c r="BG373" i="25"/>
  <c r="BF373" i="25"/>
  <c r="BE373" i="25"/>
  <c r="BD373" i="25"/>
  <c r="BC373" i="25"/>
  <c r="BB373" i="25"/>
  <c r="BA373" i="25"/>
  <c r="AZ373" i="25"/>
  <c r="AY373" i="25"/>
  <c r="AX373" i="25"/>
  <c r="AW373" i="25"/>
  <c r="AV373" i="25"/>
  <c r="AT373" i="25"/>
  <c r="AS373" i="25"/>
  <c r="AR373" i="25"/>
  <c r="BG372" i="25"/>
  <c r="BF372" i="25"/>
  <c r="BE372" i="25"/>
  <c r="BD372" i="25"/>
  <c r="BC372" i="25"/>
  <c r="BB372" i="25"/>
  <c r="BA372" i="25"/>
  <c r="AZ372" i="25"/>
  <c r="AY372" i="25"/>
  <c r="AX372" i="25"/>
  <c r="AW372" i="25"/>
  <c r="AV372" i="25"/>
  <c r="AT372" i="25"/>
  <c r="AS372" i="25"/>
  <c r="AR372" i="25"/>
  <c r="BG371" i="25"/>
  <c r="BF371" i="25"/>
  <c r="BE371" i="25"/>
  <c r="BD371" i="25"/>
  <c r="BC371" i="25"/>
  <c r="BB371" i="25"/>
  <c r="BA371" i="25"/>
  <c r="AZ371" i="25"/>
  <c r="AY371" i="25"/>
  <c r="AX371" i="25"/>
  <c r="AW371" i="25"/>
  <c r="AV371" i="25"/>
  <c r="AT371" i="25"/>
  <c r="AS371" i="25"/>
  <c r="AR371" i="25"/>
  <c r="BG370" i="25"/>
  <c r="BF370" i="25"/>
  <c r="BE370" i="25"/>
  <c r="BD370" i="25"/>
  <c r="BC370" i="25"/>
  <c r="BB370" i="25"/>
  <c r="BA370" i="25"/>
  <c r="AZ370" i="25"/>
  <c r="AY370" i="25"/>
  <c r="AX370" i="25"/>
  <c r="AW370" i="25"/>
  <c r="AV370" i="25"/>
  <c r="AT370" i="25"/>
  <c r="AS370" i="25"/>
  <c r="AR370" i="25"/>
  <c r="BG369" i="25"/>
  <c r="BF369" i="25"/>
  <c r="BE369" i="25"/>
  <c r="BD369" i="25"/>
  <c r="BC369" i="25"/>
  <c r="BB369" i="25"/>
  <c r="BA369" i="25"/>
  <c r="AZ369" i="25"/>
  <c r="AY369" i="25"/>
  <c r="AX369" i="25"/>
  <c r="AW369" i="25"/>
  <c r="AV369" i="25"/>
  <c r="AT369" i="25"/>
  <c r="AS369" i="25"/>
  <c r="AR369" i="25"/>
  <c r="BG368" i="25"/>
  <c r="BF368" i="25"/>
  <c r="BE368" i="25"/>
  <c r="BD368" i="25"/>
  <c r="BC368" i="25"/>
  <c r="BB368" i="25"/>
  <c r="BA368" i="25"/>
  <c r="AZ368" i="25"/>
  <c r="AY368" i="25"/>
  <c r="AX368" i="25"/>
  <c r="AW368" i="25"/>
  <c r="AV368" i="25"/>
  <c r="AT368" i="25"/>
  <c r="AS368" i="25"/>
  <c r="AR368" i="25"/>
  <c r="BG367" i="25"/>
  <c r="BF367" i="25"/>
  <c r="BE367" i="25"/>
  <c r="BD367" i="25"/>
  <c r="BC367" i="25"/>
  <c r="BB367" i="25"/>
  <c r="BA367" i="25"/>
  <c r="AZ367" i="25"/>
  <c r="AY367" i="25"/>
  <c r="AX367" i="25"/>
  <c r="AW367" i="25"/>
  <c r="AV367" i="25"/>
  <c r="AT367" i="25"/>
  <c r="AS367" i="25"/>
  <c r="AR367" i="25"/>
  <c r="BG366" i="25"/>
  <c r="BF366" i="25"/>
  <c r="BE366" i="25"/>
  <c r="BD366" i="25"/>
  <c r="BC366" i="25"/>
  <c r="BB366" i="25"/>
  <c r="BA366" i="25"/>
  <c r="AZ366" i="25"/>
  <c r="AY366" i="25"/>
  <c r="AX366" i="25"/>
  <c r="AW366" i="25"/>
  <c r="AV366" i="25"/>
  <c r="AT366" i="25"/>
  <c r="AS366" i="25"/>
  <c r="AR366" i="25"/>
  <c r="BG365" i="25"/>
  <c r="BF365" i="25"/>
  <c r="BE365" i="25"/>
  <c r="BD365" i="25"/>
  <c r="BC365" i="25"/>
  <c r="BB365" i="25"/>
  <c r="BA365" i="25"/>
  <c r="AZ365" i="25"/>
  <c r="AY365" i="25"/>
  <c r="AX365" i="25"/>
  <c r="AW365" i="25"/>
  <c r="AV365" i="25"/>
  <c r="AT365" i="25"/>
  <c r="AS365" i="25"/>
  <c r="AR365" i="25"/>
  <c r="BG364" i="25"/>
  <c r="BF364" i="25"/>
  <c r="BE364" i="25"/>
  <c r="BD364" i="25"/>
  <c r="BC364" i="25"/>
  <c r="BB364" i="25"/>
  <c r="BA364" i="25"/>
  <c r="AZ364" i="25"/>
  <c r="AY364" i="25"/>
  <c r="AX364" i="25"/>
  <c r="AW364" i="25"/>
  <c r="AV364" i="25"/>
  <c r="AT364" i="25"/>
  <c r="AS364" i="25"/>
  <c r="AR364" i="25"/>
  <c r="BG363" i="25"/>
  <c r="BF363" i="25"/>
  <c r="BE363" i="25"/>
  <c r="BD363" i="25"/>
  <c r="BC363" i="25"/>
  <c r="BB363" i="25"/>
  <c r="BA363" i="25"/>
  <c r="AZ363" i="25"/>
  <c r="AY363" i="25"/>
  <c r="AX363" i="25"/>
  <c r="AW363" i="25"/>
  <c r="AV363" i="25"/>
  <c r="AT363" i="25"/>
  <c r="AS363" i="25"/>
  <c r="AR363" i="25"/>
  <c r="BG362" i="25"/>
  <c r="BF362" i="25"/>
  <c r="BE362" i="25"/>
  <c r="BD362" i="25"/>
  <c r="BC362" i="25"/>
  <c r="BB362" i="25"/>
  <c r="BA362" i="25"/>
  <c r="AZ362" i="25"/>
  <c r="AY362" i="25"/>
  <c r="AX362" i="25"/>
  <c r="AW362" i="25"/>
  <c r="AV362" i="25"/>
  <c r="AT362" i="25"/>
  <c r="AS362" i="25"/>
  <c r="AR362" i="25"/>
  <c r="BG361" i="25"/>
  <c r="BF361" i="25"/>
  <c r="BE361" i="25"/>
  <c r="BD361" i="25"/>
  <c r="BC361" i="25"/>
  <c r="BB361" i="25"/>
  <c r="BA361" i="25"/>
  <c r="AZ361" i="25"/>
  <c r="AY361" i="25"/>
  <c r="AX361" i="25"/>
  <c r="AW361" i="25"/>
  <c r="AV361" i="25"/>
  <c r="AT361" i="25"/>
  <c r="AS361" i="25"/>
  <c r="AR361" i="25"/>
  <c r="BG360" i="25"/>
  <c r="BF360" i="25"/>
  <c r="BE360" i="25"/>
  <c r="BD360" i="25"/>
  <c r="BC360" i="25"/>
  <c r="BB360" i="25"/>
  <c r="BA360" i="25"/>
  <c r="AZ360" i="25"/>
  <c r="AY360" i="25"/>
  <c r="AX360" i="25"/>
  <c r="AW360" i="25"/>
  <c r="AV360" i="25"/>
  <c r="AT360" i="25"/>
  <c r="AS360" i="25"/>
  <c r="AR360" i="25"/>
  <c r="BG359" i="25"/>
  <c r="BF359" i="25"/>
  <c r="BE359" i="25"/>
  <c r="BD359" i="25"/>
  <c r="BC359" i="25"/>
  <c r="BB359" i="25"/>
  <c r="BA359" i="25"/>
  <c r="AZ359" i="25"/>
  <c r="AY359" i="25"/>
  <c r="AX359" i="25"/>
  <c r="AW359" i="25"/>
  <c r="AV359" i="25"/>
  <c r="AT359" i="25"/>
  <c r="AS359" i="25"/>
  <c r="AR359" i="25"/>
  <c r="BG358" i="25"/>
  <c r="BF358" i="25"/>
  <c r="BE358" i="25"/>
  <c r="BD358" i="25"/>
  <c r="BC358" i="25"/>
  <c r="BB358" i="25"/>
  <c r="BA358" i="25"/>
  <c r="AZ358" i="25"/>
  <c r="AY358" i="25"/>
  <c r="AX358" i="25"/>
  <c r="AW358" i="25"/>
  <c r="AV358" i="25"/>
  <c r="AT358" i="25"/>
  <c r="AS358" i="25"/>
  <c r="AR358" i="25"/>
  <c r="BG357" i="25"/>
  <c r="BF357" i="25"/>
  <c r="BE357" i="25"/>
  <c r="BD357" i="25"/>
  <c r="BC357" i="25"/>
  <c r="BB357" i="25"/>
  <c r="BA357" i="25"/>
  <c r="AZ357" i="25"/>
  <c r="AY357" i="25"/>
  <c r="AX357" i="25"/>
  <c r="AW357" i="25"/>
  <c r="AV357" i="25"/>
  <c r="AT357" i="25"/>
  <c r="AS357" i="25"/>
  <c r="AR357" i="25"/>
  <c r="BG356" i="25"/>
  <c r="BF356" i="25"/>
  <c r="BE356" i="25"/>
  <c r="BD356" i="25"/>
  <c r="BC356" i="25"/>
  <c r="BB356" i="25"/>
  <c r="BA356" i="25"/>
  <c r="AZ356" i="25"/>
  <c r="AY356" i="25"/>
  <c r="AX356" i="25"/>
  <c r="AW356" i="25"/>
  <c r="AV356" i="25"/>
  <c r="AT356" i="25"/>
  <c r="AS356" i="25"/>
  <c r="AR356" i="25"/>
  <c r="BG355" i="25"/>
  <c r="BF355" i="25"/>
  <c r="BE355" i="25"/>
  <c r="BD355" i="25"/>
  <c r="BC355" i="25"/>
  <c r="BB355" i="25"/>
  <c r="BA355" i="25"/>
  <c r="AZ355" i="25"/>
  <c r="AY355" i="25"/>
  <c r="AX355" i="25"/>
  <c r="AW355" i="25"/>
  <c r="AV355" i="25"/>
  <c r="AT355" i="25"/>
  <c r="AS355" i="25"/>
  <c r="AR355" i="25"/>
  <c r="BG354" i="25"/>
  <c r="BF354" i="25"/>
  <c r="BE354" i="25"/>
  <c r="BD354" i="25"/>
  <c r="BC354" i="25"/>
  <c r="BB354" i="25"/>
  <c r="BA354" i="25"/>
  <c r="AZ354" i="25"/>
  <c r="AY354" i="25"/>
  <c r="AX354" i="25"/>
  <c r="AW354" i="25"/>
  <c r="AV354" i="25"/>
  <c r="AT354" i="25"/>
  <c r="AS354" i="25"/>
  <c r="AR354" i="25"/>
  <c r="BG353" i="25"/>
  <c r="BF353" i="25"/>
  <c r="BE353" i="25"/>
  <c r="BD353" i="25"/>
  <c r="BC353" i="25"/>
  <c r="BB353" i="25"/>
  <c r="BA353" i="25"/>
  <c r="AZ353" i="25"/>
  <c r="AY353" i="25"/>
  <c r="AX353" i="25"/>
  <c r="AW353" i="25"/>
  <c r="AV353" i="25"/>
  <c r="AT353" i="25"/>
  <c r="AS353" i="25"/>
  <c r="AR353" i="25"/>
  <c r="BG352" i="25"/>
  <c r="BF352" i="25"/>
  <c r="BE352" i="25"/>
  <c r="BD352" i="25"/>
  <c r="BC352" i="25"/>
  <c r="BB352" i="25"/>
  <c r="BA352" i="25"/>
  <c r="AZ352" i="25"/>
  <c r="AY352" i="25"/>
  <c r="AX352" i="25"/>
  <c r="AW352" i="25"/>
  <c r="AV352" i="25"/>
  <c r="AT352" i="25"/>
  <c r="AS352" i="25"/>
  <c r="AR352" i="25"/>
  <c r="BG351" i="25"/>
  <c r="BF351" i="25"/>
  <c r="BE351" i="25"/>
  <c r="BD351" i="25"/>
  <c r="BC351" i="25"/>
  <c r="BB351" i="25"/>
  <c r="BA351" i="25"/>
  <c r="AZ351" i="25"/>
  <c r="AY351" i="25"/>
  <c r="AX351" i="25"/>
  <c r="AW351" i="25"/>
  <c r="AV351" i="25"/>
  <c r="AT351" i="25"/>
  <c r="AS351" i="25"/>
  <c r="AR351" i="25"/>
  <c r="BG350" i="25"/>
  <c r="BF350" i="25"/>
  <c r="BE350" i="25"/>
  <c r="BD350" i="25"/>
  <c r="BC350" i="25"/>
  <c r="BB350" i="25"/>
  <c r="BA350" i="25"/>
  <c r="AZ350" i="25"/>
  <c r="AY350" i="25"/>
  <c r="AX350" i="25"/>
  <c r="AW350" i="25"/>
  <c r="AV350" i="25"/>
  <c r="AT350" i="25"/>
  <c r="AS350" i="25"/>
  <c r="AR350" i="25"/>
  <c r="BG349" i="25"/>
  <c r="BF349" i="25"/>
  <c r="BE349" i="25"/>
  <c r="BD349" i="25"/>
  <c r="BC349" i="25"/>
  <c r="BB349" i="25"/>
  <c r="BA349" i="25"/>
  <c r="AZ349" i="25"/>
  <c r="AY349" i="25"/>
  <c r="AX349" i="25"/>
  <c r="AW349" i="25"/>
  <c r="AV349" i="25"/>
  <c r="AT349" i="25"/>
  <c r="AS349" i="25"/>
  <c r="AR349" i="25"/>
  <c r="BG348" i="25"/>
  <c r="BF348" i="25"/>
  <c r="BE348" i="25"/>
  <c r="BD348" i="25"/>
  <c r="BC348" i="25"/>
  <c r="BB348" i="25"/>
  <c r="BA348" i="25"/>
  <c r="AZ348" i="25"/>
  <c r="AY348" i="25"/>
  <c r="AX348" i="25"/>
  <c r="AW348" i="25"/>
  <c r="AV348" i="25"/>
  <c r="AT348" i="25"/>
  <c r="AS348" i="25"/>
  <c r="AR348" i="25"/>
  <c r="BG347" i="25"/>
  <c r="BF347" i="25"/>
  <c r="BE347" i="25"/>
  <c r="BD347" i="25"/>
  <c r="BC347" i="25"/>
  <c r="BB347" i="25"/>
  <c r="BA347" i="25"/>
  <c r="AZ347" i="25"/>
  <c r="AY347" i="25"/>
  <c r="AX347" i="25"/>
  <c r="AW347" i="25"/>
  <c r="AV347" i="25"/>
  <c r="AT347" i="25"/>
  <c r="AS347" i="25"/>
  <c r="AR347" i="25"/>
  <c r="BG346" i="25"/>
  <c r="BF346" i="25"/>
  <c r="BE346" i="25"/>
  <c r="BD346" i="25"/>
  <c r="BC346" i="25"/>
  <c r="BB346" i="25"/>
  <c r="BA346" i="25"/>
  <c r="AZ346" i="25"/>
  <c r="AY346" i="25"/>
  <c r="AX346" i="25"/>
  <c r="AW346" i="25"/>
  <c r="AV346" i="25"/>
  <c r="AT346" i="25"/>
  <c r="AS346" i="25"/>
  <c r="AR346" i="25"/>
  <c r="Q45" i="25" a="1"/>
  <c r="Q345" i="25"/>
  <c r="BG345" i="25"/>
  <c r="P45" i="25" a="1"/>
  <c r="P345" i="25"/>
  <c r="BF345" i="25"/>
  <c r="O45" i="25" a="1"/>
  <c r="O345" i="25"/>
  <c r="BE345" i="25"/>
  <c r="N45" i="25" a="1"/>
  <c r="N345" i="25"/>
  <c r="BD345" i="25"/>
  <c r="M45" i="25" a="1"/>
  <c r="M345" i="25"/>
  <c r="BC345" i="25"/>
  <c r="L45" i="25" a="1"/>
  <c r="L345" i="25"/>
  <c r="BB345" i="25"/>
  <c r="K45" i="25" a="1"/>
  <c r="K345" i="25"/>
  <c r="BA345" i="25"/>
  <c r="J45" i="25" a="1"/>
  <c r="J345" i="25"/>
  <c r="AZ345" i="25"/>
  <c r="I45" i="25" a="1"/>
  <c r="I345" i="25"/>
  <c r="AY345" i="25"/>
  <c r="H45" i="25" a="1"/>
  <c r="H345" i="25"/>
  <c r="AX345" i="25"/>
  <c r="B8" i="25"/>
  <c r="G44" i="25"/>
  <c r="G45" i="25" a="1"/>
  <c r="G345" i="25"/>
  <c r="AW345" i="25"/>
  <c r="F45" i="25" a="1"/>
  <c r="F345" i="25"/>
  <c r="AV345" i="25"/>
  <c r="D345" i="25"/>
  <c r="AT345" i="25"/>
  <c r="C45" i="25" a="1"/>
  <c r="C345" i="25"/>
  <c r="AS345" i="25"/>
  <c r="AR345" i="25"/>
  <c r="Q344" i="25"/>
  <c r="BG344" i="25"/>
  <c r="P344" i="25"/>
  <c r="BF344" i="25"/>
  <c r="O344" i="25"/>
  <c r="BE344" i="25"/>
  <c r="N344" i="25"/>
  <c r="BD344" i="25"/>
  <c r="M344" i="25"/>
  <c r="BC344" i="25"/>
  <c r="L344" i="25"/>
  <c r="BB344" i="25"/>
  <c r="K344" i="25"/>
  <c r="BA344" i="25"/>
  <c r="J344" i="25"/>
  <c r="AZ344" i="25"/>
  <c r="I344" i="25"/>
  <c r="AY344" i="25"/>
  <c r="H344" i="25"/>
  <c r="AX344" i="25"/>
  <c r="G344" i="25"/>
  <c r="AW344" i="25"/>
  <c r="F344" i="25"/>
  <c r="AV344" i="25"/>
  <c r="D344" i="25"/>
  <c r="AT344" i="25"/>
  <c r="C344" i="25"/>
  <c r="AS344" i="25"/>
  <c r="AR344" i="25"/>
  <c r="Q343" i="25"/>
  <c r="BG343" i="25"/>
  <c r="P343" i="25"/>
  <c r="BF343" i="25"/>
  <c r="O343" i="25"/>
  <c r="BE343" i="25"/>
  <c r="N343" i="25"/>
  <c r="BD343" i="25"/>
  <c r="M343" i="25"/>
  <c r="BC343" i="25"/>
  <c r="L343" i="25"/>
  <c r="BB343" i="25"/>
  <c r="K343" i="25"/>
  <c r="BA343" i="25"/>
  <c r="J343" i="25"/>
  <c r="AZ343" i="25"/>
  <c r="I343" i="25"/>
  <c r="AY343" i="25"/>
  <c r="H343" i="25"/>
  <c r="AX343" i="25"/>
  <c r="G343" i="25"/>
  <c r="AW343" i="25"/>
  <c r="F343" i="25"/>
  <c r="AV343" i="25"/>
  <c r="D343" i="25"/>
  <c r="AT343" i="25"/>
  <c r="C343" i="25"/>
  <c r="AS343" i="25"/>
  <c r="AR343" i="25"/>
  <c r="Q342" i="25"/>
  <c r="BG342" i="25"/>
  <c r="P342" i="25"/>
  <c r="BF342" i="25"/>
  <c r="O342" i="25"/>
  <c r="BE342" i="25"/>
  <c r="N342" i="25"/>
  <c r="BD342" i="25"/>
  <c r="M342" i="25"/>
  <c r="BC342" i="25"/>
  <c r="L342" i="25"/>
  <c r="BB342" i="25"/>
  <c r="K342" i="25"/>
  <c r="BA342" i="25"/>
  <c r="J342" i="25"/>
  <c r="AZ342" i="25"/>
  <c r="I342" i="25"/>
  <c r="AY342" i="25"/>
  <c r="H342" i="25"/>
  <c r="AX342" i="25"/>
  <c r="G342" i="25"/>
  <c r="AW342" i="25"/>
  <c r="F342" i="25"/>
  <c r="AV342" i="25"/>
  <c r="D342" i="25"/>
  <c r="AT342" i="25"/>
  <c r="C342" i="25"/>
  <c r="AS342" i="25"/>
  <c r="AR342" i="25"/>
  <c r="Q341" i="25"/>
  <c r="BG341" i="25"/>
  <c r="P341" i="25"/>
  <c r="BF341" i="25"/>
  <c r="O341" i="25"/>
  <c r="BE341" i="25"/>
  <c r="N341" i="25"/>
  <c r="BD341" i="25"/>
  <c r="M341" i="25"/>
  <c r="BC341" i="25"/>
  <c r="L341" i="25"/>
  <c r="BB341" i="25"/>
  <c r="K341" i="25"/>
  <c r="BA341" i="25"/>
  <c r="J341" i="25"/>
  <c r="AZ341" i="25"/>
  <c r="I341" i="25"/>
  <c r="AY341" i="25"/>
  <c r="H341" i="25"/>
  <c r="AX341" i="25"/>
  <c r="G341" i="25"/>
  <c r="AW341" i="25"/>
  <c r="F341" i="25"/>
  <c r="AV341" i="25"/>
  <c r="D341" i="25"/>
  <c r="AT341" i="25"/>
  <c r="C341" i="25"/>
  <c r="AS341" i="25"/>
  <c r="AR341" i="25"/>
  <c r="Q340" i="25"/>
  <c r="BG340" i="25"/>
  <c r="P340" i="25"/>
  <c r="BF340" i="25"/>
  <c r="O340" i="25"/>
  <c r="BE340" i="25"/>
  <c r="N340" i="25"/>
  <c r="BD340" i="25"/>
  <c r="M340" i="25"/>
  <c r="BC340" i="25"/>
  <c r="L340" i="25"/>
  <c r="BB340" i="25"/>
  <c r="K340" i="25"/>
  <c r="BA340" i="25"/>
  <c r="J340" i="25"/>
  <c r="AZ340" i="25"/>
  <c r="I340" i="25"/>
  <c r="AY340" i="25"/>
  <c r="H340" i="25"/>
  <c r="AX340" i="25"/>
  <c r="G340" i="25"/>
  <c r="AW340" i="25"/>
  <c r="F340" i="25"/>
  <c r="AV340" i="25"/>
  <c r="D340" i="25"/>
  <c r="AT340" i="25"/>
  <c r="C340" i="25"/>
  <c r="AS340" i="25"/>
  <c r="AR340" i="25"/>
  <c r="Q339" i="25"/>
  <c r="BG339" i="25"/>
  <c r="P339" i="25"/>
  <c r="BF339" i="25"/>
  <c r="O339" i="25"/>
  <c r="BE339" i="25"/>
  <c r="N339" i="25"/>
  <c r="BD339" i="25"/>
  <c r="M339" i="25"/>
  <c r="BC339" i="25"/>
  <c r="L339" i="25"/>
  <c r="BB339" i="25"/>
  <c r="K339" i="25"/>
  <c r="BA339" i="25"/>
  <c r="J339" i="25"/>
  <c r="AZ339" i="25"/>
  <c r="I339" i="25"/>
  <c r="AY339" i="25"/>
  <c r="H339" i="25"/>
  <c r="AX339" i="25"/>
  <c r="G339" i="25"/>
  <c r="AW339" i="25"/>
  <c r="F339" i="25"/>
  <c r="AV339" i="25"/>
  <c r="D339" i="25"/>
  <c r="AT339" i="25"/>
  <c r="C339" i="25"/>
  <c r="AS339" i="25"/>
  <c r="AR339" i="25"/>
  <c r="Q338" i="25"/>
  <c r="BG338" i="25"/>
  <c r="P338" i="25"/>
  <c r="BF338" i="25"/>
  <c r="O338" i="25"/>
  <c r="BE338" i="25"/>
  <c r="N338" i="25"/>
  <c r="BD338" i="25"/>
  <c r="M338" i="25"/>
  <c r="BC338" i="25"/>
  <c r="L338" i="25"/>
  <c r="BB338" i="25"/>
  <c r="K338" i="25"/>
  <c r="BA338" i="25"/>
  <c r="J338" i="25"/>
  <c r="AZ338" i="25"/>
  <c r="I338" i="25"/>
  <c r="AY338" i="25"/>
  <c r="H338" i="25"/>
  <c r="AX338" i="25"/>
  <c r="G338" i="25"/>
  <c r="AW338" i="25"/>
  <c r="F338" i="25"/>
  <c r="AV338" i="25"/>
  <c r="D338" i="25"/>
  <c r="AT338" i="25"/>
  <c r="C338" i="25"/>
  <c r="AS338" i="25"/>
  <c r="AR338" i="25"/>
  <c r="Q337" i="25"/>
  <c r="BG337" i="25"/>
  <c r="P337" i="25"/>
  <c r="BF337" i="25"/>
  <c r="O337" i="25"/>
  <c r="BE337" i="25"/>
  <c r="N337" i="25"/>
  <c r="BD337" i="25"/>
  <c r="M337" i="25"/>
  <c r="BC337" i="25"/>
  <c r="L337" i="25"/>
  <c r="BB337" i="25"/>
  <c r="K337" i="25"/>
  <c r="BA337" i="25"/>
  <c r="J337" i="25"/>
  <c r="AZ337" i="25"/>
  <c r="I337" i="25"/>
  <c r="AY337" i="25"/>
  <c r="H337" i="25"/>
  <c r="AX337" i="25"/>
  <c r="G337" i="25"/>
  <c r="AW337" i="25"/>
  <c r="F337" i="25"/>
  <c r="AV337" i="25"/>
  <c r="D337" i="25"/>
  <c r="AT337" i="25"/>
  <c r="C337" i="25"/>
  <c r="AS337" i="25"/>
  <c r="AR337" i="25"/>
  <c r="Q336" i="25"/>
  <c r="BG336" i="25"/>
  <c r="P336" i="25"/>
  <c r="BF336" i="25"/>
  <c r="O336" i="25"/>
  <c r="BE336" i="25"/>
  <c r="N336" i="25"/>
  <c r="BD336" i="25"/>
  <c r="M336" i="25"/>
  <c r="BC336" i="25"/>
  <c r="L336" i="25"/>
  <c r="BB336" i="25"/>
  <c r="K336" i="25"/>
  <c r="BA336" i="25"/>
  <c r="J336" i="25"/>
  <c r="AZ336" i="25"/>
  <c r="I336" i="25"/>
  <c r="AY336" i="25"/>
  <c r="H336" i="25"/>
  <c r="AX336" i="25"/>
  <c r="G336" i="25"/>
  <c r="AW336" i="25"/>
  <c r="F336" i="25"/>
  <c r="AV336" i="25"/>
  <c r="D336" i="25"/>
  <c r="AT336" i="25"/>
  <c r="C336" i="25"/>
  <c r="AS336" i="25"/>
  <c r="AR336" i="25"/>
  <c r="Q335" i="25"/>
  <c r="BG335" i="25"/>
  <c r="P335" i="25"/>
  <c r="BF335" i="25"/>
  <c r="O335" i="25"/>
  <c r="BE335" i="25"/>
  <c r="N335" i="25"/>
  <c r="BD335" i="25"/>
  <c r="M335" i="25"/>
  <c r="BC335" i="25"/>
  <c r="L335" i="25"/>
  <c r="BB335" i="25"/>
  <c r="K335" i="25"/>
  <c r="BA335" i="25"/>
  <c r="J335" i="25"/>
  <c r="AZ335" i="25"/>
  <c r="I335" i="25"/>
  <c r="AY335" i="25"/>
  <c r="H335" i="25"/>
  <c r="AX335" i="25"/>
  <c r="G335" i="25"/>
  <c r="AW335" i="25"/>
  <c r="F335" i="25"/>
  <c r="AV335" i="25"/>
  <c r="D335" i="25"/>
  <c r="AT335" i="25"/>
  <c r="C335" i="25"/>
  <c r="AS335" i="25"/>
  <c r="AR335" i="25"/>
  <c r="Q334" i="25"/>
  <c r="BG334" i="25"/>
  <c r="P334" i="25"/>
  <c r="BF334" i="25"/>
  <c r="O334" i="25"/>
  <c r="BE334" i="25"/>
  <c r="N334" i="25"/>
  <c r="BD334" i="25"/>
  <c r="M334" i="25"/>
  <c r="BC334" i="25"/>
  <c r="L334" i="25"/>
  <c r="BB334" i="25"/>
  <c r="K334" i="25"/>
  <c r="BA334" i="25"/>
  <c r="J334" i="25"/>
  <c r="AZ334" i="25"/>
  <c r="I334" i="25"/>
  <c r="AY334" i="25"/>
  <c r="H334" i="25"/>
  <c r="AX334" i="25"/>
  <c r="G334" i="25"/>
  <c r="AW334" i="25"/>
  <c r="F334" i="25"/>
  <c r="AV334" i="25"/>
  <c r="D334" i="25"/>
  <c r="AT334" i="25"/>
  <c r="C334" i="25"/>
  <c r="AS334" i="25"/>
  <c r="AR334" i="25"/>
  <c r="Q333" i="25"/>
  <c r="BG333" i="25"/>
  <c r="P333" i="25"/>
  <c r="BF333" i="25"/>
  <c r="O333" i="25"/>
  <c r="BE333" i="25"/>
  <c r="N333" i="25"/>
  <c r="BD333" i="25"/>
  <c r="M333" i="25"/>
  <c r="BC333" i="25"/>
  <c r="L333" i="25"/>
  <c r="BB333" i="25"/>
  <c r="K333" i="25"/>
  <c r="BA333" i="25"/>
  <c r="J333" i="25"/>
  <c r="AZ333" i="25"/>
  <c r="I333" i="25"/>
  <c r="AY333" i="25"/>
  <c r="H333" i="25"/>
  <c r="AX333" i="25"/>
  <c r="G333" i="25"/>
  <c r="AW333" i="25"/>
  <c r="F333" i="25"/>
  <c r="AV333" i="25"/>
  <c r="D333" i="25"/>
  <c r="AT333" i="25"/>
  <c r="C333" i="25"/>
  <c r="AS333" i="25"/>
  <c r="AR333" i="25"/>
  <c r="Q332" i="25"/>
  <c r="BG332" i="25"/>
  <c r="P332" i="25"/>
  <c r="BF332" i="25"/>
  <c r="O332" i="25"/>
  <c r="BE332" i="25"/>
  <c r="N332" i="25"/>
  <c r="BD332" i="25"/>
  <c r="M332" i="25"/>
  <c r="BC332" i="25"/>
  <c r="L332" i="25"/>
  <c r="BB332" i="25"/>
  <c r="K332" i="25"/>
  <c r="BA332" i="25"/>
  <c r="J332" i="25"/>
  <c r="AZ332" i="25"/>
  <c r="I332" i="25"/>
  <c r="AY332" i="25"/>
  <c r="H332" i="25"/>
  <c r="AX332" i="25"/>
  <c r="G332" i="25"/>
  <c r="AW332" i="25"/>
  <c r="F332" i="25"/>
  <c r="AV332" i="25"/>
  <c r="D332" i="25"/>
  <c r="AT332" i="25"/>
  <c r="C332" i="25"/>
  <c r="AS332" i="25"/>
  <c r="AR332" i="25"/>
  <c r="Q331" i="25"/>
  <c r="BG331" i="25"/>
  <c r="P331" i="25"/>
  <c r="BF331" i="25"/>
  <c r="O331" i="25"/>
  <c r="BE331" i="25"/>
  <c r="N331" i="25"/>
  <c r="BD331" i="25"/>
  <c r="M331" i="25"/>
  <c r="BC331" i="25"/>
  <c r="L331" i="25"/>
  <c r="BB331" i="25"/>
  <c r="K331" i="25"/>
  <c r="BA331" i="25"/>
  <c r="J331" i="25"/>
  <c r="AZ331" i="25"/>
  <c r="I331" i="25"/>
  <c r="AY331" i="25"/>
  <c r="H331" i="25"/>
  <c r="AX331" i="25"/>
  <c r="G331" i="25"/>
  <c r="AW331" i="25"/>
  <c r="F331" i="25"/>
  <c r="AV331" i="25"/>
  <c r="D331" i="25"/>
  <c r="AT331" i="25"/>
  <c r="C331" i="25"/>
  <c r="AS331" i="25"/>
  <c r="AR331" i="25"/>
  <c r="Q330" i="25"/>
  <c r="BG330" i="25"/>
  <c r="P330" i="25"/>
  <c r="BF330" i="25"/>
  <c r="O330" i="25"/>
  <c r="BE330" i="25"/>
  <c r="N330" i="25"/>
  <c r="BD330" i="25"/>
  <c r="M330" i="25"/>
  <c r="BC330" i="25"/>
  <c r="L330" i="25"/>
  <c r="BB330" i="25"/>
  <c r="K330" i="25"/>
  <c r="BA330" i="25"/>
  <c r="J330" i="25"/>
  <c r="AZ330" i="25"/>
  <c r="I330" i="25"/>
  <c r="AY330" i="25"/>
  <c r="H330" i="25"/>
  <c r="AX330" i="25"/>
  <c r="G330" i="25"/>
  <c r="AW330" i="25"/>
  <c r="F330" i="25"/>
  <c r="AV330" i="25"/>
  <c r="D330" i="25"/>
  <c r="AT330" i="25"/>
  <c r="C330" i="25"/>
  <c r="AS330" i="25"/>
  <c r="AR330" i="25"/>
  <c r="Q329" i="25"/>
  <c r="BG329" i="25"/>
  <c r="P329" i="25"/>
  <c r="BF329" i="25"/>
  <c r="O329" i="25"/>
  <c r="BE329" i="25"/>
  <c r="N329" i="25"/>
  <c r="BD329" i="25"/>
  <c r="M329" i="25"/>
  <c r="BC329" i="25"/>
  <c r="L329" i="25"/>
  <c r="BB329" i="25"/>
  <c r="K329" i="25"/>
  <c r="BA329" i="25"/>
  <c r="J329" i="25"/>
  <c r="AZ329" i="25"/>
  <c r="I329" i="25"/>
  <c r="AY329" i="25"/>
  <c r="H329" i="25"/>
  <c r="AX329" i="25"/>
  <c r="G329" i="25"/>
  <c r="AW329" i="25"/>
  <c r="F329" i="25"/>
  <c r="AV329" i="25"/>
  <c r="D329" i="25"/>
  <c r="AT329" i="25"/>
  <c r="C329" i="25"/>
  <c r="AS329" i="25"/>
  <c r="AR329" i="25"/>
  <c r="Q328" i="25"/>
  <c r="BG328" i="25"/>
  <c r="P328" i="25"/>
  <c r="BF328" i="25"/>
  <c r="O328" i="25"/>
  <c r="BE328" i="25"/>
  <c r="N328" i="25"/>
  <c r="BD328" i="25"/>
  <c r="M328" i="25"/>
  <c r="BC328" i="25"/>
  <c r="L328" i="25"/>
  <c r="BB328" i="25"/>
  <c r="K328" i="25"/>
  <c r="BA328" i="25"/>
  <c r="J328" i="25"/>
  <c r="AZ328" i="25"/>
  <c r="I328" i="25"/>
  <c r="AY328" i="25"/>
  <c r="H328" i="25"/>
  <c r="AX328" i="25"/>
  <c r="G328" i="25"/>
  <c r="AW328" i="25"/>
  <c r="F328" i="25"/>
  <c r="AV328" i="25"/>
  <c r="D328" i="25"/>
  <c r="AT328" i="25"/>
  <c r="C328" i="25"/>
  <c r="AS328" i="25"/>
  <c r="AR328" i="25"/>
  <c r="Q327" i="25"/>
  <c r="BG327" i="25"/>
  <c r="P327" i="25"/>
  <c r="BF327" i="25"/>
  <c r="O327" i="25"/>
  <c r="BE327" i="25"/>
  <c r="N327" i="25"/>
  <c r="BD327" i="25"/>
  <c r="M327" i="25"/>
  <c r="BC327" i="25"/>
  <c r="L327" i="25"/>
  <c r="BB327" i="25"/>
  <c r="K327" i="25"/>
  <c r="BA327" i="25"/>
  <c r="J327" i="25"/>
  <c r="AZ327" i="25"/>
  <c r="I327" i="25"/>
  <c r="AY327" i="25"/>
  <c r="H327" i="25"/>
  <c r="AX327" i="25"/>
  <c r="G327" i="25"/>
  <c r="AW327" i="25"/>
  <c r="F327" i="25"/>
  <c r="AV327" i="25"/>
  <c r="D327" i="25"/>
  <c r="AT327" i="25"/>
  <c r="C327" i="25"/>
  <c r="AS327" i="25"/>
  <c r="AR327" i="25"/>
  <c r="Q326" i="25"/>
  <c r="BG326" i="25"/>
  <c r="P326" i="25"/>
  <c r="BF326" i="25"/>
  <c r="O326" i="25"/>
  <c r="BE326" i="25"/>
  <c r="N326" i="25"/>
  <c r="BD326" i="25"/>
  <c r="M326" i="25"/>
  <c r="BC326" i="25"/>
  <c r="L326" i="25"/>
  <c r="BB326" i="25"/>
  <c r="K326" i="25"/>
  <c r="BA326" i="25"/>
  <c r="J326" i="25"/>
  <c r="AZ326" i="25"/>
  <c r="I326" i="25"/>
  <c r="AY326" i="25"/>
  <c r="H326" i="25"/>
  <c r="AX326" i="25"/>
  <c r="G326" i="25"/>
  <c r="AW326" i="25"/>
  <c r="F326" i="25"/>
  <c r="AV326" i="25"/>
  <c r="D326" i="25"/>
  <c r="AT326" i="25"/>
  <c r="C326" i="25"/>
  <c r="AS326" i="25"/>
  <c r="AR326" i="25"/>
  <c r="Q325" i="25"/>
  <c r="BG325" i="25"/>
  <c r="P325" i="25"/>
  <c r="BF325" i="25"/>
  <c r="O325" i="25"/>
  <c r="BE325" i="25"/>
  <c r="N325" i="25"/>
  <c r="BD325" i="25"/>
  <c r="M325" i="25"/>
  <c r="BC325" i="25"/>
  <c r="L325" i="25"/>
  <c r="BB325" i="25"/>
  <c r="K325" i="25"/>
  <c r="BA325" i="25"/>
  <c r="J325" i="25"/>
  <c r="AZ325" i="25"/>
  <c r="I325" i="25"/>
  <c r="AY325" i="25"/>
  <c r="H325" i="25"/>
  <c r="AX325" i="25"/>
  <c r="G325" i="25"/>
  <c r="AW325" i="25"/>
  <c r="F325" i="25"/>
  <c r="AV325" i="25"/>
  <c r="D325" i="25"/>
  <c r="AT325" i="25"/>
  <c r="C325" i="25"/>
  <c r="AS325" i="25"/>
  <c r="AR325" i="25"/>
  <c r="Q324" i="25"/>
  <c r="BG324" i="25"/>
  <c r="P324" i="25"/>
  <c r="BF324" i="25"/>
  <c r="O324" i="25"/>
  <c r="BE324" i="25"/>
  <c r="N324" i="25"/>
  <c r="BD324" i="25"/>
  <c r="M324" i="25"/>
  <c r="BC324" i="25"/>
  <c r="L324" i="25"/>
  <c r="BB324" i="25"/>
  <c r="K324" i="25"/>
  <c r="BA324" i="25"/>
  <c r="J324" i="25"/>
  <c r="AZ324" i="25"/>
  <c r="I324" i="25"/>
  <c r="AY324" i="25"/>
  <c r="H324" i="25"/>
  <c r="AX324" i="25"/>
  <c r="G324" i="25"/>
  <c r="AW324" i="25"/>
  <c r="F324" i="25"/>
  <c r="AV324" i="25"/>
  <c r="D324" i="25"/>
  <c r="AT324" i="25"/>
  <c r="C324" i="25"/>
  <c r="AS324" i="25"/>
  <c r="AR324" i="25"/>
  <c r="Q323" i="25"/>
  <c r="BG323" i="25"/>
  <c r="P323" i="25"/>
  <c r="BF323" i="25"/>
  <c r="O323" i="25"/>
  <c r="BE323" i="25"/>
  <c r="N323" i="25"/>
  <c r="BD323" i="25"/>
  <c r="M323" i="25"/>
  <c r="BC323" i="25"/>
  <c r="L323" i="25"/>
  <c r="BB323" i="25"/>
  <c r="K323" i="25"/>
  <c r="BA323" i="25"/>
  <c r="J323" i="25"/>
  <c r="AZ323" i="25"/>
  <c r="I323" i="25"/>
  <c r="AY323" i="25"/>
  <c r="H323" i="25"/>
  <c r="AX323" i="25"/>
  <c r="G323" i="25"/>
  <c r="AW323" i="25"/>
  <c r="F323" i="25"/>
  <c r="AV323" i="25"/>
  <c r="D323" i="25"/>
  <c r="AT323" i="25"/>
  <c r="C323" i="25"/>
  <c r="AS323" i="25"/>
  <c r="AR323" i="25"/>
  <c r="Q322" i="25"/>
  <c r="BG322" i="25"/>
  <c r="P322" i="25"/>
  <c r="BF322" i="25"/>
  <c r="O322" i="25"/>
  <c r="BE322" i="25"/>
  <c r="N322" i="25"/>
  <c r="BD322" i="25"/>
  <c r="M322" i="25"/>
  <c r="BC322" i="25"/>
  <c r="L322" i="25"/>
  <c r="BB322" i="25"/>
  <c r="K322" i="25"/>
  <c r="BA322" i="25"/>
  <c r="J322" i="25"/>
  <c r="AZ322" i="25"/>
  <c r="I322" i="25"/>
  <c r="AY322" i="25"/>
  <c r="H322" i="25"/>
  <c r="AX322" i="25"/>
  <c r="G322" i="25"/>
  <c r="AW322" i="25"/>
  <c r="F322" i="25"/>
  <c r="AV322" i="25"/>
  <c r="D322" i="25"/>
  <c r="AT322" i="25"/>
  <c r="C322" i="25"/>
  <c r="AS322" i="25"/>
  <c r="AR322" i="25"/>
  <c r="Q321" i="25"/>
  <c r="BG321" i="25"/>
  <c r="P321" i="25"/>
  <c r="BF321" i="25"/>
  <c r="O321" i="25"/>
  <c r="BE321" i="25"/>
  <c r="N321" i="25"/>
  <c r="BD321" i="25"/>
  <c r="M321" i="25"/>
  <c r="BC321" i="25"/>
  <c r="L321" i="25"/>
  <c r="BB321" i="25"/>
  <c r="K321" i="25"/>
  <c r="BA321" i="25"/>
  <c r="J321" i="25"/>
  <c r="AZ321" i="25"/>
  <c r="I321" i="25"/>
  <c r="AY321" i="25"/>
  <c r="H321" i="25"/>
  <c r="AX321" i="25"/>
  <c r="G321" i="25"/>
  <c r="AW321" i="25"/>
  <c r="F321" i="25"/>
  <c r="AV321" i="25"/>
  <c r="D321" i="25"/>
  <c r="AT321" i="25"/>
  <c r="C321" i="25"/>
  <c r="AS321" i="25"/>
  <c r="AR321" i="25"/>
  <c r="Q320" i="25"/>
  <c r="BG320" i="25"/>
  <c r="P320" i="25"/>
  <c r="BF320" i="25"/>
  <c r="O320" i="25"/>
  <c r="BE320" i="25"/>
  <c r="N320" i="25"/>
  <c r="BD320" i="25"/>
  <c r="M320" i="25"/>
  <c r="BC320" i="25"/>
  <c r="L320" i="25"/>
  <c r="BB320" i="25"/>
  <c r="K320" i="25"/>
  <c r="BA320" i="25"/>
  <c r="J320" i="25"/>
  <c r="AZ320" i="25"/>
  <c r="I320" i="25"/>
  <c r="AY320" i="25"/>
  <c r="H320" i="25"/>
  <c r="AX320" i="25"/>
  <c r="G320" i="25"/>
  <c r="AW320" i="25"/>
  <c r="F320" i="25"/>
  <c r="AV320" i="25"/>
  <c r="D320" i="25"/>
  <c r="AT320" i="25"/>
  <c r="C320" i="25"/>
  <c r="AS320" i="25"/>
  <c r="AR320" i="25"/>
  <c r="Q319" i="25"/>
  <c r="BG319" i="25"/>
  <c r="P319" i="25"/>
  <c r="BF319" i="25"/>
  <c r="O319" i="25"/>
  <c r="BE319" i="25"/>
  <c r="N319" i="25"/>
  <c r="BD319" i="25"/>
  <c r="M319" i="25"/>
  <c r="BC319" i="25"/>
  <c r="L319" i="25"/>
  <c r="BB319" i="25"/>
  <c r="K319" i="25"/>
  <c r="BA319" i="25"/>
  <c r="J319" i="25"/>
  <c r="AZ319" i="25"/>
  <c r="I319" i="25"/>
  <c r="AY319" i="25"/>
  <c r="H319" i="25"/>
  <c r="AX319" i="25"/>
  <c r="G319" i="25"/>
  <c r="AW319" i="25"/>
  <c r="F319" i="25"/>
  <c r="AV319" i="25"/>
  <c r="D319" i="25"/>
  <c r="AT319" i="25"/>
  <c r="C319" i="25"/>
  <c r="AS319" i="25"/>
  <c r="AR319" i="25"/>
  <c r="Q318" i="25"/>
  <c r="BG318" i="25"/>
  <c r="P318" i="25"/>
  <c r="BF318" i="25"/>
  <c r="O318" i="25"/>
  <c r="BE318" i="25"/>
  <c r="N318" i="25"/>
  <c r="BD318" i="25"/>
  <c r="M318" i="25"/>
  <c r="BC318" i="25"/>
  <c r="L318" i="25"/>
  <c r="BB318" i="25"/>
  <c r="K318" i="25"/>
  <c r="BA318" i="25"/>
  <c r="J318" i="25"/>
  <c r="AZ318" i="25"/>
  <c r="I318" i="25"/>
  <c r="AY318" i="25"/>
  <c r="H318" i="25"/>
  <c r="AX318" i="25"/>
  <c r="G318" i="25"/>
  <c r="AW318" i="25"/>
  <c r="F318" i="25"/>
  <c r="AV318" i="25"/>
  <c r="D318" i="25"/>
  <c r="AT318" i="25"/>
  <c r="C318" i="25"/>
  <c r="AS318" i="25"/>
  <c r="AR318" i="25"/>
  <c r="Q317" i="25"/>
  <c r="BG317" i="25"/>
  <c r="P317" i="25"/>
  <c r="BF317" i="25"/>
  <c r="O317" i="25"/>
  <c r="BE317" i="25"/>
  <c r="N317" i="25"/>
  <c r="BD317" i="25"/>
  <c r="M317" i="25"/>
  <c r="BC317" i="25"/>
  <c r="L317" i="25"/>
  <c r="BB317" i="25"/>
  <c r="K317" i="25"/>
  <c r="BA317" i="25"/>
  <c r="J317" i="25"/>
  <c r="AZ317" i="25"/>
  <c r="I317" i="25"/>
  <c r="AY317" i="25"/>
  <c r="H317" i="25"/>
  <c r="AX317" i="25"/>
  <c r="G317" i="25"/>
  <c r="AW317" i="25"/>
  <c r="F317" i="25"/>
  <c r="AV317" i="25"/>
  <c r="D317" i="25"/>
  <c r="AT317" i="25"/>
  <c r="C317" i="25"/>
  <c r="AS317" i="25"/>
  <c r="AR317" i="25"/>
  <c r="Q316" i="25"/>
  <c r="BG316" i="25"/>
  <c r="P316" i="25"/>
  <c r="BF316" i="25"/>
  <c r="O316" i="25"/>
  <c r="BE316" i="25"/>
  <c r="N316" i="25"/>
  <c r="BD316" i="25"/>
  <c r="M316" i="25"/>
  <c r="BC316" i="25"/>
  <c r="L316" i="25"/>
  <c r="BB316" i="25"/>
  <c r="K316" i="25"/>
  <c r="BA316" i="25"/>
  <c r="J316" i="25"/>
  <c r="AZ316" i="25"/>
  <c r="I316" i="25"/>
  <c r="AY316" i="25"/>
  <c r="H316" i="25"/>
  <c r="AX316" i="25"/>
  <c r="G316" i="25"/>
  <c r="AW316" i="25"/>
  <c r="F316" i="25"/>
  <c r="AV316" i="25"/>
  <c r="D316" i="25"/>
  <c r="AT316" i="25"/>
  <c r="C316" i="25"/>
  <c r="AS316" i="25"/>
  <c r="AR316" i="25"/>
  <c r="Q315" i="25"/>
  <c r="BG315" i="25"/>
  <c r="P315" i="25"/>
  <c r="BF315" i="25"/>
  <c r="O315" i="25"/>
  <c r="BE315" i="25"/>
  <c r="N315" i="25"/>
  <c r="BD315" i="25"/>
  <c r="M315" i="25"/>
  <c r="BC315" i="25"/>
  <c r="L315" i="25"/>
  <c r="BB315" i="25"/>
  <c r="K315" i="25"/>
  <c r="BA315" i="25"/>
  <c r="J315" i="25"/>
  <c r="AZ315" i="25"/>
  <c r="I315" i="25"/>
  <c r="AY315" i="25"/>
  <c r="H315" i="25"/>
  <c r="AX315" i="25"/>
  <c r="G315" i="25"/>
  <c r="AW315" i="25"/>
  <c r="F315" i="25"/>
  <c r="AV315" i="25"/>
  <c r="D315" i="25"/>
  <c r="AT315" i="25"/>
  <c r="C315" i="25"/>
  <c r="AS315" i="25"/>
  <c r="AR315" i="25"/>
  <c r="Q314" i="25"/>
  <c r="BG314" i="25"/>
  <c r="P314" i="25"/>
  <c r="BF314" i="25"/>
  <c r="O314" i="25"/>
  <c r="BE314" i="25"/>
  <c r="N314" i="25"/>
  <c r="BD314" i="25"/>
  <c r="M314" i="25"/>
  <c r="BC314" i="25"/>
  <c r="L314" i="25"/>
  <c r="BB314" i="25"/>
  <c r="K314" i="25"/>
  <c r="BA314" i="25"/>
  <c r="J314" i="25"/>
  <c r="AZ314" i="25"/>
  <c r="I314" i="25"/>
  <c r="AY314" i="25"/>
  <c r="H314" i="25"/>
  <c r="AX314" i="25"/>
  <c r="G314" i="25"/>
  <c r="AW314" i="25"/>
  <c r="F314" i="25"/>
  <c r="AV314" i="25"/>
  <c r="D314" i="25"/>
  <c r="AT314" i="25"/>
  <c r="C314" i="25"/>
  <c r="AS314" i="25"/>
  <c r="AR314" i="25"/>
  <c r="Q313" i="25"/>
  <c r="BG313" i="25"/>
  <c r="P313" i="25"/>
  <c r="BF313" i="25"/>
  <c r="O313" i="25"/>
  <c r="BE313" i="25"/>
  <c r="N313" i="25"/>
  <c r="BD313" i="25"/>
  <c r="M313" i="25"/>
  <c r="BC313" i="25"/>
  <c r="L313" i="25"/>
  <c r="BB313" i="25"/>
  <c r="K313" i="25"/>
  <c r="BA313" i="25"/>
  <c r="J313" i="25"/>
  <c r="AZ313" i="25"/>
  <c r="I313" i="25"/>
  <c r="AY313" i="25"/>
  <c r="H313" i="25"/>
  <c r="AX313" i="25"/>
  <c r="G313" i="25"/>
  <c r="AW313" i="25"/>
  <c r="F313" i="25"/>
  <c r="AV313" i="25"/>
  <c r="D313" i="25"/>
  <c r="AT313" i="25"/>
  <c r="C313" i="25"/>
  <c r="AS313" i="25"/>
  <c r="AR313" i="25"/>
  <c r="Q312" i="25"/>
  <c r="BG312" i="25"/>
  <c r="P312" i="25"/>
  <c r="BF312" i="25"/>
  <c r="O312" i="25"/>
  <c r="BE312" i="25"/>
  <c r="N312" i="25"/>
  <c r="BD312" i="25"/>
  <c r="M312" i="25"/>
  <c r="BC312" i="25"/>
  <c r="L312" i="25"/>
  <c r="BB312" i="25"/>
  <c r="K312" i="25"/>
  <c r="BA312" i="25"/>
  <c r="J312" i="25"/>
  <c r="AZ312" i="25"/>
  <c r="I312" i="25"/>
  <c r="AY312" i="25"/>
  <c r="H312" i="25"/>
  <c r="AX312" i="25"/>
  <c r="G312" i="25"/>
  <c r="AW312" i="25"/>
  <c r="F312" i="25"/>
  <c r="AV312" i="25"/>
  <c r="D312" i="25"/>
  <c r="AT312" i="25"/>
  <c r="C312" i="25"/>
  <c r="AS312" i="25"/>
  <c r="AR312" i="25"/>
  <c r="Q311" i="25"/>
  <c r="BG311" i="25"/>
  <c r="P311" i="25"/>
  <c r="BF311" i="25"/>
  <c r="O311" i="25"/>
  <c r="BE311" i="25"/>
  <c r="N311" i="25"/>
  <c r="BD311" i="25"/>
  <c r="M311" i="25"/>
  <c r="BC311" i="25"/>
  <c r="L311" i="25"/>
  <c r="BB311" i="25"/>
  <c r="K311" i="25"/>
  <c r="BA311" i="25"/>
  <c r="J311" i="25"/>
  <c r="AZ311" i="25"/>
  <c r="I311" i="25"/>
  <c r="AY311" i="25"/>
  <c r="H311" i="25"/>
  <c r="AX311" i="25"/>
  <c r="G311" i="25"/>
  <c r="AW311" i="25"/>
  <c r="F311" i="25"/>
  <c r="AV311" i="25"/>
  <c r="D311" i="25"/>
  <c r="AT311" i="25"/>
  <c r="C311" i="25"/>
  <c r="AS311" i="25"/>
  <c r="AR311" i="25"/>
  <c r="Q310" i="25"/>
  <c r="BG310" i="25"/>
  <c r="P310" i="25"/>
  <c r="BF310" i="25"/>
  <c r="O310" i="25"/>
  <c r="BE310" i="25"/>
  <c r="N310" i="25"/>
  <c r="BD310" i="25"/>
  <c r="M310" i="25"/>
  <c r="BC310" i="25"/>
  <c r="L310" i="25"/>
  <c r="BB310" i="25"/>
  <c r="K310" i="25"/>
  <c r="BA310" i="25"/>
  <c r="J310" i="25"/>
  <c r="AZ310" i="25"/>
  <c r="I310" i="25"/>
  <c r="AY310" i="25"/>
  <c r="H310" i="25"/>
  <c r="AX310" i="25"/>
  <c r="G310" i="25"/>
  <c r="AW310" i="25"/>
  <c r="F310" i="25"/>
  <c r="AV310" i="25"/>
  <c r="D310" i="25"/>
  <c r="AT310" i="25"/>
  <c r="C310" i="25"/>
  <c r="AS310" i="25"/>
  <c r="AR310" i="25"/>
  <c r="Q309" i="25"/>
  <c r="BG309" i="25"/>
  <c r="P309" i="25"/>
  <c r="BF309" i="25"/>
  <c r="O309" i="25"/>
  <c r="BE309" i="25"/>
  <c r="N309" i="25"/>
  <c r="BD309" i="25"/>
  <c r="M309" i="25"/>
  <c r="BC309" i="25"/>
  <c r="L309" i="25"/>
  <c r="BB309" i="25"/>
  <c r="K309" i="25"/>
  <c r="BA309" i="25"/>
  <c r="J309" i="25"/>
  <c r="AZ309" i="25"/>
  <c r="I309" i="25"/>
  <c r="AY309" i="25"/>
  <c r="H309" i="25"/>
  <c r="AX309" i="25"/>
  <c r="G309" i="25"/>
  <c r="AW309" i="25"/>
  <c r="F309" i="25"/>
  <c r="AV309" i="25"/>
  <c r="D309" i="25"/>
  <c r="AT309" i="25"/>
  <c r="C309" i="25"/>
  <c r="AS309" i="25"/>
  <c r="AR309" i="25"/>
  <c r="Q308" i="25"/>
  <c r="BG308" i="25"/>
  <c r="P308" i="25"/>
  <c r="BF308" i="25"/>
  <c r="O308" i="25"/>
  <c r="BE308" i="25"/>
  <c r="N308" i="25"/>
  <c r="BD308" i="25"/>
  <c r="M308" i="25"/>
  <c r="BC308" i="25"/>
  <c r="L308" i="25"/>
  <c r="BB308" i="25"/>
  <c r="K308" i="25"/>
  <c r="BA308" i="25"/>
  <c r="J308" i="25"/>
  <c r="AZ308" i="25"/>
  <c r="I308" i="25"/>
  <c r="AY308" i="25"/>
  <c r="H308" i="25"/>
  <c r="AX308" i="25"/>
  <c r="G308" i="25"/>
  <c r="AW308" i="25"/>
  <c r="F308" i="25"/>
  <c r="AV308" i="25"/>
  <c r="D308" i="25"/>
  <c r="AT308" i="25"/>
  <c r="C308" i="25"/>
  <c r="AS308" i="25"/>
  <c r="AR308" i="25"/>
  <c r="Q307" i="25"/>
  <c r="BG307" i="25"/>
  <c r="P307" i="25"/>
  <c r="BF307" i="25"/>
  <c r="O307" i="25"/>
  <c r="BE307" i="25"/>
  <c r="N307" i="25"/>
  <c r="BD307" i="25"/>
  <c r="M307" i="25"/>
  <c r="BC307" i="25"/>
  <c r="L307" i="25"/>
  <c r="BB307" i="25"/>
  <c r="K307" i="25"/>
  <c r="BA307" i="25"/>
  <c r="J307" i="25"/>
  <c r="AZ307" i="25"/>
  <c r="I307" i="25"/>
  <c r="AY307" i="25"/>
  <c r="H307" i="25"/>
  <c r="AX307" i="25"/>
  <c r="G307" i="25"/>
  <c r="AW307" i="25"/>
  <c r="F307" i="25"/>
  <c r="AV307" i="25"/>
  <c r="D307" i="25"/>
  <c r="AT307" i="25"/>
  <c r="C307" i="25"/>
  <c r="AS307" i="25"/>
  <c r="AR307" i="25"/>
  <c r="Q306" i="25"/>
  <c r="BG306" i="25"/>
  <c r="P306" i="25"/>
  <c r="BF306" i="25"/>
  <c r="O306" i="25"/>
  <c r="BE306" i="25"/>
  <c r="N306" i="25"/>
  <c r="BD306" i="25"/>
  <c r="M306" i="25"/>
  <c r="BC306" i="25"/>
  <c r="L306" i="25"/>
  <c r="BB306" i="25"/>
  <c r="K306" i="25"/>
  <c r="BA306" i="25"/>
  <c r="J306" i="25"/>
  <c r="AZ306" i="25"/>
  <c r="I306" i="25"/>
  <c r="AY306" i="25"/>
  <c r="H306" i="25"/>
  <c r="AX306" i="25"/>
  <c r="G306" i="25"/>
  <c r="AW306" i="25"/>
  <c r="F306" i="25"/>
  <c r="AV306" i="25"/>
  <c r="D306" i="25"/>
  <c r="AT306" i="25"/>
  <c r="C306" i="25"/>
  <c r="AS306" i="25"/>
  <c r="AR306" i="25"/>
  <c r="Q305" i="25"/>
  <c r="BG305" i="25"/>
  <c r="P305" i="25"/>
  <c r="BF305" i="25"/>
  <c r="O305" i="25"/>
  <c r="BE305" i="25"/>
  <c r="N305" i="25"/>
  <c r="BD305" i="25"/>
  <c r="M305" i="25"/>
  <c r="BC305" i="25"/>
  <c r="L305" i="25"/>
  <c r="BB305" i="25"/>
  <c r="K305" i="25"/>
  <c r="BA305" i="25"/>
  <c r="J305" i="25"/>
  <c r="AZ305" i="25"/>
  <c r="I305" i="25"/>
  <c r="AY305" i="25"/>
  <c r="H305" i="25"/>
  <c r="AX305" i="25"/>
  <c r="G305" i="25"/>
  <c r="AW305" i="25"/>
  <c r="F305" i="25"/>
  <c r="AV305" i="25"/>
  <c r="D305" i="25"/>
  <c r="AT305" i="25"/>
  <c r="C305" i="25"/>
  <c r="AS305" i="25"/>
  <c r="AR305" i="25"/>
  <c r="Q304" i="25"/>
  <c r="BG304" i="25"/>
  <c r="P304" i="25"/>
  <c r="BF304" i="25"/>
  <c r="O304" i="25"/>
  <c r="BE304" i="25"/>
  <c r="N304" i="25"/>
  <c r="BD304" i="25"/>
  <c r="M304" i="25"/>
  <c r="BC304" i="25"/>
  <c r="L304" i="25"/>
  <c r="BB304" i="25"/>
  <c r="K304" i="25"/>
  <c r="BA304" i="25"/>
  <c r="J304" i="25"/>
  <c r="AZ304" i="25"/>
  <c r="I304" i="25"/>
  <c r="AY304" i="25"/>
  <c r="H304" i="25"/>
  <c r="AX304" i="25"/>
  <c r="G304" i="25"/>
  <c r="AW304" i="25"/>
  <c r="F304" i="25"/>
  <c r="AV304" i="25"/>
  <c r="D304" i="25"/>
  <c r="AT304" i="25"/>
  <c r="C304" i="25"/>
  <c r="AS304" i="25"/>
  <c r="AR304" i="25"/>
  <c r="Q303" i="25"/>
  <c r="BG303" i="25"/>
  <c r="P303" i="25"/>
  <c r="BF303" i="25"/>
  <c r="O303" i="25"/>
  <c r="BE303" i="25"/>
  <c r="N303" i="25"/>
  <c r="BD303" i="25"/>
  <c r="M303" i="25"/>
  <c r="BC303" i="25"/>
  <c r="L303" i="25"/>
  <c r="BB303" i="25"/>
  <c r="K303" i="25"/>
  <c r="BA303" i="25"/>
  <c r="J303" i="25"/>
  <c r="AZ303" i="25"/>
  <c r="I303" i="25"/>
  <c r="AY303" i="25"/>
  <c r="H303" i="25"/>
  <c r="AX303" i="25"/>
  <c r="G303" i="25"/>
  <c r="AW303" i="25"/>
  <c r="F303" i="25"/>
  <c r="AV303" i="25"/>
  <c r="D303" i="25"/>
  <c r="AT303" i="25"/>
  <c r="C303" i="25"/>
  <c r="AS303" i="25"/>
  <c r="AR303" i="25"/>
  <c r="Q302" i="25"/>
  <c r="BG302" i="25"/>
  <c r="P302" i="25"/>
  <c r="BF302" i="25"/>
  <c r="O302" i="25"/>
  <c r="BE302" i="25"/>
  <c r="N302" i="25"/>
  <c r="BD302" i="25"/>
  <c r="M302" i="25"/>
  <c r="BC302" i="25"/>
  <c r="L302" i="25"/>
  <c r="BB302" i="25"/>
  <c r="K302" i="25"/>
  <c r="BA302" i="25"/>
  <c r="J302" i="25"/>
  <c r="AZ302" i="25"/>
  <c r="I302" i="25"/>
  <c r="AY302" i="25"/>
  <c r="H302" i="25"/>
  <c r="AX302" i="25"/>
  <c r="G302" i="25"/>
  <c r="AW302" i="25"/>
  <c r="F302" i="25"/>
  <c r="AV302" i="25"/>
  <c r="D302" i="25"/>
  <c r="AT302" i="25"/>
  <c r="C302" i="25"/>
  <c r="AS302" i="25"/>
  <c r="AR302" i="25"/>
  <c r="Q301" i="25"/>
  <c r="BG301" i="25"/>
  <c r="P301" i="25"/>
  <c r="BF301" i="25"/>
  <c r="O301" i="25"/>
  <c r="BE301" i="25"/>
  <c r="N301" i="25"/>
  <c r="BD301" i="25"/>
  <c r="M301" i="25"/>
  <c r="BC301" i="25"/>
  <c r="L301" i="25"/>
  <c r="BB301" i="25"/>
  <c r="K301" i="25"/>
  <c r="BA301" i="25"/>
  <c r="J301" i="25"/>
  <c r="AZ301" i="25"/>
  <c r="I301" i="25"/>
  <c r="AY301" i="25"/>
  <c r="H301" i="25"/>
  <c r="AX301" i="25"/>
  <c r="G301" i="25"/>
  <c r="AW301" i="25"/>
  <c r="F301" i="25"/>
  <c r="AV301" i="25"/>
  <c r="D301" i="25"/>
  <c r="AT301" i="25"/>
  <c r="C301" i="25"/>
  <c r="AS301" i="25"/>
  <c r="AR301" i="25"/>
  <c r="Q300" i="25"/>
  <c r="BG300" i="25"/>
  <c r="P300" i="25"/>
  <c r="BF300" i="25"/>
  <c r="O300" i="25"/>
  <c r="BE300" i="25"/>
  <c r="N300" i="25"/>
  <c r="BD300" i="25"/>
  <c r="M300" i="25"/>
  <c r="BC300" i="25"/>
  <c r="L300" i="25"/>
  <c r="BB300" i="25"/>
  <c r="K300" i="25"/>
  <c r="BA300" i="25"/>
  <c r="J300" i="25"/>
  <c r="AZ300" i="25"/>
  <c r="I300" i="25"/>
  <c r="AY300" i="25"/>
  <c r="H300" i="25"/>
  <c r="AX300" i="25"/>
  <c r="G300" i="25"/>
  <c r="AW300" i="25"/>
  <c r="F300" i="25"/>
  <c r="AV300" i="25"/>
  <c r="D300" i="25"/>
  <c r="AT300" i="25"/>
  <c r="C300" i="25"/>
  <c r="AS300" i="25"/>
  <c r="AR300" i="25"/>
  <c r="Q299" i="25"/>
  <c r="BG299" i="25"/>
  <c r="P299" i="25"/>
  <c r="BF299" i="25"/>
  <c r="O299" i="25"/>
  <c r="BE299" i="25"/>
  <c r="N299" i="25"/>
  <c r="BD299" i="25"/>
  <c r="M299" i="25"/>
  <c r="BC299" i="25"/>
  <c r="L299" i="25"/>
  <c r="BB299" i="25"/>
  <c r="K299" i="25"/>
  <c r="BA299" i="25"/>
  <c r="J299" i="25"/>
  <c r="AZ299" i="25"/>
  <c r="I299" i="25"/>
  <c r="AY299" i="25"/>
  <c r="H299" i="25"/>
  <c r="AX299" i="25"/>
  <c r="G299" i="25"/>
  <c r="AW299" i="25"/>
  <c r="F299" i="25"/>
  <c r="AV299" i="25"/>
  <c r="D299" i="25"/>
  <c r="AT299" i="25"/>
  <c r="C299" i="25"/>
  <c r="AS299" i="25"/>
  <c r="AR299" i="25"/>
  <c r="Q298" i="25"/>
  <c r="BG298" i="25"/>
  <c r="P298" i="25"/>
  <c r="BF298" i="25"/>
  <c r="O298" i="25"/>
  <c r="BE298" i="25"/>
  <c r="N298" i="25"/>
  <c r="BD298" i="25"/>
  <c r="M298" i="25"/>
  <c r="BC298" i="25"/>
  <c r="L298" i="25"/>
  <c r="BB298" i="25"/>
  <c r="K298" i="25"/>
  <c r="BA298" i="25"/>
  <c r="J298" i="25"/>
  <c r="AZ298" i="25"/>
  <c r="I298" i="25"/>
  <c r="AY298" i="25"/>
  <c r="H298" i="25"/>
  <c r="AX298" i="25"/>
  <c r="G298" i="25"/>
  <c r="AW298" i="25"/>
  <c r="F298" i="25"/>
  <c r="AV298" i="25"/>
  <c r="D298" i="25"/>
  <c r="AT298" i="25"/>
  <c r="C298" i="25"/>
  <c r="AS298" i="25"/>
  <c r="AR298" i="25"/>
  <c r="Q297" i="25"/>
  <c r="BG297" i="25"/>
  <c r="P297" i="25"/>
  <c r="BF297" i="25"/>
  <c r="O297" i="25"/>
  <c r="BE297" i="25"/>
  <c r="N297" i="25"/>
  <c r="BD297" i="25"/>
  <c r="M297" i="25"/>
  <c r="BC297" i="25"/>
  <c r="L297" i="25"/>
  <c r="BB297" i="25"/>
  <c r="K297" i="25"/>
  <c r="BA297" i="25"/>
  <c r="J297" i="25"/>
  <c r="AZ297" i="25"/>
  <c r="I297" i="25"/>
  <c r="AY297" i="25"/>
  <c r="H297" i="25"/>
  <c r="AX297" i="25"/>
  <c r="G297" i="25"/>
  <c r="AW297" i="25"/>
  <c r="F297" i="25"/>
  <c r="AV297" i="25"/>
  <c r="D297" i="25"/>
  <c r="AT297" i="25"/>
  <c r="C297" i="25"/>
  <c r="AS297" i="25"/>
  <c r="AR297" i="25"/>
  <c r="Q296" i="25"/>
  <c r="BG296" i="25"/>
  <c r="P296" i="25"/>
  <c r="BF296" i="25"/>
  <c r="O296" i="25"/>
  <c r="BE296" i="25"/>
  <c r="N296" i="25"/>
  <c r="BD296" i="25"/>
  <c r="M296" i="25"/>
  <c r="BC296" i="25"/>
  <c r="L296" i="25"/>
  <c r="BB296" i="25"/>
  <c r="K296" i="25"/>
  <c r="BA296" i="25"/>
  <c r="J296" i="25"/>
  <c r="AZ296" i="25"/>
  <c r="I296" i="25"/>
  <c r="AY296" i="25"/>
  <c r="H296" i="25"/>
  <c r="AX296" i="25"/>
  <c r="G296" i="25"/>
  <c r="AW296" i="25"/>
  <c r="F296" i="25"/>
  <c r="AV296" i="25"/>
  <c r="D296" i="25"/>
  <c r="AT296" i="25"/>
  <c r="C296" i="25"/>
  <c r="AS296" i="25"/>
  <c r="AR296" i="25"/>
  <c r="Q295" i="25"/>
  <c r="BG295" i="25"/>
  <c r="P295" i="25"/>
  <c r="BF295" i="25"/>
  <c r="O295" i="25"/>
  <c r="BE295" i="25"/>
  <c r="N295" i="25"/>
  <c r="BD295" i="25"/>
  <c r="M295" i="25"/>
  <c r="BC295" i="25"/>
  <c r="L295" i="25"/>
  <c r="BB295" i="25"/>
  <c r="K295" i="25"/>
  <c r="BA295" i="25"/>
  <c r="J295" i="25"/>
  <c r="AZ295" i="25"/>
  <c r="I295" i="25"/>
  <c r="AY295" i="25"/>
  <c r="H295" i="25"/>
  <c r="AX295" i="25"/>
  <c r="G295" i="25"/>
  <c r="AW295" i="25"/>
  <c r="F295" i="25"/>
  <c r="AV295" i="25"/>
  <c r="D295" i="25"/>
  <c r="AT295" i="25"/>
  <c r="C295" i="25"/>
  <c r="AS295" i="25"/>
  <c r="AR295" i="25"/>
  <c r="Q294" i="25"/>
  <c r="BG294" i="25"/>
  <c r="P294" i="25"/>
  <c r="BF294" i="25"/>
  <c r="O294" i="25"/>
  <c r="BE294" i="25"/>
  <c r="N294" i="25"/>
  <c r="BD294" i="25"/>
  <c r="M294" i="25"/>
  <c r="BC294" i="25"/>
  <c r="L294" i="25"/>
  <c r="BB294" i="25"/>
  <c r="K294" i="25"/>
  <c r="BA294" i="25"/>
  <c r="J294" i="25"/>
  <c r="AZ294" i="25"/>
  <c r="I294" i="25"/>
  <c r="AY294" i="25"/>
  <c r="H294" i="25"/>
  <c r="AX294" i="25"/>
  <c r="G294" i="25"/>
  <c r="AW294" i="25"/>
  <c r="F294" i="25"/>
  <c r="AV294" i="25"/>
  <c r="D294" i="25"/>
  <c r="AT294" i="25"/>
  <c r="C294" i="25"/>
  <c r="AS294" i="25"/>
  <c r="AR294" i="25"/>
  <c r="Q293" i="25"/>
  <c r="BG293" i="25"/>
  <c r="P293" i="25"/>
  <c r="BF293" i="25"/>
  <c r="O293" i="25"/>
  <c r="BE293" i="25"/>
  <c r="N293" i="25"/>
  <c r="BD293" i="25"/>
  <c r="M293" i="25"/>
  <c r="BC293" i="25"/>
  <c r="L293" i="25"/>
  <c r="BB293" i="25"/>
  <c r="K293" i="25"/>
  <c r="BA293" i="25"/>
  <c r="J293" i="25"/>
  <c r="AZ293" i="25"/>
  <c r="I293" i="25"/>
  <c r="AY293" i="25"/>
  <c r="H293" i="25"/>
  <c r="AX293" i="25"/>
  <c r="G293" i="25"/>
  <c r="AW293" i="25"/>
  <c r="F293" i="25"/>
  <c r="AV293" i="25"/>
  <c r="D293" i="25"/>
  <c r="AT293" i="25"/>
  <c r="C293" i="25"/>
  <c r="AS293" i="25"/>
  <c r="AR293" i="25"/>
  <c r="Q292" i="25"/>
  <c r="BG292" i="25"/>
  <c r="P292" i="25"/>
  <c r="BF292" i="25"/>
  <c r="O292" i="25"/>
  <c r="BE292" i="25"/>
  <c r="N292" i="25"/>
  <c r="BD292" i="25"/>
  <c r="M292" i="25"/>
  <c r="BC292" i="25"/>
  <c r="L292" i="25"/>
  <c r="BB292" i="25"/>
  <c r="K292" i="25"/>
  <c r="BA292" i="25"/>
  <c r="J292" i="25"/>
  <c r="AZ292" i="25"/>
  <c r="I292" i="25"/>
  <c r="AY292" i="25"/>
  <c r="H292" i="25"/>
  <c r="AX292" i="25"/>
  <c r="G292" i="25"/>
  <c r="AW292" i="25"/>
  <c r="F292" i="25"/>
  <c r="AV292" i="25"/>
  <c r="D292" i="25"/>
  <c r="AT292" i="25"/>
  <c r="C292" i="25"/>
  <c r="AS292" i="25"/>
  <c r="AR292" i="25"/>
  <c r="Q291" i="25"/>
  <c r="BG291" i="25"/>
  <c r="P291" i="25"/>
  <c r="BF291" i="25"/>
  <c r="O291" i="25"/>
  <c r="BE291" i="25"/>
  <c r="N291" i="25"/>
  <c r="BD291" i="25"/>
  <c r="M291" i="25"/>
  <c r="BC291" i="25"/>
  <c r="L291" i="25"/>
  <c r="BB291" i="25"/>
  <c r="K291" i="25"/>
  <c r="BA291" i="25"/>
  <c r="J291" i="25"/>
  <c r="AZ291" i="25"/>
  <c r="I291" i="25"/>
  <c r="AY291" i="25"/>
  <c r="H291" i="25"/>
  <c r="AX291" i="25"/>
  <c r="G291" i="25"/>
  <c r="AW291" i="25"/>
  <c r="F291" i="25"/>
  <c r="AV291" i="25"/>
  <c r="D291" i="25"/>
  <c r="AT291" i="25"/>
  <c r="C291" i="25"/>
  <c r="AS291" i="25"/>
  <c r="AR291" i="25"/>
  <c r="Q290" i="25"/>
  <c r="BG290" i="25"/>
  <c r="P290" i="25"/>
  <c r="BF290" i="25"/>
  <c r="O290" i="25"/>
  <c r="BE290" i="25"/>
  <c r="N290" i="25"/>
  <c r="BD290" i="25"/>
  <c r="M290" i="25"/>
  <c r="BC290" i="25"/>
  <c r="L290" i="25"/>
  <c r="BB290" i="25"/>
  <c r="K290" i="25"/>
  <c r="BA290" i="25"/>
  <c r="J290" i="25"/>
  <c r="AZ290" i="25"/>
  <c r="I290" i="25"/>
  <c r="AY290" i="25"/>
  <c r="H290" i="25"/>
  <c r="AX290" i="25"/>
  <c r="G290" i="25"/>
  <c r="AW290" i="25"/>
  <c r="F290" i="25"/>
  <c r="AV290" i="25"/>
  <c r="D290" i="25"/>
  <c r="AT290" i="25"/>
  <c r="C290" i="25"/>
  <c r="AS290" i="25"/>
  <c r="AR290" i="25"/>
  <c r="Q289" i="25"/>
  <c r="BG289" i="25"/>
  <c r="P289" i="25"/>
  <c r="BF289" i="25"/>
  <c r="O289" i="25"/>
  <c r="BE289" i="25"/>
  <c r="N289" i="25"/>
  <c r="BD289" i="25"/>
  <c r="M289" i="25"/>
  <c r="BC289" i="25"/>
  <c r="L289" i="25"/>
  <c r="BB289" i="25"/>
  <c r="K289" i="25"/>
  <c r="BA289" i="25"/>
  <c r="J289" i="25"/>
  <c r="AZ289" i="25"/>
  <c r="I289" i="25"/>
  <c r="AY289" i="25"/>
  <c r="H289" i="25"/>
  <c r="AX289" i="25"/>
  <c r="G289" i="25"/>
  <c r="AW289" i="25"/>
  <c r="F289" i="25"/>
  <c r="AV289" i="25"/>
  <c r="D289" i="25"/>
  <c r="AT289" i="25"/>
  <c r="C289" i="25"/>
  <c r="AS289" i="25"/>
  <c r="AR289" i="25"/>
  <c r="Q288" i="25"/>
  <c r="BG288" i="25"/>
  <c r="P288" i="25"/>
  <c r="BF288" i="25"/>
  <c r="O288" i="25"/>
  <c r="BE288" i="25"/>
  <c r="N288" i="25"/>
  <c r="BD288" i="25"/>
  <c r="M288" i="25"/>
  <c r="BC288" i="25"/>
  <c r="L288" i="25"/>
  <c r="BB288" i="25"/>
  <c r="K288" i="25"/>
  <c r="BA288" i="25"/>
  <c r="J288" i="25"/>
  <c r="AZ288" i="25"/>
  <c r="I288" i="25"/>
  <c r="AY288" i="25"/>
  <c r="H288" i="25"/>
  <c r="AX288" i="25"/>
  <c r="G288" i="25"/>
  <c r="AW288" i="25"/>
  <c r="F288" i="25"/>
  <c r="AV288" i="25"/>
  <c r="D288" i="25"/>
  <c r="AT288" i="25"/>
  <c r="C288" i="25"/>
  <c r="AS288" i="25"/>
  <c r="AR288" i="25"/>
  <c r="Q287" i="25"/>
  <c r="BG287" i="25"/>
  <c r="P287" i="25"/>
  <c r="BF287" i="25"/>
  <c r="O287" i="25"/>
  <c r="BE287" i="25"/>
  <c r="N287" i="25"/>
  <c r="BD287" i="25"/>
  <c r="M287" i="25"/>
  <c r="BC287" i="25"/>
  <c r="L287" i="25"/>
  <c r="BB287" i="25"/>
  <c r="K287" i="25"/>
  <c r="BA287" i="25"/>
  <c r="J287" i="25"/>
  <c r="AZ287" i="25"/>
  <c r="I287" i="25"/>
  <c r="AY287" i="25"/>
  <c r="H287" i="25"/>
  <c r="AX287" i="25"/>
  <c r="G287" i="25"/>
  <c r="AW287" i="25"/>
  <c r="F287" i="25"/>
  <c r="AV287" i="25"/>
  <c r="D287" i="25"/>
  <c r="AT287" i="25"/>
  <c r="C287" i="25"/>
  <c r="AS287" i="25"/>
  <c r="AR287" i="25"/>
  <c r="Q286" i="25"/>
  <c r="BG286" i="25"/>
  <c r="P286" i="25"/>
  <c r="BF286" i="25"/>
  <c r="O286" i="25"/>
  <c r="BE286" i="25"/>
  <c r="N286" i="25"/>
  <c r="BD286" i="25"/>
  <c r="M286" i="25"/>
  <c r="BC286" i="25"/>
  <c r="L286" i="25"/>
  <c r="BB286" i="25"/>
  <c r="K286" i="25"/>
  <c r="BA286" i="25"/>
  <c r="J286" i="25"/>
  <c r="AZ286" i="25"/>
  <c r="I286" i="25"/>
  <c r="AY286" i="25"/>
  <c r="H286" i="25"/>
  <c r="AX286" i="25"/>
  <c r="G286" i="25"/>
  <c r="AW286" i="25"/>
  <c r="F286" i="25"/>
  <c r="AV286" i="25"/>
  <c r="D286" i="25"/>
  <c r="AT286" i="25"/>
  <c r="C286" i="25"/>
  <c r="AS286" i="25"/>
  <c r="AR286" i="25"/>
  <c r="Q285" i="25"/>
  <c r="BG285" i="25"/>
  <c r="P285" i="25"/>
  <c r="BF285" i="25"/>
  <c r="O285" i="25"/>
  <c r="BE285" i="25"/>
  <c r="N285" i="25"/>
  <c r="BD285" i="25"/>
  <c r="M285" i="25"/>
  <c r="BC285" i="25"/>
  <c r="L285" i="25"/>
  <c r="BB285" i="25"/>
  <c r="K285" i="25"/>
  <c r="BA285" i="25"/>
  <c r="J285" i="25"/>
  <c r="AZ285" i="25"/>
  <c r="I285" i="25"/>
  <c r="AY285" i="25"/>
  <c r="H285" i="25"/>
  <c r="AX285" i="25"/>
  <c r="G285" i="25"/>
  <c r="AW285" i="25"/>
  <c r="F285" i="25"/>
  <c r="AV285" i="25"/>
  <c r="D285" i="25"/>
  <c r="AT285" i="25"/>
  <c r="C285" i="25"/>
  <c r="AS285" i="25"/>
  <c r="AR285" i="25"/>
  <c r="Q284" i="25"/>
  <c r="BG284" i="25"/>
  <c r="P284" i="25"/>
  <c r="BF284" i="25"/>
  <c r="O284" i="25"/>
  <c r="BE284" i="25"/>
  <c r="N284" i="25"/>
  <c r="BD284" i="25"/>
  <c r="M284" i="25"/>
  <c r="BC284" i="25"/>
  <c r="L284" i="25"/>
  <c r="BB284" i="25"/>
  <c r="K284" i="25"/>
  <c r="BA284" i="25"/>
  <c r="J284" i="25"/>
  <c r="AZ284" i="25"/>
  <c r="I284" i="25"/>
  <c r="AY284" i="25"/>
  <c r="H284" i="25"/>
  <c r="AX284" i="25"/>
  <c r="G284" i="25"/>
  <c r="AW284" i="25"/>
  <c r="F284" i="25"/>
  <c r="AV284" i="25"/>
  <c r="D284" i="25"/>
  <c r="AT284" i="25"/>
  <c r="C284" i="25"/>
  <c r="AS284" i="25"/>
  <c r="AR284" i="25"/>
  <c r="Q283" i="25"/>
  <c r="BG283" i="25"/>
  <c r="P283" i="25"/>
  <c r="BF283" i="25"/>
  <c r="O283" i="25"/>
  <c r="BE283" i="25"/>
  <c r="N283" i="25"/>
  <c r="BD283" i="25"/>
  <c r="M283" i="25"/>
  <c r="BC283" i="25"/>
  <c r="L283" i="25"/>
  <c r="BB283" i="25"/>
  <c r="K283" i="25"/>
  <c r="BA283" i="25"/>
  <c r="J283" i="25"/>
  <c r="AZ283" i="25"/>
  <c r="I283" i="25"/>
  <c r="AY283" i="25"/>
  <c r="H283" i="25"/>
  <c r="AX283" i="25"/>
  <c r="G283" i="25"/>
  <c r="AW283" i="25"/>
  <c r="F283" i="25"/>
  <c r="AV283" i="25"/>
  <c r="D283" i="25"/>
  <c r="AT283" i="25"/>
  <c r="C283" i="25"/>
  <c r="AS283" i="25"/>
  <c r="AR283" i="25"/>
  <c r="Q282" i="25"/>
  <c r="BG282" i="25"/>
  <c r="P282" i="25"/>
  <c r="BF282" i="25"/>
  <c r="O282" i="25"/>
  <c r="BE282" i="25"/>
  <c r="N282" i="25"/>
  <c r="BD282" i="25"/>
  <c r="M282" i="25"/>
  <c r="BC282" i="25"/>
  <c r="L282" i="25"/>
  <c r="BB282" i="25"/>
  <c r="K282" i="25"/>
  <c r="BA282" i="25"/>
  <c r="J282" i="25"/>
  <c r="AZ282" i="25"/>
  <c r="I282" i="25"/>
  <c r="AY282" i="25"/>
  <c r="H282" i="25"/>
  <c r="AX282" i="25"/>
  <c r="G282" i="25"/>
  <c r="AW282" i="25"/>
  <c r="F282" i="25"/>
  <c r="AV282" i="25"/>
  <c r="D282" i="25"/>
  <c r="AT282" i="25"/>
  <c r="C282" i="25"/>
  <c r="AS282" i="25"/>
  <c r="AR282" i="25"/>
  <c r="Q281" i="25"/>
  <c r="BG281" i="25"/>
  <c r="P281" i="25"/>
  <c r="BF281" i="25"/>
  <c r="O281" i="25"/>
  <c r="BE281" i="25"/>
  <c r="N281" i="25"/>
  <c r="BD281" i="25"/>
  <c r="M281" i="25"/>
  <c r="BC281" i="25"/>
  <c r="L281" i="25"/>
  <c r="BB281" i="25"/>
  <c r="K281" i="25"/>
  <c r="BA281" i="25"/>
  <c r="J281" i="25"/>
  <c r="AZ281" i="25"/>
  <c r="I281" i="25"/>
  <c r="AY281" i="25"/>
  <c r="H281" i="25"/>
  <c r="AX281" i="25"/>
  <c r="G281" i="25"/>
  <c r="AW281" i="25"/>
  <c r="F281" i="25"/>
  <c r="AV281" i="25"/>
  <c r="D281" i="25"/>
  <c r="AT281" i="25"/>
  <c r="C281" i="25"/>
  <c r="AS281" i="25"/>
  <c r="AR281" i="25"/>
  <c r="Q280" i="25"/>
  <c r="BG280" i="25"/>
  <c r="P280" i="25"/>
  <c r="BF280" i="25"/>
  <c r="O280" i="25"/>
  <c r="BE280" i="25"/>
  <c r="N280" i="25"/>
  <c r="BD280" i="25"/>
  <c r="M280" i="25"/>
  <c r="BC280" i="25"/>
  <c r="L280" i="25"/>
  <c r="BB280" i="25"/>
  <c r="K280" i="25"/>
  <c r="BA280" i="25"/>
  <c r="J280" i="25"/>
  <c r="AZ280" i="25"/>
  <c r="I280" i="25"/>
  <c r="AY280" i="25"/>
  <c r="H280" i="25"/>
  <c r="AX280" i="25"/>
  <c r="G280" i="25"/>
  <c r="AW280" i="25"/>
  <c r="F280" i="25"/>
  <c r="AV280" i="25"/>
  <c r="D280" i="25"/>
  <c r="AT280" i="25"/>
  <c r="C280" i="25"/>
  <c r="AS280" i="25"/>
  <c r="AR280" i="25"/>
  <c r="Q279" i="25"/>
  <c r="BG279" i="25"/>
  <c r="P279" i="25"/>
  <c r="BF279" i="25"/>
  <c r="O279" i="25"/>
  <c r="BE279" i="25"/>
  <c r="N279" i="25"/>
  <c r="BD279" i="25"/>
  <c r="M279" i="25"/>
  <c r="BC279" i="25"/>
  <c r="L279" i="25"/>
  <c r="BB279" i="25"/>
  <c r="K279" i="25"/>
  <c r="BA279" i="25"/>
  <c r="J279" i="25"/>
  <c r="AZ279" i="25"/>
  <c r="I279" i="25"/>
  <c r="AY279" i="25"/>
  <c r="H279" i="25"/>
  <c r="AX279" i="25"/>
  <c r="G279" i="25"/>
  <c r="AW279" i="25"/>
  <c r="F279" i="25"/>
  <c r="AV279" i="25"/>
  <c r="D279" i="25"/>
  <c r="AT279" i="25"/>
  <c r="C279" i="25"/>
  <c r="AS279" i="25"/>
  <c r="AR279" i="25"/>
  <c r="Q278" i="25"/>
  <c r="BG278" i="25"/>
  <c r="P278" i="25"/>
  <c r="BF278" i="25"/>
  <c r="O278" i="25"/>
  <c r="BE278" i="25"/>
  <c r="N278" i="25"/>
  <c r="BD278" i="25"/>
  <c r="M278" i="25"/>
  <c r="BC278" i="25"/>
  <c r="L278" i="25"/>
  <c r="BB278" i="25"/>
  <c r="K278" i="25"/>
  <c r="BA278" i="25"/>
  <c r="J278" i="25"/>
  <c r="AZ278" i="25"/>
  <c r="I278" i="25"/>
  <c r="AY278" i="25"/>
  <c r="H278" i="25"/>
  <c r="AX278" i="25"/>
  <c r="G278" i="25"/>
  <c r="AW278" i="25"/>
  <c r="F278" i="25"/>
  <c r="AV278" i="25"/>
  <c r="D278" i="25"/>
  <c r="AT278" i="25"/>
  <c r="C278" i="25"/>
  <c r="AS278" i="25"/>
  <c r="AR278" i="25"/>
  <c r="Q277" i="25"/>
  <c r="BG277" i="25"/>
  <c r="P277" i="25"/>
  <c r="BF277" i="25"/>
  <c r="O277" i="25"/>
  <c r="BE277" i="25"/>
  <c r="N277" i="25"/>
  <c r="BD277" i="25"/>
  <c r="M277" i="25"/>
  <c r="BC277" i="25"/>
  <c r="L277" i="25"/>
  <c r="BB277" i="25"/>
  <c r="K277" i="25"/>
  <c r="BA277" i="25"/>
  <c r="J277" i="25"/>
  <c r="AZ277" i="25"/>
  <c r="I277" i="25"/>
  <c r="AY277" i="25"/>
  <c r="H277" i="25"/>
  <c r="AX277" i="25"/>
  <c r="G277" i="25"/>
  <c r="AW277" i="25"/>
  <c r="F277" i="25"/>
  <c r="AV277" i="25"/>
  <c r="D277" i="25"/>
  <c r="AT277" i="25"/>
  <c r="C277" i="25"/>
  <c r="AS277" i="25"/>
  <c r="AR277" i="25"/>
  <c r="Q276" i="25"/>
  <c r="BG276" i="25"/>
  <c r="P276" i="25"/>
  <c r="BF276" i="25"/>
  <c r="O276" i="25"/>
  <c r="BE276" i="25"/>
  <c r="N276" i="25"/>
  <c r="BD276" i="25"/>
  <c r="M276" i="25"/>
  <c r="BC276" i="25"/>
  <c r="L276" i="25"/>
  <c r="BB276" i="25"/>
  <c r="K276" i="25"/>
  <c r="BA276" i="25"/>
  <c r="J276" i="25"/>
  <c r="AZ276" i="25"/>
  <c r="I276" i="25"/>
  <c r="AY276" i="25"/>
  <c r="H276" i="25"/>
  <c r="AX276" i="25"/>
  <c r="G276" i="25"/>
  <c r="AW276" i="25"/>
  <c r="F276" i="25"/>
  <c r="AV276" i="25"/>
  <c r="D276" i="25"/>
  <c r="AT276" i="25"/>
  <c r="C276" i="25"/>
  <c r="AS276" i="25"/>
  <c r="AR276" i="25"/>
  <c r="Q275" i="25"/>
  <c r="BG275" i="25"/>
  <c r="P275" i="25"/>
  <c r="BF275" i="25"/>
  <c r="O275" i="25"/>
  <c r="BE275" i="25"/>
  <c r="N275" i="25"/>
  <c r="BD275" i="25"/>
  <c r="M275" i="25"/>
  <c r="BC275" i="25"/>
  <c r="L275" i="25"/>
  <c r="BB275" i="25"/>
  <c r="K275" i="25"/>
  <c r="BA275" i="25"/>
  <c r="J275" i="25"/>
  <c r="AZ275" i="25"/>
  <c r="I275" i="25"/>
  <c r="AY275" i="25"/>
  <c r="H275" i="25"/>
  <c r="AX275" i="25"/>
  <c r="G275" i="25"/>
  <c r="AW275" i="25"/>
  <c r="F275" i="25"/>
  <c r="AV275" i="25"/>
  <c r="D275" i="25"/>
  <c r="AT275" i="25"/>
  <c r="C275" i="25"/>
  <c r="AS275" i="25"/>
  <c r="AR275" i="25"/>
  <c r="Q274" i="25"/>
  <c r="BG274" i="25"/>
  <c r="P274" i="25"/>
  <c r="BF274" i="25"/>
  <c r="O274" i="25"/>
  <c r="BE274" i="25"/>
  <c r="N274" i="25"/>
  <c r="BD274" i="25"/>
  <c r="M274" i="25"/>
  <c r="BC274" i="25"/>
  <c r="L274" i="25"/>
  <c r="BB274" i="25"/>
  <c r="K274" i="25"/>
  <c r="BA274" i="25"/>
  <c r="J274" i="25"/>
  <c r="AZ274" i="25"/>
  <c r="I274" i="25"/>
  <c r="AY274" i="25"/>
  <c r="H274" i="25"/>
  <c r="AX274" i="25"/>
  <c r="G274" i="25"/>
  <c r="AW274" i="25"/>
  <c r="F274" i="25"/>
  <c r="AV274" i="25"/>
  <c r="D274" i="25"/>
  <c r="AT274" i="25"/>
  <c r="C274" i="25"/>
  <c r="AS274" i="25"/>
  <c r="AR274" i="25"/>
  <c r="Q273" i="25"/>
  <c r="BG273" i="25"/>
  <c r="P273" i="25"/>
  <c r="BF273" i="25"/>
  <c r="O273" i="25"/>
  <c r="BE273" i="25"/>
  <c r="N273" i="25"/>
  <c r="BD273" i="25"/>
  <c r="M273" i="25"/>
  <c r="BC273" i="25"/>
  <c r="L273" i="25"/>
  <c r="BB273" i="25"/>
  <c r="K273" i="25"/>
  <c r="BA273" i="25"/>
  <c r="J273" i="25"/>
  <c r="AZ273" i="25"/>
  <c r="I273" i="25"/>
  <c r="AY273" i="25"/>
  <c r="H273" i="25"/>
  <c r="AX273" i="25"/>
  <c r="G273" i="25"/>
  <c r="AW273" i="25"/>
  <c r="F273" i="25"/>
  <c r="AV273" i="25"/>
  <c r="D273" i="25"/>
  <c r="AT273" i="25"/>
  <c r="C273" i="25"/>
  <c r="AS273" i="25"/>
  <c r="AR273" i="25"/>
  <c r="Q272" i="25"/>
  <c r="BG272" i="25"/>
  <c r="P272" i="25"/>
  <c r="BF272" i="25"/>
  <c r="O272" i="25"/>
  <c r="BE272" i="25"/>
  <c r="N272" i="25"/>
  <c r="BD272" i="25"/>
  <c r="M272" i="25"/>
  <c r="BC272" i="25"/>
  <c r="L272" i="25"/>
  <c r="BB272" i="25"/>
  <c r="K272" i="25"/>
  <c r="BA272" i="25"/>
  <c r="J272" i="25"/>
  <c r="AZ272" i="25"/>
  <c r="I272" i="25"/>
  <c r="AY272" i="25"/>
  <c r="H272" i="25"/>
  <c r="AX272" i="25"/>
  <c r="G272" i="25"/>
  <c r="AW272" i="25"/>
  <c r="F272" i="25"/>
  <c r="AV272" i="25"/>
  <c r="D272" i="25"/>
  <c r="AT272" i="25"/>
  <c r="C272" i="25"/>
  <c r="AS272" i="25"/>
  <c r="AR272" i="25"/>
  <c r="Q271" i="25"/>
  <c r="BG271" i="25"/>
  <c r="P271" i="25"/>
  <c r="BF271" i="25"/>
  <c r="O271" i="25"/>
  <c r="BE271" i="25"/>
  <c r="N271" i="25"/>
  <c r="BD271" i="25"/>
  <c r="M271" i="25"/>
  <c r="BC271" i="25"/>
  <c r="L271" i="25"/>
  <c r="BB271" i="25"/>
  <c r="K271" i="25"/>
  <c r="BA271" i="25"/>
  <c r="J271" i="25"/>
  <c r="AZ271" i="25"/>
  <c r="I271" i="25"/>
  <c r="AY271" i="25"/>
  <c r="H271" i="25"/>
  <c r="AX271" i="25"/>
  <c r="G271" i="25"/>
  <c r="AW271" i="25"/>
  <c r="F271" i="25"/>
  <c r="AV271" i="25"/>
  <c r="D271" i="25"/>
  <c r="AT271" i="25"/>
  <c r="C271" i="25"/>
  <c r="AS271" i="25"/>
  <c r="AR271" i="25"/>
  <c r="Q270" i="25"/>
  <c r="BG270" i="25"/>
  <c r="P270" i="25"/>
  <c r="BF270" i="25"/>
  <c r="O270" i="25"/>
  <c r="BE270" i="25"/>
  <c r="N270" i="25"/>
  <c r="BD270" i="25"/>
  <c r="M270" i="25"/>
  <c r="BC270" i="25"/>
  <c r="L270" i="25"/>
  <c r="BB270" i="25"/>
  <c r="K270" i="25"/>
  <c r="BA270" i="25"/>
  <c r="J270" i="25"/>
  <c r="AZ270" i="25"/>
  <c r="I270" i="25"/>
  <c r="AY270" i="25"/>
  <c r="H270" i="25"/>
  <c r="AX270" i="25"/>
  <c r="G270" i="25"/>
  <c r="AW270" i="25"/>
  <c r="F270" i="25"/>
  <c r="AV270" i="25"/>
  <c r="D270" i="25"/>
  <c r="AT270" i="25"/>
  <c r="C270" i="25"/>
  <c r="AS270" i="25"/>
  <c r="AR270" i="25"/>
  <c r="Q269" i="25"/>
  <c r="BG269" i="25"/>
  <c r="P269" i="25"/>
  <c r="BF269" i="25"/>
  <c r="O269" i="25"/>
  <c r="BE269" i="25"/>
  <c r="N269" i="25"/>
  <c r="BD269" i="25"/>
  <c r="M269" i="25"/>
  <c r="BC269" i="25"/>
  <c r="L269" i="25"/>
  <c r="BB269" i="25"/>
  <c r="K269" i="25"/>
  <c r="BA269" i="25"/>
  <c r="J269" i="25"/>
  <c r="AZ269" i="25"/>
  <c r="I269" i="25"/>
  <c r="AY269" i="25"/>
  <c r="H269" i="25"/>
  <c r="AX269" i="25"/>
  <c r="G269" i="25"/>
  <c r="AW269" i="25"/>
  <c r="F269" i="25"/>
  <c r="AV269" i="25"/>
  <c r="D269" i="25"/>
  <c r="AT269" i="25"/>
  <c r="C269" i="25"/>
  <c r="AS269" i="25"/>
  <c r="AR269" i="25"/>
  <c r="Q268" i="25"/>
  <c r="BG268" i="25"/>
  <c r="P268" i="25"/>
  <c r="BF268" i="25"/>
  <c r="O268" i="25"/>
  <c r="BE268" i="25"/>
  <c r="N268" i="25"/>
  <c r="BD268" i="25"/>
  <c r="M268" i="25"/>
  <c r="BC268" i="25"/>
  <c r="L268" i="25"/>
  <c r="BB268" i="25"/>
  <c r="K268" i="25"/>
  <c r="BA268" i="25"/>
  <c r="J268" i="25"/>
  <c r="AZ268" i="25"/>
  <c r="I268" i="25"/>
  <c r="AY268" i="25"/>
  <c r="H268" i="25"/>
  <c r="AX268" i="25"/>
  <c r="G268" i="25"/>
  <c r="AW268" i="25"/>
  <c r="F268" i="25"/>
  <c r="AV268" i="25"/>
  <c r="D268" i="25"/>
  <c r="AT268" i="25"/>
  <c r="C268" i="25"/>
  <c r="AS268" i="25"/>
  <c r="AR268" i="25"/>
  <c r="Q267" i="25"/>
  <c r="BG267" i="25"/>
  <c r="P267" i="25"/>
  <c r="BF267" i="25"/>
  <c r="O267" i="25"/>
  <c r="BE267" i="25"/>
  <c r="N267" i="25"/>
  <c r="BD267" i="25"/>
  <c r="M267" i="25"/>
  <c r="BC267" i="25"/>
  <c r="L267" i="25"/>
  <c r="BB267" i="25"/>
  <c r="K267" i="25"/>
  <c r="BA267" i="25"/>
  <c r="J267" i="25"/>
  <c r="AZ267" i="25"/>
  <c r="I267" i="25"/>
  <c r="AY267" i="25"/>
  <c r="H267" i="25"/>
  <c r="AX267" i="25"/>
  <c r="G267" i="25"/>
  <c r="AW267" i="25"/>
  <c r="F267" i="25"/>
  <c r="AV267" i="25"/>
  <c r="D267" i="25"/>
  <c r="AT267" i="25"/>
  <c r="C267" i="25"/>
  <c r="AS267" i="25"/>
  <c r="AR267" i="25"/>
  <c r="Q266" i="25"/>
  <c r="BG266" i="25"/>
  <c r="P266" i="25"/>
  <c r="BF266" i="25"/>
  <c r="O266" i="25"/>
  <c r="BE266" i="25"/>
  <c r="N266" i="25"/>
  <c r="BD266" i="25"/>
  <c r="M266" i="25"/>
  <c r="BC266" i="25"/>
  <c r="L266" i="25"/>
  <c r="BB266" i="25"/>
  <c r="K266" i="25"/>
  <c r="BA266" i="25"/>
  <c r="J266" i="25"/>
  <c r="AZ266" i="25"/>
  <c r="I266" i="25"/>
  <c r="AY266" i="25"/>
  <c r="H266" i="25"/>
  <c r="AX266" i="25"/>
  <c r="G266" i="25"/>
  <c r="AW266" i="25"/>
  <c r="F266" i="25"/>
  <c r="AV266" i="25"/>
  <c r="D266" i="25"/>
  <c r="AT266" i="25"/>
  <c r="C266" i="25"/>
  <c r="AS266" i="25"/>
  <c r="AR266" i="25"/>
  <c r="Q265" i="25"/>
  <c r="BG265" i="25"/>
  <c r="P265" i="25"/>
  <c r="BF265" i="25"/>
  <c r="O265" i="25"/>
  <c r="BE265" i="25"/>
  <c r="N265" i="25"/>
  <c r="BD265" i="25"/>
  <c r="M265" i="25"/>
  <c r="BC265" i="25"/>
  <c r="L265" i="25"/>
  <c r="BB265" i="25"/>
  <c r="K265" i="25"/>
  <c r="BA265" i="25"/>
  <c r="J265" i="25"/>
  <c r="AZ265" i="25"/>
  <c r="I265" i="25"/>
  <c r="AY265" i="25"/>
  <c r="H265" i="25"/>
  <c r="AX265" i="25"/>
  <c r="G265" i="25"/>
  <c r="AW265" i="25"/>
  <c r="F265" i="25"/>
  <c r="AV265" i="25"/>
  <c r="D265" i="25"/>
  <c r="AT265" i="25"/>
  <c r="C265" i="25"/>
  <c r="AS265" i="25"/>
  <c r="AR265" i="25"/>
  <c r="Q264" i="25"/>
  <c r="BG264" i="25"/>
  <c r="P264" i="25"/>
  <c r="BF264" i="25"/>
  <c r="O264" i="25"/>
  <c r="BE264" i="25"/>
  <c r="N264" i="25"/>
  <c r="BD264" i="25"/>
  <c r="M264" i="25"/>
  <c r="BC264" i="25"/>
  <c r="L264" i="25"/>
  <c r="BB264" i="25"/>
  <c r="K264" i="25"/>
  <c r="BA264" i="25"/>
  <c r="J264" i="25"/>
  <c r="AZ264" i="25"/>
  <c r="I264" i="25"/>
  <c r="AY264" i="25"/>
  <c r="H264" i="25"/>
  <c r="AX264" i="25"/>
  <c r="G264" i="25"/>
  <c r="AW264" i="25"/>
  <c r="F264" i="25"/>
  <c r="AV264" i="25"/>
  <c r="D264" i="25"/>
  <c r="AT264" i="25"/>
  <c r="C264" i="25"/>
  <c r="AS264" i="25"/>
  <c r="AR264" i="25"/>
  <c r="Q263" i="25"/>
  <c r="BG263" i="25"/>
  <c r="P263" i="25"/>
  <c r="BF263" i="25"/>
  <c r="O263" i="25"/>
  <c r="BE263" i="25"/>
  <c r="N263" i="25"/>
  <c r="BD263" i="25"/>
  <c r="M263" i="25"/>
  <c r="BC263" i="25"/>
  <c r="L263" i="25"/>
  <c r="BB263" i="25"/>
  <c r="K263" i="25"/>
  <c r="BA263" i="25"/>
  <c r="J263" i="25"/>
  <c r="AZ263" i="25"/>
  <c r="I263" i="25"/>
  <c r="AY263" i="25"/>
  <c r="H263" i="25"/>
  <c r="AX263" i="25"/>
  <c r="G263" i="25"/>
  <c r="AW263" i="25"/>
  <c r="F263" i="25"/>
  <c r="AV263" i="25"/>
  <c r="D263" i="25"/>
  <c r="AT263" i="25"/>
  <c r="C263" i="25"/>
  <c r="AS263" i="25"/>
  <c r="AR263" i="25"/>
  <c r="Q262" i="25"/>
  <c r="BG262" i="25"/>
  <c r="P262" i="25"/>
  <c r="BF262" i="25"/>
  <c r="O262" i="25"/>
  <c r="BE262" i="25"/>
  <c r="N262" i="25"/>
  <c r="BD262" i="25"/>
  <c r="M262" i="25"/>
  <c r="BC262" i="25"/>
  <c r="L262" i="25"/>
  <c r="BB262" i="25"/>
  <c r="K262" i="25"/>
  <c r="BA262" i="25"/>
  <c r="J262" i="25"/>
  <c r="AZ262" i="25"/>
  <c r="I262" i="25"/>
  <c r="AY262" i="25"/>
  <c r="H262" i="25"/>
  <c r="AX262" i="25"/>
  <c r="G262" i="25"/>
  <c r="AW262" i="25"/>
  <c r="F262" i="25"/>
  <c r="AV262" i="25"/>
  <c r="D262" i="25"/>
  <c r="AT262" i="25"/>
  <c r="C262" i="25"/>
  <c r="AS262" i="25"/>
  <c r="AR262" i="25"/>
  <c r="Q261" i="25"/>
  <c r="BG261" i="25"/>
  <c r="P261" i="25"/>
  <c r="BF261" i="25"/>
  <c r="O261" i="25"/>
  <c r="BE261" i="25"/>
  <c r="N261" i="25"/>
  <c r="BD261" i="25"/>
  <c r="M261" i="25"/>
  <c r="BC261" i="25"/>
  <c r="L261" i="25"/>
  <c r="BB261" i="25"/>
  <c r="K261" i="25"/>
  <c r="BA261" i="25"/>
  <c r="J261" i="25"/>
  <c r="AZ261" i="25"/>
  <c r="I261" i="25"/>
  <c r="AY261" i="25"/>
  <c r="H261" i="25"/>
  <c r="AX261" i="25"/>
  <c r="G261" i="25"/>
  <c r="AW261" i="25"/>
  <c r="F261" i="25"/>
  <c r="AV261" i="25"/>
  <c r="D261" i="25"/>
  <c r="AT261" i="25"/>
  <c r="C261" i="25"/>
  <c r="AS261" i="25"/>
  <c r="AR261" i="25"/>
  <c r="Q260" i="25"/>
  <c r="BG260" i="25"/>
  <c r="P260" i="25"/>
  <c r="BF260" i="25"/>
  <c r="O260" i="25"/>
  <c r="BE260" i="25"/>
  <c r="N260" i="25"/>
  <c r="BD260" i="25"/>
  <c r="M260" i="25"/>
  <c r="BC260" i="25"/>
  <c r="L260" i="25"/>
  <c r="BB260" i="25"/>
  <c r="K260" i="25"/>
  <c r="BA260" i="25"/>
  <c r="J260" i="25"/>
  <c r="AZ260" i="25"/>
  <c r="I260" i="25"/>
  <c r="AY260" i="25"/>
  <c r="H260" i="25"/>
  <c r="AX260" i="25"/>
  <c r="G260" i="25"/>
  <c r="AW260" i="25"/>
  <c r="F260" i="25"/>
  <c r="AV260" i="25"/>
  <c r="D260" i="25"/>
  <c r="AT260" i="25"/>
  <c r="C260" i="25"/>
  <c r="AS260" i="25"/>
  <c r="AR260" i="25"/>
  <c r="Q259" i="25"/>
  <c r="BG259" i="25"/>
  <c r="P259" i="25"/>
  <c r="BF259" i="25"/>
  <c r="O259" i="25"/>
  <c r="BE259" i="25"/>
  <c r="N259" i="25"/>
  <c r="BD259" i="25"/>
  <c r="M259" i="25"/>
  <c r="BC259" i="25"/>
  <c r="L259" i="25"/>
  <c r="BB259" i="25"/>
  <c r="K259" i="25"/>
  <c r="BA259" i="25"/>
  <c r="J259" i="25"/>
  <c r="AZ259" i="25"/>
  <c r="I259" i="25"/>
  <c r="AY259" i="25"/>
  <c r="H259" i="25"/>
  <c r="AX259" i="25"/>
  <c r="G259" i="25"/>
  <c r="AW259" i="25"/>
  <c r="F259" i="25"/>
  <c r="AV259" i="25"/>
  <c r="D259" i="25"/>
  <c r="AT259" i="25"/>
  <c r="C259" i="25"/>
  <c r="AS259" i="25"/>
  <c r="AR259" i="25"/>
  <c r="Q258" i="25"/>
  <c r="BG258" i="25"/>
  <c r="P258" i="25"/>
  <c r="BF258" i="25"/>
  <c r="O258" i="25"/>
  <c r="BE258" i="25"/>
  <c r="N258" i="25"/>
  <c r="BD258" i="25"/>
  <c r="M258" i="25"/>
  <c r="BC258" i="25"/>
  <c r="L258" i="25"/>
  <c r="BB258" i="25"/>
  <c r="K258" i="25"/>
  <c r="BA258" i="25"/>
  <c r="J258" i="25"/>
  <c r="AZ258" i="25"/>
  <c r="I258" i="25"/>
  <c r="AY258" i="25"/>
  <c r="H258" i="25"/>
  <c r="AX258" i="25"/>
  <c r="G258" i="25"/>
  <c r="AW258" i="25"/>
  <c r="F258" i="25"/>
  <c r="AV258" i="25"/>
  <c r="D258" i="25"/>
  <c r="AT258" i="25"/>
  <c r="C258" i="25"/>
  <c r="AS258" i="25"/>
  <c r="AR258" i="25"/>
  <c r="Q257" i="25"/>
  <c r="BG257" i="25"/>
  <c r="P257" i="25"/>
  <c r="BF257" i="25"/>
  <c r="O257" i="25"/>
  <c r="BE257" i="25"/>
  <c r="N257" i="25"/>
  <c r="BD257" i="25"/>
  <c r="M257" i="25"/>
  <c r="BC257" i="25"/>
  <c r="L257" i="25"/>
  <c r="BB257" i="25"/>
  <c r="K257" i="25"/>
  <c r="BA257" i="25"/>
  <c r="J257" i="25"/>
  <c r="AZ257" i="25"/>
  <c r="I257" i="25"/>
  <c r="AY257" i="25"/>
  <c r="H257" i="25"/>
  <c r="AX257" i="25"/>
  <c r="G257" i="25"/>
  <c r="AW257" i="25"/>
  <c r="F257" i="25"/>
  <c r="AV257" i="25"/>
  <c r="D257" i="25"/>
  <c r="AT257" i="25"/>
  <c r="C257" i="25"/>
  <c r="AS257" i="25"/>
  <c r="AR257" i="25"/>
  <c r="Q256" i="25"/>
  <c r="BG256" i="25"/>
  <c r="P256" i="25"/>
  <c r="BF256" i="25"/>
  <c r="O256" i="25"/>
  <c r="BE256" i="25"/>
  <c r="N256" i="25"/>
  <c r="BD256" i="25"/>
  <c r="M256" i="25"/>
  <c r="BC256" i="25"/>
  <c r="L256" i="25"/>
  <c r="BB256" i="25"/>
  <c r="K256" i="25"/>
  <c r="BA256" i="25"/>
  <c r="J256" i="25"/>
  <c r="AZ256" i="25"/>
  <c r="I256" i="25"/>
  <c r="AY256" i="25"/>
  <c r="H256" i="25"/>
  <c r="AX256" i="25"/>
  <c r="G256" i="25"/>
  <c r="AW256" i="25"/>
  <c r="F256" i="25"/>
  <c r="AV256" i="25"/>
  <c r="D256" i="25"/>
  <c r="AT256" i="25"/>
  <c r="C256" i="25"/>
  <c r="AS256" i="25"/>
  <c r="AR256" i="25"/>
  <c r="Q255" i="25"/>
  <c r="BG255" i="25"/>
  <c r="P255" i="25"/>
  <c r="BF255" i="25"/>
  <c r="O255" i="25"/>
  <c r="BE255" i="25"/>
  <c r="N255" i="25"/>
  <c r="BD255" i="25"/>
  <c r="M255" i="25"/>
  <c r="BC255" i="25"/>
  <c r="L255" i="25"/>
  <c r="BB255" i="25"/>
  <c r="K255" i="25"/>
  <c r="BA255" i="25"/>
  <c r="J255" i="25"/>
  <c r="AZ255" i="25"/>
  <c r="I255" i="25"/>
  <c r="AY255" i="25"/>
  <c r="H255" i="25"/>
  <c r="AX255" i="25"/>
  <c r="G255" i="25"/>
  <c r="AW255" i="25"/>
  <c r="F255" i="25"/>
  <c r="AV255" i="25"/>
  <c r="D255" i="25"/>
  <c r="AT255" i="25"/>
  <c r="C255" i="25"/>
  <c r="AS255" i="25"/>
  <c r="AR255" i="25"/>
  <c r="Q254" i="25"/>
  <c r="BG254" i="25"/>
  <c r="P254" i="25"/>
  <c r="BF254" i="25"/>
  <c r="O254" i="25"/>
  <c r="BE254" i="25"/>
  <c r="N254" i="25"/>
  <c r="BD254" i="25"/>
  <c r="M254" i="25"/>
  <c r="BC254" i="25"/>
  <c r="L254" i="25"/>
  <c r="BB254" i="25"/>
  <c r="K254" i="25"/>
  <c r="BA254" i="25"/>
  <c r="J254" i="25"/>
  <c r="AZ254" i="25"/>
  <c r="I254" i="25"/>
  <c r="AY254" i="25"/>
  <c r="H254" i="25"/>
  <c r="AX254" i="25"/>
  <c r="G254" i="25"/>
  <c r="AW254" i="25"/>
  <c r="F254" i="25"/>
  <c r="AV254" i="25"/>
  <c r="D254" i="25"/>
  <c r="AT254" i="25"/>
  <c r="C254" i="25"/>
  <c r="AS254" i="25"/>
  <c r="AR254" i="25"/>
  <c r="Q253" i="25"/>
  <c r="BG253" i="25"/>
  <c r="P253" i="25"/>
  <c r="BF253" i="25"/>
  <c r="O253" i="25"/>
  <c r="BE253" i="25"/>
  <c r="N253" i="25"/>
  <c r="BD253" i="25"/>
  <c r="M253" i="25"/>
  <c r="BC253" i="25"/>
  <c r="L253" i="25"/>
  <c r="BB253" i="25"/>
  <c r="K253" i="25"/>
  <c r="BA253" i="25"/>
  <c r="J253" i="25"/>
  <c r="AZ253" i="25"/>
  <c r="I253" i="25"/>
  <c r="AY253" i="25"/>
  <c r="H253" i="25"/>
  <c r="AX253" i="25"/>
  <c r="G253" i="25"/>
  <c r="AW253" i="25"/>
  <c r="F253" i="25"/>
  <c r="AV253" i="25"/>
  <c r="D253" i="25"/>
  <c r="AT253" i="25"/>
  <c r="C253" i="25"/>
  <c r="AS253" i="25"/>
  <c r="AR253" i="25"/>
  <c r="Q252" i="25"/>
  <c r="BG252" i="25"/>
  <c r="P252" i="25"/>
  <c r="BF252" i="25"/>
  <c r="O252" i="25"/>
  <c r="BE252" i="25"/>
  <c r="N252" i="25"/>
  <c r="BD252" i="25"/>
  <c r="M252" i="25"/>
  <c r="BC252" i="25"/>
  <c r="L252" i="25"/>
  <c r="BB252" i="25"/>
  <c r="K252" i="25"/>
  <c r="BA252" i="25"/>
  <c r="J252" i="25"/>
  <c r="AZ252" i="25"/>
  <c r="I252" i="25"/>
  <c r="AY252" i="25"/>
  <c r="H252" i="25"/>
  <c r="AX252" i="25"/>
  <c r="G252" i="25"/>
  <c r="AW252" i="25"/>
  <c r="F252" i="25"/>
  <c r="AV252" i="25"/>
  <c r="D252" i="25"/>
  <c r="AT252" i="25"/>
  <c r="C252" i="25"/>
  <c r="AS252" i="25"/>
  <c r="AR252" i="25"/>
  <c r="Q251" i="25"/>
  <c r="BG251" i="25"/>
  <c r="P251" i="25"/>
  <c r="BF251" i="25"/>
  <c r="O251" i="25"/>
  <c r="BE251" i="25"/>
  <c r="N251" i="25"/>
  <c r="BD251" i="25"/>
  <c r="M251" i="25"/>
  <c r="BC251" i="25"/>
  <c r="L251" i="25"/>
  <c r="BB251" i="25"/>
  <c r="K251" i="25"/>
  <c r="BA251" i="25"/>
  <c r="J251" i="25"/>
  <c r="AZ251" i="25"/>
  <c r="I251" i="25"/>
  <c r="AY251" i="25"/>
  <c r="H251" i="25"/>
  <c r="AX251" i="25"/>
  <c r="G251" i="25"/>
  <c r="AW251" i="25"/>
  <c r="F251" i="25"/>
  <c r="AV251" i="25"/>
  <c r="D251" i="25"/>
  <c r="AT251" i="25"/>
  <c r="C251" i="25"/>
  <c r="AS251" i="25"/>
  <c r="AR251" i="25"/>
  <c r="Q250" i="25"/>
  <c r="BG250" i="25"/>
  <c r="P250" i="25"/>
  <c r="BF250" i="25"/>
  <c r="O250" i="25"/>
  <c r="BE250" i="25"/>
  <c r="N250" i="25"/>
  <c r="BD250" i="25"/>
  <c r="M250" i="25"/>
  <c r="BC250" i="25"/>
  <c r="L250" i="25"/>
  <c r="BB250" i="25"/>
  <c r="K250" i="25"/>
  <c r="BA250" i="25"/>
  <c r="J250" i="25"/>
  <c r="AZ250" i="25"/>
  <c r="I250" i="25"/>
  <c r="AY250" i="25"/>
  <c r="H250" i="25"/>
  <c r="AX250" i="25"/>
  <c r="G250" i="25"/>
  <c r="AW250" i="25"/>
  <c r="F250" i="25"/>
  <c r="AV250" i="25"/>
  <c r="D250" i="25"/>
  <c r="AT250" i="25"/>
  <c r="C250" i="25"/>
  <c r="AS250" i="25"/>
  <c r="AR250" i="25"/>
  <c r="Q249" i="25"/>
  <c r="BG249" i="25"/>
  <c r="P249" i="25"/>
  <c r="BF249" i="25"/>
  <c r="O249" i="25"/>
  <c r="BE249" i="25"/>
  <c r="N249" i="25"/>
  <c r="BD249" i="25"/>
  <c r="M249" i="25"/>
  <c r="BC249" i="25"/>
  <c r="L249" i="25"/>
  <c r="BB249" i="25"/>
  <c r="K249" i="25"/>
  <c r="BA249" i="25"/>
  <c r="J249" i="25"/>
  <c r="AZ249" i="25"/>
  <c r="I249" i="25"/>
  <c r="AY249" i="25"/>
  <c r="H249" i="25"/>
  <c r="AX249" i="25"/>
  <c r="G249" i="25"/>
  <c r="AW249" i="25"/>
  <c r="F249" i="25"/>
  <c r="AV249" i="25"/>
  <c r="D249" i="25"/>
  <c r="AT249" i="25"/>
  <c r="C249" i="25"/>
  <c r="AS249" i="25"/>
  <c r="AR249" i="25"/>
  <c r="Q248" i="25"/>
  <c r="BG248" i="25"/>
  <c r="P248" i="25"/>
  <c r="BF248" i="25"/>
  <c r="O248" i="25"/>
  <c r="BE248" i="25"/>
  <c r="N248" i="25"/>
  <c r="BD248" i="25"/>
  <c r="M248" i="25"/>
  <c r="BC248" i="25"/>
  <c r="L248" i="25"/>
  <c r="BB248" i="25"/>
  <c r="K248" i="25"/>
  <c r="BA248" i="25"/>
  <c r="J248" i="25"/>
  <c r="AZ248" i="25"/>
  <c r="I248" i="25"/>
  <c r="AY248" i="25"/>
  <c r="H248" i="25"/>
  <c r="AX248" i="25"/>
  <c r="G248" i="25"/>
  <c r="AW248" i="25"/>
  <c r="F248" i="25"/>
  <c r="AV248" i="25"/>
  <c r="D248" i="25"/>
  <c r="AT248" i="25"/>
  <c r="C248" i="25"/>
  <c r="AS248" i="25"/>
  <c r="AR248" i="25"/>
  <c r="Q247" i="25"/>
  <c r="BG247" i="25"/>
  <c r="P247" i="25"/>
  <c r="BF247" i="25"/>
  <c r="O247" i="25"/>
  <c r="BE247" i="25"/>
  <c r="N247" i="25"/>
  <c r="BD247" i="25"/>
  <c r="M247" i="25"/>
  <c r="BC247" i="25"/>
  <c r="L247" i="25"/>
  <c r="BB247" i="25"/>
  <c r="K247" i="25"/>
  <c r="BA247" i="25"/>
  <c r="J247" i="25"/>
  <c r="AZ247" i="25"/>
  <c r="I247" i="25"/>
  <c r="AY247" i="25"/>
  <c r="H247" i="25"/>
  <c r="AX247" i="25"/>
  <c r="G247" i="25"/>
  <c r="AW247" i="25"/>
  <c r="F247" i="25"/>
  <c r="AV247" i="25"/>
  <c r="D247" i="25"/>
  <c r="AT247" i="25"/>
  <c r="C247" i="25"/>
  <c r="AS247" i="25"/>
  <c r="AR247" i="25"/>
  <c r="Q246" i="25"/>
  <c r="BG246" i="25"/>
  <c r="P246" i="25"/>
  <c r="BF246" i="25"/>
  <c r="O246" i="25"/>
  <c r="BE246" i="25"/>
  <c r="N246" i="25"/>
  <c r="BD246" i="25"/>
  <c r="M246" i="25"/>
  <c r="BC246" i="25"/>
  <c r="L246" i="25"/>
  <c r="BB246" i="25"/>
  <c r="K246" i="25"/>
  <c r="BA246" i="25"/>
  <c r="J246" i="25"/>
  <c r="AZ246" i="25"/>
  <c r="I246" i="25"/>
  <c r="AY246" i="25"/>
  <c r="H246" i="25"/>
  <c r="AX246" i="25"/>
  <c r="G246" i="25"/>
  <c r="AW246" i="25"/>
  <c r="F246" i="25"/>
  <c r="AV246" i="25"/>
  <c r="D246" i="25"/>
  <c r="AT246" i="25"/>
  <c r="C246" i="25"/>
  <c r="AS246" i="25"/>
  <c r="AR246" i="25"/>
  <c r="Q245" i="25"/>
  <c r="BG245" i="25"/>
  <c r="P245" i="25"/>
  <c r="BF245" i="25"/>
  <c r="O245" i="25"/>
  <c r="BE245" i="25"/>
  <c r="N245" i="25"/>
  <c r="BD245" i="25"/>
  <c r="M245" i="25"/>
  <c r="BC245" i="25"/>
  <c r="L245" i="25"/>
  <c r="BB245" i="25"/>
  <c r="K245" i="25"/>
  <c r="BA245" i="25"/>
  <c r="J245" i="25"/>
  <c r="AZ245" i="25"/>
  <c r="I245" i="25"/>
  <c r="AY245" i="25"/>
  <c r="H245" i="25"/>
  <c r="AX245" i="25"/>
  <c r="G245" i="25"/>
  <c r="AW245" i="25"/>
  <c r="F245" i="25"/>
  <c r="AV245" i="25"/>
  <c r="D245" i="25"/>
  <c r="AT245" i="25"/>
  <c r="C245" i="25"/>
  <c r="AS245" i="25"/>
  <c r="AR245" i="25"/>
  <c r="Q244" i="25"/>
  <c r="BG244" i="25"/>
  <c r="P244" i="25"/>
  <c r="BF244" i="25"/>
  <c r="O244" i="25"/>
  <c r="BE244" i="25"/>
  <c r="N244" i="25"/>
  <c r="BD244" i="25"/>
  <c r="M244" i="25"/>
  <c r="BC244" i="25"/>
  <c r="L244" i="25"/>
  <c r="BB244" i="25"/>
  <c r="K244" i="25"/>
  <c r="BA244" i="25"/>
  <c r="J244" i="25"/>
  <c r="AZ244" i="25"/>
  <c r="I244" i="25"/>
  <c r="AY244" i="25"/>
  <c r="H244" i="25"/>
  <c r="AX244" i="25"/>
  <c r="G244" i="25"/>
  <c r="AW244" i="25"/>
  <c r="F244" i="25"/>
  <c r="AV244" i="25"/>
  <c r="D244" i="25"/>
  <c r="AT244" i="25"/>
  <c r="C244" i="25"/>
  <c r="AS244" i="25"/>
  <c r="AR244" i="25"/>
  <c r="Q243" i="25"/>
  <c r="BG243" i="25"/>
  <c r="P243" i="25"/>
  <c r="BF243" i="25"/>
  <c r="O243" i="25"/>
  <c r="BE243" i="25"/>
  <c r="N243" i="25"/>
  <c r="BD243" i="25"/>
  <c r="M243" i="25"/>
  <c r="BC243" i="25"/>
  <c r="L243" i="25"/>
  <c r="BB243" i="25"/>
  <c r="K243" i="25"/>
  <c r="BA243" i="25"/>
  <c r="J243" i="25"/>
  <c r="AZ243" i="25"/>
  <c r="I243" i="25"/>
  <c r="AY243" i="25"/>
  <c r="H243" i="25"/>
  <c r="AX243" i="25"/>
  <c r="G243" i="25"/>
  <c r="AW243" i="25"/>
  <c r="F243" i="25"/>
  <c r="AV243" i="25"/>
  <c r="D243" i="25"/>
  <c r="AT243" i="25"/>
  <c r="C243" i="25"/>
  <c r="AS243" i="25"/>
  <c r="AR243" i="25"/>
  <c r="Q242" i="25"/>
  <c r="BG242" i="25"/>
  <c r="P242" i="25"/>
  <c r="BF242" i="25"/>
  <c r="O242" i="25"/>
  <c r="BE242" i="25"/>
  <c r="N242" i="25"/>
  <c r="BD242" i="25"/>
  <c r="M242" i="25"/>
  <c r="BC242" i="25"/>
  <c r="L242" i="25"/>
  <c r="BB242" i="25"/>
  <c r="K242" i="25"/>
  <c r="BA242" i="25"/>
  <c r="J242" i="25"/>
  <c r="AZ242" i="25"/>
  <c r="I242" i="25"/>
  <c r="AY242" i="25"/>
  <c r="H242" i="25"/>
  <c r="AX242" i="25"/>
  <c r="G242" i="25"/>
  <c r="AW242" i="25"/>
  <c r="F242" i="25"/>
  <c r="AV242" i="25"/>
  <c r="D242" i="25"/>
  <c r="AT242" i="25"/>
  <c r="C242" i="25"/>
  <c r="AS242" i="25"/>
  <c r="AR242" i="25"/>
  <c r="Q241" i="25"/>
  <c r="BG241" i="25"/>
  <c r="P241" i="25"/>
  <c r="BF241" i="25"/>
  <c r="O241" i="25"/>
  <c r="BE241" i="25"/>
  <c r="N241" i="25"/>
  <c r="BD241" i="25"/>
  <c r="M241" i="25"/>
  <c r="BC241" i="25"/>
  <c r="L241" i="25"/>
  <c r="BB241" i="25"/>
  <c r="K241" i="25"/>
  <c r="BA241" i="25"/>
  <c r="J241" i="25"/>
  <c r="AZ241" i="25"/>
  <c r="I241" i="25"/>
  <c r="AY241" i="25"/>
  <c r="H241" i="25"/>
  <c r="AX241" i="25"/>
  <c r="G241" i="25"/>
  <c r="AW241" i="25"/>
  <c r="F241" i="25"/>
  <c r="AV241" i="25"/>
  <c r="D241" i="25"/>
  <c r="AT241" i="25"/>
  <c r="C241" i="25"/>
  <c r="AS241" i="25"/>
  <c r="AR241" i="25"/>
  <c r="Q240" i="25"/>
  <c r="BG240" i="25"/>
  <c r="P240" i="25"/>
  <c r="BF240" i="25"/>
  <c r="O240" i="25"/>
  <c r="BE240" i="25"/>
  <c r="N240" i="25"/>
  <c r="BD240" i="25"/>
  <c r="M240" i="25"/>
  <c r="BC240" i="25"/>
  <c r="L240" i="25"/>
  <c r="BB240" i="25"/>
  <c r="K240" i="25"/>
  <c r="BA240" i="25"/>
  <c r="J240" i="25"/>
  <c r="AZ240" i="25"/>
  <c r="I240" i="25"/>
  <c r="AY240" i="25"/>
  <c r="H240" i="25"/>
  <c r="AX240" i="25"/>
  <c r="G240" i="25"/>
  <c r="AW240" i="25"/>
  <c r="F240" i="25"/>
  <c r="AV240" i="25"/>
  <c r="D240" i="25"/>
  <c r="AT240" i="25"/>
  <c r="C240" i="25"/>
  <c r="AS240" i="25"/>
  <c r="AR240" i="25"/>
  <c r="Q239" i="25"/>
  <c r="BG239" i="25"/>
  <c r="P239" i="25"/>
  <c r="BF239" i="25"/>
  <c r="O239" i="25"/>
  <c r="BE239" i="25"/>
  <c r="N239" i="25"/>
  <c r="BD239" i="25"/>
  <c r="M239" i="25"/>
  <c r="BC239" i="25"/>
  <c r="L239" i="25"/>
  <c r="BB239" i="25"/>
  <c r="K239" i="25"/>
  <c r="BA239" i="25"/>
  <c r="J239" i="25"/>
  <c r="AZ239" i="25"/>
  <c r="I239" i="25"/>
  <c r="AY239" i="25"/>
  <c r="H239" i="25"/>
  <c r="AX239" i="25"/>
  <c r="G239" i="25"/>
  <c r="AW239" i="25"/>
  <c r="F239" i="25"/>
  <c r="AV239" i="25"/>
  <c r="D239" i="25"/>
  <c r="AT239" i="25"/>
  <c r="C239" i="25"/>
  <c r="AS239" i="25"/>
  <c r="AR239" i="25"/>
  <c r="Q238" i="25"/>
  <c r="BG238" i="25"/>
  <c r="P238" i="25"/>
  <c r="BF238" i="25"/>
  <c r="O238" i="25"/>
  <c r="BE238" i="25"/>
  <c r="N238" i="25"/>
  <c r="BD238" i="25"/>
  <c r="M238" i="25"/>
  <c r="BC238" i="25"/>
  <c r="L238" i="25"/>
  <c r="BB238" i="25"/>
  <c r="K238" i="25"/>
  <c r="BA238" i="25"/>
  <c r="J238" i="25"/>
  <c r="AZ238" i="25"/>
  <c r="I238" i="25"/>
  <c r="AY238" i="25"/>
  <c r="H238" i="25"/>
  <c r="AX238" i="25"/>
  <c r="G238" i="25"/>
  <c r="AW238" i="25"/>
  <c r="F238" i="25"/>
  <c r="AV238" i="25"/>
  <c r="D238" i="25"/>
  <c r="AT238" i="25"/>
  <c r="C238" i="25"/>
  <c r="AS238" i="25"/>
  <c r="AR238" i="25"/>
  <c r="Q237" i="25"/>
  <c r="BG237" i="25"/>
  <c r="P237" i="25"/>
  <c r="BF237" i="25"/>
  <c r="O237" i="25"/>
  <c r="BE237" i="25"/>
  <c r="N237" i="25"/>
  <c r="BD237" i="25"/>
  <c r="M237" i="25"/>
  <c r="BC237" i="25"/>
  <c r="L237" i="25"/>
  <c r="BB237" i="25"/>
  <c r="K237" i="25"/>
  <c r="BA237" i="25"/>
  <c r="J237" i="25"/>
  <c r="AZ237" i="25"/>
  <c r="I237" i="25"/>
  <c r="AY237" i="25"/>
  <c r="H237" i="25"/>
  <c r="AX237" i="25"/>
  <c r="G237" i="25"/>
  <c r="AW237" i="25"/>
  <c r="F237" i="25"/>
  <c r="AV237" i="25"/>
  <c r="D237" i="25"/>
  <c r="AT237" i="25"/>
  <c r="C237" i="25"/>
  <c r="AS237" i="25"/>
  <c r="AR237" i="25"/>
  <c r="Q236" i="25"/>
  <c r="BG236" i="25"/>
  <c r="P236" i="25"/>
  <c r="BF236" i="25"/>
  <c r="O236" i="25"/>
  <c r="BE236" i="25"/>
  <c r="N236" i="25"/>
  <c r="BD236" i="25"/>
  <c r="M236" i="25"/>
  <c r="BC236" i="25"/>
  <c r="L236" i="25"/>
  <c r="BB236" i="25"/>
  <c r="K236" i="25"/>
  <c r="BA236" i="25"/>
  <c r="J236" i="25"/>
  <c r="AZ236" i="25"/>
  <c r="I236" i="25"/>
  <c r="AY236" i="25"/>
  <c r="H236" i="25"/>
  <c r="AX236" i="25"/>
  <c r="G236" i="25"/>
  <c r="AW236" i="25"/>
  <c r="F236" i="25"/>
  <c r="AV236" i="25"/>
  <c r="D236" i="25"/>
  <c r="AT236" i="25"/>
  <c r="C236" i="25"/>
  <c r="AS236" i="25"/>
  <c r="AR236" i="25"/>
  <c r="Q235" i="25"/>
  <c r="BG235" i="25"/>
  <c r="P235" i="25"/>
  <c r="BF235" i="25"/>
  <c r="O235" i="25"/>
  <c r="BE235" i="25"/>
  <c r="N235" i="25"/>
  <c r="BD235" i="25"/>
  <c r="M235" i="25"/>
  <c r="BC235" i="25"/>
  <c r="L235" i="25"/>
  <c r="BB235" i="25"/>
  <c r="K235" i="25"/>
  <c r="BA235" i="25"/>
  <c r="J235" i="25"/>
  <c r="AZ235" i="25"/>
  <c r="I235" i="25"/>
  <c r="AY235" i="25"/>
  <c r="H235" i="25"/>
  <c r="AX235" i="25"/>
  <c r="G235" i="25"/>
  <c r="AW235" i="25"/>
  <c r="F235" i="25"/>
  <c r="AV235" i="25"/>
  <c r="D235" i="25"/>
  <c r="AT235" i="25"/>
  <c r="C235" i="25"/>
  <c r="AS235" i="25"/>
  <c r="AR235" i="25"/>
  <c r="Q234" i="25"/>
  <c r="BG234" i="25"/>
  <c r="P234" i="25"/>
  <c r="BF234" i="25"/>
  <c r="O234" i="25"/>
  <c r="BE234" i="25"/>
  <c r="N234" i="25"/>
  <c r="BD234" i="25"/>
  <c r="M234" i="25"/>
  <c r="BC234" i="25"/>
  <c r="L234" i="25"/>
  <c r="BB234" i="25"/>
  <c r="K234" i="25"/>
  <c r="BA234" i="25"/>
  <c r="J234" i="25"/>
  <c r="AZ234" i="25"/>
  <c r="I234" i="25"/>
  <c r="AY234" i="25"/>
  <c r="H234" i="25"/>
  <c r="AX234" i="25"/>
  <c r="G234" i="25"/>
  <c r="AW234" i="25"/>
  <c r="F234" i="25"/>
  <c r="AV234" i="25"/>
  <c r="D234" i="25"/>
  <c r="AT234" i="25"/>
  <c r="C234" i="25"/>
  <c r="AS234" i="25"/>
  <c r="AR234" i="25"/>
  <c r="Q233" i="25"/>
  <c r="BG233" i="25"/>
  <c r="P233" i="25"/>
  <c r="BF233" i="25"/>
  <c r="O233" i="25"/>
  <c r="BE233" i="25"/>
  <c r="N233" i="25"/>
  <c r="BD233" i="25"/>
  <c r="M233" i="25"/>
  <c r="BC233" i="25"/>
  <c r="L233" i="25"/>
  <c r="BB233" i="25"/>
  <c r="K233" i="25"/>
  <c r="BA233" i="25"/>
  <c r="J233" i="25"/>
  <c r="AZ233" i="25"/>
  <c r="I233" i="25"/>
  <c r="AY233" i="25"/>
  <c r="H233" i="25"/>
  <c r="AX233" i="25"/>
  <c r="G233" i="25"/>
  <c r="AW233" i="25"/>
  <c r="F233" i="25"/>
  <c r="AV233" i="25"/>
  <c r="D233" i="25"/>
  <c r="AT233" i="25"/>
  <c r="C233" i="25"/>
  <c r="AS233" i="25"/>
  <c r="AR233" i="25"/>
  <c r="Q232" i="25"/>
  <c r="BG232" i="25"/>
  <c r="P232" i="25"/>
  <c r="BF232" i="25"/>
  <c r="O232" i="25"/>
  <c r="BE232" i="25"/>
  <c r="N232" i="25"/>
  <c r="BD232" i="25"/>
  <c r="M232" i="25"/>
  <c r="BC232" i="25"/>
  <c r="L232" i="25"/>
  <c r="BB232" i="25"/>
  <c r="K232" i="25"/>
  <c r="BA232" i="25"/>
  <c r="J232" i="25"/>
  <c r="AZ232" i="25"/>
  <c r="I232" i="25"/>
  <c r="AY232" i="25"/>
  <c r="H232" i="25"/>
  <c r="AX232" i="25"/>
  <c r="G232" i="25"/>
  <c r="AW232" i="25"/>
  <c r="F232" i="25"/>
  <c r="AV232" i="25"/>
  <c r="D232" i="25"/>
  <c r="AT232" i="25"/>
  <c r="C232" i="25"/>
  <c r="AS232" i="25"/>
  <c r="AR232" i="25"/>
  <c r="Q231" i="25"/>
  <c r="BG231" i="25"/>
  <c r="P231" i="25"/>
  <c r="BF231" i="25"/>
  <c r="O231" i="25"/>
  <c r="BE231" i="25"/>
  <c r="N231" i="25"/>
  <c r="BD231" i="25"/>
  <c r="M231" i="25"/>
  <c r="BC231" i="25"/>
  <c r="L231" i="25"/>
  <c r="BB231" i="25"/>
  <c r="K231" i="25"/>
  <c r="BA231" i="25"/>
  <c r="J231" i="25"/>
  <c r="AZ231" i="25"/>
  <c r="I231" i="25"/>
  <c r="AY231" i="25"/>
  <c r="H231" i="25"/>
  <c r="AX231" i="25"/>
  <c r="G231" i="25"/>
  <c r="AW231" i="25"/>
  <c r="F231" i="25"/>
  <c r="AV231" i="25"/>
  <c r="D231" i="25"/>
  <c r="AT231" i="25"/>
  <c r="C231" i="25"/>
  <c r="AS231" i="25"/>
  <c r="AR231" i="25"/>
  <c r="Q230" i="25"/>
  <c r="BG230" i="25"/>
  <c r="P230" i="25"/>
  <c r="BF230" i="25"/>
  <c r="O230" i="25"/>
  <c r="BE230" i="25"/>
  <c r="N230" i="25"/>
  <c r="BD230" i="25"/>
  <c r="M230" i="25"/>
  <c r="BC230" i="25"/>
  <c r="L230" i="25"/>
  <c r="BB230" i="25"/>
  <c r="K230" i="25"/>
  <c r="BA230" i="25"/>
  <c r="J230" i="25"/>
  <c r="AZ230" i="25"/>
  <c r="I230" i="25"/>
  <c r="AY230" i="25"/>
  <c r="H230" i="25"/>
  <c r="AX230" i="25"/>
  <c r="G230" i="25"/>
  <c r="AW230" i="25"/>
  <c r="F230" i="25"/>
  <c r="AV230" i="25"/>
  <c r="D230" i="25"/>
  <c r="AT230" i="25"/>
  <c r="C230" i="25"/>
  <c r="AS230" i="25"/>
  <c r="AR230" i="25"/>
  <c r="Q229" i="25"/>
  <c r="BG229" i="25"/>
  <c r="P229" i="25"/>
  <c r="BF229" i="25"/>
  <c r="O229" i="25"/>
  <c r="BE229" i="25"/>
  <c r="N229" i="25"/>
  <c r="BD229" i="25"/>
  <c r="M229" i="25"/>
  <c r="BC229" i="25"/>
  <c r="L229" i="25"/>
  <c r="BB229" i="25"/>
  <c r="K229" i="25"/>
  <c r="BA229" i="25"/>
  <c r="J229" i="25"/>
  <c r="AZ229" i="25"/>
  <c r="I229" i="25"/>
  <c r="AY229" i="25"/>
  <c r="H229" i="25"/>
  <c r="AX229" i="25"/>
  <c r="G229" i="25"/>
  <c r="AW229" i="25"/>
  <c r="F229" i="25"/>
  <c r="AV229" i="25"/>
  <c r="D229" i="25"/>
  <c r="AT229" i="25"/>
  <c r="C229" i="25"/>
  <c r="AS229" i="25"/>
  <c r="AR229" i="25"/>
  <c r="Q228" i="25"/>
  <c r="BG228" i="25"/>
  <c r="P228" i="25"/>
  <c r="BF228" i="25"/>
  <c r="O228" i="25"/>
  <c r="BE228" i="25"/>
  <c r="N228" i="25"/>
  <c r="BD228" i="25"/>
  <c r="M228" i="25"/>
  <c r="BC228" i="25"/>
  <c r="L228" i="25"/>
  <c r="BB228" i="25"/>
  <c r="K228" i="25"/>
  <c r="BA228" i="25"/>
  <c r="J228" i="25"/>
  <c r="AZ228" i="25"/>
  <c r="I228" i="25"/>
  <c r="AY228" i="25"/>
  <c r="H228" i="25"/>
  <c r="AX228" i="25"/>
  <c r="G228" i="25"/>
  <c r="AW228" i="25"/>
  <c r="F228" i="25"/>
  <c r="AV228" i="25"/>
  <c r="D228" i="25"/>
  <c r="AT228" i="25"/>
  <c r="C228" i="25"/>
  <c r="AS228" i="25"/>
  <c r="AR228" i="25"/>
  <c r="Q227" i="25"/>
  <c r="BG227" i="25"/>
  <c r="P227" i="25"/>
  <c r="BF227" i="25"/>
  <c r="O227" i="25"/>
  <c r="BE227" i="25"/>
  <c r="N227" i="25"/>
  <c r="BD227" i="25"/>
  <c r="M227" i="25"/>
  <c r="BC227" i="25"/>
  <c r="L227" i="25"/>
  <c r="BB227" i="25"/>
  <c r="K227" i="25"/>
  <c r="BA227" i="25"/>
  <c r="J227" i="25"/>
  <c r="AZ227" i="25"/>
  <c r="I227" i="25"/>
  <c r="AY227" i="25"/>
  <c r="H227" i="25"/>
  <c r="AX227" i="25"/>
  <c r="G227" i="25"/>
  <c r="AW227" i="25"/>
  <c r="F227" i="25"/>
  <c r="AV227" i="25"/>
  <c r="D227" i="25"/>
  <c r="AT227" i="25"/>
  <c r="C227" i="25"/>
  <c r="AS227" i="25"/>
  <c r="AR227" i="25"/>
  <c r="Q226" i="25"/>
  <c r="BG226" i="25"/>
  <c r="P226" i="25"/>
  <c r="BF226" i="25"/>
  <c r="O226" i="25"/>
  <c r="BE226" i="25"/>
  <c r="N226" i="25"/>
  <c r="BD226" i="25"/>
  <c r="M226" i="25"/>
  <c r="BC226" i="25"/>
  <c r="L226" i="25"/>
  <c r="BB226" i="25"/>
  <c r="K226" i="25"/>
  <c r="BA226" i="25"/>
  <c r="J226" i="25"/>
  <c r="AZ226" i="25"/>
  <c r="I226" i="25"/>
  <c r="AY226" i="25"/>
  <c r="H226" i="25"/>
  <c r="AX226" i="25"/>
  <c r="G226" i="25"/>
  <c r="AW226" i="25"/>
  <c r="F226" i="25"/>
  <c r="AV226" i="25"/>
  <c r="D226" i="25"/>
  <c r="AT226" i="25"/>
  <c r="C226" i="25"/>
  <c r="AS226" i="25"/>
  <c r="AR226" i="25"/>
  <c r="Q225" i="25"/>
  <c r="BG225" i="25"/>
  <c r="P225" i="25"/>
  <c r="BF225" i="25"/>
  <c r="O225" i="25"/>
  <c r="BE225" i="25"/>
  <c r="N225" i="25"/>
  <c r="BD225" i="25"/>
  <c r="M225" i="25"/>
  <c r="BC225" i="25"/>
  <c r="L225" i="25"/>
  <c r="BB225" i="25"/>
  <c r="K225" i="25"/>
  <c r="BA225" i="25"/>
  <c r="J225" i="25"/>
  <c r="AZ225" i="25"/>
  <c r="I225" i="25"/>
  <c r="AY225" i="25"/>
  <c r="H225" i="25"/>
  <c r="AX225" i="25"/>
  <c r="G225" i="25"/>
  <c r="AW225" i="25"/>
  <c r="F225" i="25"/>
  <c r="AV225" i="25"/>
  <c r="D225" i="25"/>
  <c r="AT225" i="25"/>
  <c r="C225" i="25"/>
  <c r="AS225" i="25"/>
  <c r="AR225" i="25"/>
  <c r="Q224" i="25"/>
  <c r="BG224" i="25"/>
  <c r="P224" i="25"/>
  <c r="BF224" i="25"/>
  <c r="O224" i="25"/>
  <c r="BE224" i="25"/>
  <c r="N224" i="25"/>
  <c r="BD224" i="25"/>
  <c r="M224" i="25"/>
  <c r="BC224" i="25"/>
  <c r="L224" i="25"/>
  <c r="BB224" i="25"/>
  <c r="K224" i="25"/>
  <c r="BA224" i="25"/>
  <c r="J224" i="25"/>
  <c r="AZ224" i="25"/>
  <c r="I224" i="25"/>
  <c r="AY224" i="25"/>
  <c r="H224" i="25"/>
  <c r="AX224" i="25"/>
  <c r="G224" i="25"/>
  <c r="AW224" i="25"/>
  <c r="F224" i="25"/>
  <c r="AV224" i="25"/>
  <c r="D224" i="25"/>
  <c r="AT224" i="25"/>
  <c r="C224" i="25"/>
  <c r="AS224" i="25"/>
  <c r="AR224" i="25"/>
  <c r="Q223" i="25"/>
  <c r="BG223" i="25"/>
  <c r="P223" i="25"/>
  <c r="BF223" i="25"/>
  <c r="O223" i="25"/>
  <c r="BE223" i="25"/>
  <c r="N223" i="25"/>
  <c r="BD223" i="25"/>
  <c r="M223" i="25"/>
  <c r="BC223" i="25"/>
  <c r="L223" i="25"/>
  <c r="BB223" i="25"/>
  <c r="K223" i="25"/>
  <c r="BA223" i="25"/>
  <c r="J223" i="25"/>
  <c r="AZ223" i="25"/>
  <c r="I223" i="25"/>
  <c r="AY223" i="25"/>
  <c r="H223" i="25"/>
  <c r="AX223" i="25"/>
  <c r="G223" i="25"/>
  <c r="AW223" i="25"/>
  <c r="F223" i="25"/>
  <c r="AV223" i="25"/>
  <c r="D223" i="25"/>
  <c r="AT223" i="25"/>
  <c r="C223" i="25"/>
  <c r="AS223" i="25"/>
  <c r="AR223" i="25"/>
  <c r="Q222" i="25"/>
  <c r="BG222" i="25"/>
  <c r="P222" i="25"/>
  <c r="BF222" i="25"/>
  <c r="O222" i="25"/>
  <c r="BE222" i="25"/>
  <c r="N222" i="25"/>
  <c r="BD222" i="25"/>
  <c r="M222" i="25"/>
  <c r="BC222" i="25"/>
  <c r="L222" i="25"/>
  <c r="BB222" i="25"/>
  <c r="K222" i="25"/>
  <c r="BA222" i="25"/>
  <c r="J222" i="25"/>
  <c r="AZ222" i="25"/>
  <c r="I222" i="25"/>
  <c r="AY222" i="25"/>
  <c r="H222" i="25"/>
  <c r="AX222" i="25"/>
  <c r="G222" i="25"/>
  <c r="AW222" i="25"/>
  <c r="F222" i="25"/>
  <c r="AV222" i="25"/>
  <c r="D222" i="25"/>
  <c r="AT222" i="25"/>
  <c r="C222" i="25"/>
  <c r="AS222" i="25"/>
  <c r="AR222" i="25"/>
  <c r="Q221" i="25"/>
  <c r="BG221" i="25"/>
  <c r="P221" i="25"/>
  <c r="BF221" i="25"/>
  <c r="O221" i="25"/>
  <c r="BE221" i="25"/>
  <c r="N221" i="25"/>
  <c r="BD221" i="25"/>
  <c r="M221" i="25"/>
  <c r="BC221" i="25"/>
  <c r="L221" i="25"/>
  <c r="BB221" i="25"/>
  <c r="K221" i="25"/>
  <c r="BA221" i="25"/>
  <c r="J221" i="25"/>
  <c r="AZ221" i="25"/>
  <c r="I221" i="25"/>
  <c r="AY221" i="25"/>
  <c r="H221" i="25"/>
  <c r="AX221" i="25"/>
  <c r="G221" i="25"/>
  <c r="AW221" i="25"/>
  <c r="F221" i="25"/>
  <c r="AV221" i="25"/>
  <c r="D221" i="25"/>
  <c r="AT221" i="25"/>
  <c r="C221" i="25"/>
  <c r="AS221" i="25"/>
  <c r="AR221" i="25"/>
  <c r="Q220" i="25"/>
  <c r="BG220" i="25"/>
  <c r="P220" i="25"/>
  <c r="BF220" i="25"/>
  <c r="O220" i="25"/>
  <c r="BE220" i="25"/>
  <c r="N220" i="25"/>
  <c r="BD220" i="25"/>
  <c r="M220" i="25"/>
  <c r="BC220" i="25"/>
  <c r="L220" i="25"/>
  <c r="BB220" i="25"/>
  <c r="K220" i="25"/>
  <c r="BA220" i="25"/>
  <c r="J220" i="25"/>
  <c r="AZ220" i="25"/>
  <c r="I220" i="25"/>
  <c r="AY220" i="25"/>
  <c r="H220" i="25"/>
  <c r="AX220" i="25"/>
  <c r="G220" i="25"/>
  <c r="AW220" i="25"/>
  <c r="F220" i="25"/>
  <c r="AV220" i="25"/>
  <c r="D220" i="25"/>
  <c r="AT220" i="25"/>
  <c r="C220" i="25"/>
  <c r="AS220" i="25"/>
  <c r="AR220" i="25"/>
  <c r="AQ220" i="25"/>
  <c r="Q219" i="25"/>
  <c r="BG219" i="25"/>
  <c r="P219" i="25"/>
  <c r="BF219" i="25"/>
  <c r="O219" i="25"/>
  <c r="BE219" i="25"/>
  <c r="N219" i="25"/>
  <c r="BD219" i="25"/>
  <c r="M219" i="25"/>
  <c r="BC219" i="25"/>
  <c r="L219" i="25"/>
  <c r="BB219" i="25"/>
  <c r="K219" i="25"/>
  <c r="BA219" i="25"/>
  <c r="J219" i="25"/>
  <c r="AZ219" i="25"/>
  <c r="I219" i="25"/>
  <c r="AY219" i="25"/>
  <c r="H219" i="25"/>
  <c r="AX219" i="25"/>
  <c r="G219" i="25"/>
  <c r="AW219" i="25"/>
  <c r="F219" i="25"/>
  <c r="AV219" i="25"/>
  <c r="D219" i="25"/>
  <c r="AT219" i="25"/>
  <c r="C219" i="25"/>
  <c r="AS219" i="25"/>
  <c r="AR219" i="25"/>
  <c r="Q218" i="25"/>
  <c r="BG218" i="25"/>
  <c r="P218" i="25"/>
  <c r="BF218" i="25"/>
  <c r="O218" i="25"/>
  <c r="BE218" i="25"/>
  <c r="N218" i="25"/>
  <c r="BD218" i="25"/>
  <c r="M218" i="25"/>
  <c r="BC218" i="25"/>
  <c r="L218" i="25"/>
  <c r="BB218" i="25"/>
  <c r="K218" i="25"/>
  <c r="BA218" i="25"/>
  <c r="J218" i="25"/>
  <c r="AZ218" i="25"/>
  <c r="I218" i="25"/>
  <c r="AY218" i="25"/>
  <c r="H218" i="25"/>
  <c r="AX218" i="25"/>
  <c r="G218" i="25"/>
  <c r="AW218" i="25"/>
  <c r="F218" i="25"/>
  <c r="AV218" i="25"/>
  <c r="D218" i="25"/>
  <c r="AT218" i="25"/>
  <c r="C218" i="25"/>
  <c r="AS218" i="25"/>
  <c r="AR218" i="25"/>
  <c r="Q217" i="25"/>
  <c r="BG217" i="25"/>
  <c r="P217" i="25"/>
  <c r="BF217" i="25"/>
  <c r="O217" i="25"/>
  <c r="BE217" i="25"/>
  <c r="N217" i="25"/>
  <c r="BD217" i="25"/>
  <c r="M217" i="25"/>
  <c r="BC217" i="25"/>
  <c r="L217" i="25"/>
  <c r="BB217" i="25"/>
  <c r="K217" i="25"/>
  <c r="BA217" i="25"/>
  <c r="J217" i="25"/>
  <c r="AZ217" i="25"/>
  <c r="I217" i="25"/>
  <c r="AY217" i="25"/>
  <c r="H217" i="25"/>
  <c r="AX217" i="25"/>
  <c r="G217" i="25"/>
  <c r="AW217" i="25"/>
  <c r="F217" i="25"/>
  <c r="AV217" i="25"/>
  <c r="D217" i="25"/>
  <c r="AT217" i="25"/>
  <c r="C217" i="25"/>
  <c r="AS217" i="25"/>
  <c r="AR217" i="25"/>
  <c r="Q216" i="25"/>
  <c r="BG216" i="25"/>
  <c r="P216" i="25"/>
  <c r="BF216" i="25"/>
  <c r="O216" i="25"/>
  <c r="BE216" i="25"/>
  <c r="N216" i="25"/>
  <c r="BD216" i="25"/>
  <c r="M216" i="25"/>
  <c r="BC216" i="25"/>
  <c r="L216" i="25"/>
  <c r="BB216" i="25"/>
  <c r="K216" i="25"/>
  <c r="BA216" i="25"/>
  <c r="J216" i="25"/>
  <c r="AZ216" i="25"/>
  <c r="I216" i="25"/>
  <c r="AY216" i="25"/>
  <c r="H216" i="25"/>
  <c r="AX216" i="25"/>
  <c r="G216" i="25"/>
  <c r="AW216" i="25"/>
  <c r="F216" i="25"/>
  <c r="AV216" i="25"/>
  <c r="D216" i="25"/>
  <c r="AT216" i="25"/>
  <c r="C216" i="25"/>
  <c r="AS216" i="25"/>
  <c r="AR216" i="25"/>
  <c r="Q215" i="25"/>
  <c r="BG215" i="25"/>
  <c r="P215" i="25"/>
  <c r="BF215" i="25"/>
  <c r="O215" i="25"/>
  <c r="BE215" i="25"/>
  <c r="N215" i="25"/>
  <c r="BD215" i="25"/>
  <c r="M215" i="25"/>
  <c r="BC215" i="25"/>
  <c r="L215" i="25"/>
  <c r="BB215" i="25"/>
  <c r="K215" i="25"/>
  <c r="BA215" i="25"/>
  <c r="J215" i="25"/>
  <c r="AZ215" i="25"/>
  <c r="I215" i="25"/>
  <c r="AY215" i="25"/>
  <c r="H215" i="25"/>
  <c r="AX215" i="25"/>
  <c r="G215" i="25"/>
  <c r="AW215" i="25"/>
  <c r="F215" i="25"/>
  <c r="AV215" i="25"/>
  <c r="D215" i="25"/>
  <c r="AT215" i="25"/>
  <c r="C215" i="25"/>
  <c r="AS215" i="25"/>
  <c r="AR215" i="25"/>
  <c r="Q214" i="25"/>
  <c r="BG214" i="25"/>
  <c r="P214" i="25"/>
  <c r="BF214" i="25"/>
  <c r="O214" i="25"/>
  <c r="BE214" i="25"/>
  <c r="N214" i="25"/>
  <c r="BD214" i="25"/>
  <c r="M214" i="25"/>
  <c r="BC214" i="25"/>
  <c r="L214" i="25"/>
  <c r="BB214" i="25"/>
  <c r="K214" i="25"/>
  <c r="BA214" i="25"/>
  <c r="J214" i="25"/>
  <c r="AZ214" i="25"/>
  <c r="I214" i="25"/>
  <c r="AY214" i="25"/>
  <c r="H214" i="25"/>
  <c r="AX214" i="25"/>
  <c r="G214" i="25"/>
  <c r="AW214" i="25"/>
  <c r="F214" i="25"/>
  <c r="AV214" i="25"/>
  <c r="D214" i="25"/>
  <c r="AT214" i="25"/>
  <c r="C214" i="25"/>
  <c r="AS214" i="25"/>
  <c r="AR214" i="25"/>
  <c r="Q213" i="25"/>
  <c r="BG213" i="25"/>
  <c r="P213" i="25"/>
  <c r="BF213" i="25"/>
  <c r="O213" i="25"/>
  <c r="BE213" i="25"/>
  <c r="N213" i="25"/>
  <c r="BD213" i="25"/>
  <c r="M213" i="25"/>
  <c r="BC213" i="25"/>
  <c r="L213" i="25"/>
  <c r="BB213" i="25"/>
  <c r="K213" i="25"/>
  <c r="BA213" i="25"/>
  <c r="J213" i="25"/>
  <c r="AZ213" i="25"/>
  <c r="I213" i="25"/>
  <c r="AY213" i="25"/>
  <c r="H213" i="25"/>
  <c r="AX213" i="25"/>
  <c r="G213" i="25"/>
  <c r="AW213" i="25"/>
  <c r="F213" i="25"/>
  <c r="AV213" i="25"/>
  <c r="D213" i="25"/>
  <c r="AT213" i="25"/>
  <c r="C213" i="25"/>
  <c r="AS213" i="25"/>
  <c r="AR213" i="25"/>
  <c r="Q212" i="25"/>
  <c r="BG212" i="25"/>
  <c r="P212" i="25"/>
  <c r="BF212" i="25"/>
  <c r="O212" i="25"/>
  <c r="BE212" i="25"/>
  <c r="N212" i="25"/>
  <c r="BD212" i="25"/>
  <c r="M212" i="25"/>
  <c r="BC212" i="25"/>
  <c r="L212" i="25"/>
  <c r="BB212" i="25"/>
  <c r="K212" i="25"/>
  <c r="BA212" i="25"/>
  <c r="J212" i="25"/>
  <c r="AZ212" i="25"/>
  <c r="I212" i="25"/>
  <c r="AY212" i="25"/>
  <c r="H212" i="25"/>
  <c r="AX212" i="25"/>
  <c r="G212" i="25"/>
  <c r="AW212" i="25"/>
  <c r="F212" i="25"/>
  <c r="AV212" i="25"/>
  <c r="D212" i="25"/>
  <c r="AT212" i="25"/>
  <c r="C212" i="25"/>
  <c r="AS212" i="25"/>
  <c r="AR212" i="25"/>
  <c r="Q211" i="25"/>
  <c r="BG211" i="25"/>
  <c r="P211" i="25"/>
  <c r="BF211" i="25"/>
  <c r="O211" i="25"/>
  <c r="BE211" i="25"/>
  <c r="N211" i="25"/>
  <c r="BD211" i="25"/>
  <c r="M211" i="25"/>
  <c r="BC211" i="25"/>
  <c r="L211" i="25"/>
  <c r="BB211" i="25"/>
  <c r="K211" i="25"/>
  <c r="BA211" i="25"/>
  <c r="J211" i="25"/>
  <c r="AZ211" i="25"/>
  <c r="I211" i="25"/>
  <c r="AY211" i="25"/>
  <c r="H211" i="25"/>
  <c r="AX211" i="25"/>
  <c r="G211" i="25"/>
  <c r="AW211" i="25"/>
  <c r="F211" i="25"/>
  <c r="AV211" i="25"/>
  <c r="D211" i="25"/>
  <c r="AT211" i="25"/>
  <c r="C211" i="25"/>
  <c r="AS211" i="25"/>
  <c r="AR211" i="25"/>
  <c r="Q210" i="25"/>
  <c r="BG210" i="25"/>
  <c r="P210" i="25"/>
  <c r="BF210" i="25"/>
  <c r="O210" i="25"/>
  <c r="BE210" i="25"/>
  <c r="N210" i="25"/>
  <c r="BD210" i="25"/>
  <c r="M210" i="25"/>
  <c r="BC210" i="25"/>
  <c r="L210" i="25"/>
  <c r="BB210" i="25"/>
  <c r="K210" i="25"/>
  <c r="BA210" i="25"/>
  <c r="J210" i="25"/>
  <c r="AZ210" i="25"/>
  <c r="I210" i="25"/>
  <c r="AY210" i="25"/>
  <c r="H210" i="25"/>
  <c r="AX210" i="25"/>
  <c r="G210" i="25"/>
  <c r="AW210" i="25"/>
  <c r="F210" i="25"/>
  <c r="AV210" i="25"/>
  <c r="D210" i="25"/>
  <c r="AT210" i="25"/>
  <c r="C210" i="25"/>
  <c r="AS210" i="25"/>
  <c r="AR210" i="25"/>
  <c r="Q209" i="25"/>
  <c r="BG209" i="25"/>
  <c r="P209" i="25"/>
  <c r="BF209" i="25"/>
  <c r="O209" i="25"/>
  <c r="BE209" i="25"/>
  <c r="N209" i="25"/>
  <c r="BD209" i="25"/>
  <c r="M209" i="25"/>
  <c r="BC209" i="25"/>
  <c r="L209" i="25"/>
  <c r="BB209" i="25"/>
  <c r="K209" i="25"/>
  <c r="BA209" i="25"/>
  <c r="J209" i="25"/>
  <c r="AZ209" i="25"/>
  <c r="I209" i="25"/>
  <c r="AY209" i="25"/>
  <c r="H209" i="25"/>
  <c r="AX209" i="25"/>
  <c r="G209" i="25"/>
  <c r="AW209" i="25"/>
  <c r="F209" i="25"/>
  <c r="AV209" i="25"/>
  <c r="D209" i="25"/>
  <c r="AT209" i="25"/>
  <c r="C209" i="25"/>
  <c r="AS209" i="25"/>
  <c r="AR209" i="25"/>
  <c r="Q208" i="25"/>
  <c r="BG208" i="25"/>
  <c r="P208" i="25"/>
  <c r="BF208" i="25"/>
  <c r="O208" i="25"/>
  <c r="BE208" i="25"/>
  <c r="N208" i="25"/>
  <c r="BD208" i="25"/>
  <c r="M208" i="25"/>
  <c r="BC208" i="25"/>
  <c r="L208" i="25"/>
  <c r="BB208" i="25"/>
  <c r="K208" i="25"/>
  <c r="BA208" i="25"/>
  <c r="J208" i="25"/>
  <c r="AZ208" i="25"/>
  <c r="I208" i="25"/>
  <c r="AY208" i="25"/>
  <c r="H208" i="25"/>
  <c r="AX208" i="25"/>
  <c r="G208" i="25"/>
  <c r="AW208" i="25"/>
  <c r="F208" i="25"/>
  <c r="AV208" i="25"/>
  <c r="D208" i="25"/>
  <c r="AT208" i="25"/>
  <c r="C208" i="25"/>
  <c r="AS208" i="25"/>
  <c r="AR208" i="25"/>
  <c r="Q207" i="25"/>
  <c r="BG207" i="25"/>
  <c r="P207" i="25"/>
  <c r="BF207" i="25"/>
  <c r="O207" i="25"/>
  <c r="BE207" i="25"/>
  <c r="N207" i="25"/>
  <c r="BD207" i="25"/>
  <c r="M207" i="25"/>
  <c r="BC207" i="25"/>
  <c r="L207" i="25"/>
  <c r="BB207" i="25"/>
  <c r="K207" i="25"/>
  <c r="BA207" i="25"/>
  <c r="J207" i="25"/>
  <c r="AZ207" i="25"/>
  <c r="I207" i="25"/>
  <c r="AY207" i="25"/>
  <c r="H207" i="25"/>
  <c r="AX207" i="25"/>
  <c r="G207" i="25"/>
  <c r="AW207" i="25"/>
  <c r="F207" i="25"/>
  <c r="AV207" i="25"/>
  <c r="D207" i="25"/>
  <c r="AT207" i="25"/>
  <c r="C207" i="25"/>
  <c r="AS207" i="25"/>
  <c r="AR207" i="25"/>
  <c r="Q206" i="25"/>
  <c r="BG206" i="25"/>
  <c r="P206" i="25"/>
  <c r="BF206" i="25"/>
  <c r="O206" i="25"/>
  <c r="BE206" i="25"/>
  <c r="N206" i="25"/>
  <c r="BD206" i="25"/>
  <c r="M206" i="25"/>
  <c r="BC206" i="25"/>
  <c r="L206" i="25"/>
  <c r="BB206" i="25"/>
  <c r="K206" i="25"/>
  <c r="BA206" i="25"/>
  <c r="J206" i="25"/>
  <c r="AZ206" i="25"/>
  <c r="I206" i="25"/>
  <c r="AY206" i="25"/>
  <c r="H206" i="25"/>
  <c r="AX206" i="25"/>
  <c r="G206" i="25"/>
  <c r="AW206" i="25"/>
  <c r="F206" i="25"/>
  <c r="AV206" i="25"/>
  <c r="D206" i="25"/>
  <c r="AT206" i="25"/>
  <c r="C206" i="25"/>
  <c r="AS206" i="25"/>
  <c r="AR206" i="25"/>
  <c r="Q205" i="25"/>
  <c r="BG205" i="25"/>
  <c r="P205" i="25"/>
  <c r="BF205" i="25"/>
  <c r="O205" i="25"/>
  <c r="BE205" i="25"/>
  <c r="N205" i="25"/>
  <c r="BD205" i="25"/>
  <c r="M205" i="25"/>
  <c r="BC205" i="25"/>
  <c r="L205" i="25"/>
  <c r="BB205" i="25"/>
  <c r="K205" i="25"/>
  <c r="BA205" i="25"/>
  <c r="J205" i="25"/>
  <c r="AZ205" i="25"/>
  <c r="I205" i="25"/>
  <c r="AY205" i="25"/>
  <c r="H205" i="25"/>
  <c r="AX205" i="25"/>
  <c r="G205" i="25"/>
  <c r="AW205" i="25"/>
  <c r="F205" i="25"/>
  <c r="AV205" i="25"/>
  <c r="D205" i="25"/>
  <c r="AT205" i="25"/>
  <c r="C205" i="25"/>
  <c r="AS205" i="25"/>
  <c r="AR205" i="25"/>
  <c r="Q204" i="25"/>
  <c r="BG204" i="25"/>
  <c r="P204" i="25"/>
  <c r="BF204" i="25"/>
  <c r="O204" i="25"/>
  <c r="BE204" i="25"/>
  <c r="N204" i="25"/>
  <c r="BD204" i="25"/>
  <c r="M204" i="25"/>
  <c r="BC204" i="25"/>
  <c r="L204" i="25"/>
  <c r="BB204" i="25"/>
  <c r="K204" i="25"/>
  <c r="BA204" i="25"/>
  <c r="J204" i="25"/>
  <c r="AZ204" i="25"/>
  <c r="I204" i="25"/>
  <c r="AY204" i="25"/>
  <c r="H204" i="25"/>
  <c r="AX204" i="25"/>
  <c r="G204" i="25"/>
  <c r="AW204" i="25"/>
  <c r="F204" i="25"/>
  <c r="AV204" i="25"/>
  <c r="D204" i="25"/>
  <c r="AT204" i="25"/>
  <c r="C204" i="25"/>
  <c r="AS204" i="25"/>
  <c r="AR204" i="25"/>
  <c r="Q203" i="25"/>
  <c r="BG203" i="25"/>
  <c r="P203" i="25"/>
  <c r="BF203" i="25"/>
  <c r="O203" i="25"/>
  <c r="BE203" i="25"/>
  <c r="N203" i="25"/>
  <c r="BD203" i="25"/>
  <c r="M203" i="25"/>
  <c r="BC203" i="25"/>
  <c r="L203" i="25"/>
  <c r="BB203" i="25"/>
  <c r="K203" i="25"/>
  <c r="BA203" i="25"/>
  <c r="J203" i="25"/>
  <c r="AZ203" i="25"/>
  <c r="I203" i="25"/>
  <c r="AY203" i="25"/>
  <c r="H203" i="25"/>
  <c r="AX203" i="25"/>
  <c r="G203" i="25"/>
  <c r="AW203" i="25"/>
  <c r="F203" i="25"/>
  <c r="AV203" i="25"/>
  <c r="D203" i="25"/>
  <c r="AT203" i="25"/>
  <c r="C203" i="25"/>
  <c r="AS203" i="25"/>
  <c r="AR203" i="25"/>
  <c r="Q202" i="25"/>
  <c r="BG202" i="25"/>
  <c r="P202" i="25"/>
  <c r="BF202" i="25"/>
  <c r="O202" i="25"/>
  <c r="BE202" i="25"/>
  <c r="N202" i="25"/>
  <c r="BD202" i="25"/>
  <c r="M202" i="25"/>
  <c r="BC202" i="25"/>
  <c r="L202" i="25"/>
  <c r="BB202" i="25"/>
  <c r="K202" i="25"/>
  <c r="BA202" i="25"/>
  <c r="J202" i="25"/>
  <c r="AZ202" i="25"/>
  <c r="I202" i="25"/>
  <c r="AY202" i="25"/>
  <c r="H202" i="25"/>
  <c r="AX202" i="25"/>
  <c r="G202" i="25"/>
  <c r="AW202" i="25"/>
  <c r="F202" i="25"/>
  <c r="AV202" i="25"/>
  <c r="D202" i="25"/>
  <c r="AT202" i="25"/>
  <c r="C202" i="25"/>
  <c r="AS202" i="25"/>
  <c r="AR202" i="25"/>
  <c r="Q201" i="25"/>
  <c r="BG201" i="25"/>
  <c r="P201" i="25"/>
  <c r="BF201" i="25"/>
  <c r="O201" i="25"/>
  <c r="BE201" i="25"/>
  <c r="N201" i="25"/>
  <c r="BD201" i="25"/>
  <c r="M201" i="25"/>
  <c r="BC201" i="25"/>
  <c r="L201" i="25"/>
  <c r="BB201" i="25"/>
  <c r="K201" i="25"/>
  <c r="BA201" i="25"/>
  <c r="J201" i="25"/>
  <c r="AZ201" i="25"/>
  <c r="I201" i="25"/>
  <c r="AY201" i="25"/>
  <c r="H201" i="25"/>
  <c r="AX201" i="25"/>
  <c r="G201" i="25"/>
  <c r="AW201" i="25"/>
  <c r="F201" i="25"/>
  <c r="AV201" i="25"/>
  <c r="D201" i="25"/>
  <c r="AT201" i="25"/>
  <c r="C201" i="25"/>
  <c r="AS201" i="25"/>
  <c r="AR201" i="25"/>
  <c r="Q200" i="25"/>
  <c r="BG200" i="25"/>
  <c r="P200" i="25"/>
  <c r="BF200" i="25"/>
  <c r="O200" i="25"/>
  <c r="BE200" i="25"/>
  <c r="N200" i="25"/>
  <c r="BD200" i="25"/>
  <c r="M200" i="25"/>
  <c r="BC200" i="25"/>
  <c r="L200" i="25"/>
  <c r="BB200" i="25"/>
  <c r="K200" i="25"/>
  <c r="BA200" i="25"/>
  <c r="J200" i="25"/>
  <c r="AZ200" i="25"/>
  <c r="I200" i="25"/>
  <c r="AY200" i="25"/>
  <c r="H200" i="25"/>
  <c r="AX200" i="25"/>
  <c r="G200" i="25"/>
  <c r="AW200" i="25"/>
  <c r="F200" i="25"/>
  <c r="AV200" i="25"/>
  <c r="D200" i="25"/>
  <c r="AT200" i="25"/>
  <c r="C200" i="25"/>
  <c r="AS200" i="25"/>
  <c r="AR200" i="25"/>
  <c r="Q199" i="25"/>
  <c r="BG199" i="25"/>
  <c r="P199" i="25"/>
  <c r="BF199" i="25"/>
  <c r="O199" i="25"/>
  <c r="BE199" i="25"/>
  <c r="N199" i="25"/>
  <c r="BD199" i="25"/>
  <c r="M199" i="25"/>
  <c r="BC199" i="25"/>
  <c r="L199" i="25"/>
  <c r="BB199" i="25"/>
  <c r="K199" i="25"/>
  <c r="BA199" i="25"/>
  <c r="J199" i="25"/>
  <c r="AZ199" i="25"/>
  <c r="I199" i="25"/>
  <c r="AY199" i="25"/>
  <c r="H199" i="25"/>
  <c r="AX199" i="25"/>
  <c r="G199" i="25"/>
  <c r="AW199" i="25"/>
  <c r="F199" i="25"/>
  <c r="AV199" i="25"/>
  <c r="D199" i="25"/>
  <c r="AT199" i="25"/>
  <c r="C199" i="25"/>
  <c r="AS199" i="25"/>
  <c r="AR199" i="25"/>
  <c r="Q198" i="25"/>
  <c r="BG198" i="25"/>
  <c r="P198" i="25"/>
  <c r="BF198" i="25"/>
  <c r="O198" i="25"/>
  <c r="BE198" i="25"/>
  <c r="N198" i="25"/>
  <c r="BD198" i="25"/>
  <c r="M198" i="25"/>
  <c r="BC198" i="25"/>
  <c r="L198" i="25"/>
  <c r="BB198" i="25"/>
  <c r="K198" i="25"/>
  <c r="BA198" i="25"/>
  <c r="J198" i="25"/>
  <c r="AZ198" i="25"/>
  <c r="I198" i="25"/>
  <c r="AY198" i="25"/>
  <c r="H198" i="25"/>
  <c r="AX198" i="25"/>
  <c r="G198" i="25"/>
  <c r="AW198" i="25"/>
  <c r="F198" i="25"/>
  <c r="AV198" i="25"/>
  <c r="D198" i="25"/>
  <c r="AT198" i="25"/>
  <c r="C198" i="25"/>
  <c r="AS198" i="25"/>
  <c r="AR198" i="25"/>
  <c r="Q197" i="25"/>
  <c r="BG197" i="25"/>
  <c r="P197" i="25"/>
  <c r="BF197" i="25"/>
  <c r="O197" i="25"/>
  <c r="BE197" i="25"/>
  <c r="N197" i="25"/>
  <c r="BD197" i="25"/>
  <c r="M197" i="25"/>
  <c r="BC197" i="25"/>
  <c r="L197" i="25"/>
  <c r="BB197" i="25"/>
  <c r="K197" i="25"/>
  <c r="BA197" i="25"/>
  <c r="J197" i="25"/>
  <c r="AZ197" i="25"/>
  <c r="I197" i="25"/>
  <c r="AY197" i="25"/>
  <c r="H197" i="25"/>
  <c r="AX197" i="25"/>
  <c r="G197" i="25"/>
  <c r="AW197" i="25"/>
  <c r="F197" i="25"/>
  <c r="AV197" i="25"/>
  <c r="D197" i="25"/>
  <c r="AT197" i="25"/>
  <c r="C197" i="25"/>
  <c r="AS197" i="25"/>
  <c r="AR197" i="25"/>
  <c r="Q196" i="25"/>
  <c r="BG196" i="25"/>
  <c r="P196" i="25"/>
  <c r="BF196" i="25"/>
  <c r="O196" i="25"/>
  <c r="BE196" i="25"/>
  <c r="N196" i="25"/>
  <c r="BD196" i="25"/>
  <c r="M196" i="25"/>
  <c r="BC196" i="25"/>
  <c r="L196" i="25"/>
  <c r="BB196" i="25"/>
  <c r="K196" i="25"/>
  <c r="BA196" i="25"/>
  <c r="J196" i="25"/>
  <c r="AZ196" i="25"/>
  <c r="I196" i="25"/>
  <c r="AY196" i="25"/>
  <c r="H196" i="25"/>
  <c r="AX196" i="25"/>
  <c r="G196" i="25"/>
  <c r="AW196" i="25"/>
  <c r="F196" i="25"/>
  <c r="AV196" i="25"/>
  <c r="D196" i="25"/>
  <c r="AT196" i="25"/>
  <c r="C196" i="25"/>
  <c r="AS196" i="25"/>
  <c r="AR196" i="25"/>
  <c r="Q195" i="25"/>
  <c r="BG195" i="25"/>
  <c r="P195" i="25"/>
  <c r="BF195" i="25"/>
  <c r="O195" i="25"/>
  <c r="BE195" i="25"/>
  <c r="N195" i="25"/>
  <c r="BD195" i="25"/>
  <c r="M195" i="25"/>
  <c r="BC195" i="25"/>
  <c r="L195" i="25"/>
  <c r="BB195" i="25"/>
  <c r="K195" i="25"/>
  <c r="BA195" i="25"/>
  <c r="J195" i="25"/>
  <c r="AZ195" i="25"/>
  <c r="I195" i="25"/>
  <c r="AY195" i="25"/>
  <c r="H195" i="25"/>
  <c r="AX195" i="25"/>
  <c r="G195" i="25"/>
  <c r="AW195" i="25"/>
  <c r="F195" i="25"/>
  <c r="AV195" i="25"/>
  <c r="D195" i="25"/>
  <c r="AT195" i="25"/>
  <c r="C195" i="25"/>
  <c r="AS195" i="25"/>
  <c r="AR195" i="25"/>
  <c r="Q194" i="25"/>
  <c r="BG194" i="25"/>
  <c r="P194" i="25"/>
  <c r="BF194" i="25"/>
  <c r="O194" i="25"/>
  <c r="BE194" i="25"/>
  <c r="N194" i="25"/>
  <c r="BD194" i="25"/>
  <c r="M194" i="25"/>
  <c r="BC194" i="25"/>
  <c r="L194" i="25"/>
  <c r="BB194" i="25"/>
  <c r="K194" i="25"/>
  <c r="BA194" i="25"/>
  <c r="J194" i="25"/>
  <c r="AZ194" i="25"/>
  <c r="I194" i="25"/>
  <c r="AY194" i="25"/>
  <c r="H194" i="25"/>
  <c r="AX194" i="25"/>
  <c r="G194" i="25"/>
  <c r="AW194" i="25"/>
  <c r="F194" i="25"/>
  <c r="AV194" i="25"/>
  <c r="D194" i="25"/>
  <c r="AT194" i="25"/>
  <c r="C194" i="25"/>
  <c r="AS194" i="25"/>
  <c r="AR194" i="25"/>
  <c r="Q193" i="25"/>
  <c r="BG193" i="25"/>
  <c r="P193" i="25"/>
  <c r="BF193" i="25"/>
  <c r="O193" i="25"/>
  <c r="BE193" i="25"/>
  <c r="N193" i="25"/>
  <c r="BD193" i="25"/>
  <c r="M193" i="25"/>
  <c r="BC193" i="25"/>
  <c r="L193" i="25"/>
  <c r="BB193" i="25"/>
  <c r="K193" i="25"/>
  <c r="BA193" i="25"/>
  <c r="J193" i="25"/>
  <c r="AZ193" i="25"/>
  <c r="I193" i="25"/>
  <c r="AY193" i="25"/>
  <c r="H193" i="25"/>
  <c r="AX193" i="25"/>
  <c r="G193" i="25"/>
  <c r="AW193" i="25"/>
  <c r="F193" i="25"/>
  <c r="AV193" i="25"/>
  <c r="D193" i="25"/>
  <c r="AT193" i="25"/>
  <c r="C193" i="25"/>
  <c r="AS193" i="25"/>
  <c r="AR193" i="25"/>
  <c r="Q192" i="25"/>
  <c r="BG192" i="25"/>
  <c r="P192" i="25"/>
  <c r="BF192" i="25"/>
  <c r="O192" i="25"/>
  <c r="BE192" i="25"/>
  <c r="N192" i="25"/>
  <c r="BD192" i="25"/>
  <c r="M192" i="25"/>
  <c r="BC192" i="25"/>
  <c r="L192" i="25"/>
  <c r="BB192" i="25"/>
  <c r="K192" i="25"/>
  <c r="BA192" i="25"/>
  <c r="J192" i="25"/>
  <c r="AZ192" i="25"/>
  <c r="I192" i="25"/>
  <c r="AY192" i="25"/>
  <c r="H192" i="25"/>
  <c r="AX192" i="25"/>
  <c r="G192" i="25"/>
  <c r="AW192" i="25"/>
  <c r="F192" i="25"/>
  <c r="AV192" i="25"/>
  <c r="D192" i="25"/>
  <c r="AT192" i="25"/>
  <c r="C192" i="25"/>
  <c r="AS192" i="25"/>
  <c r="AR192" i="25"/>
  <c r="Q191" i="25"/>
  <c r="BG191" i="25"/>
  <c r="P191" i="25"/>
  <c r="BF191" i="25"/>
  <c r="O191" i="25"/>
  <c r="BE191" i="25"/>
  <c r="N191" i="25"/>
  <c r="BD191" i="25"/>
  <c r="M191" i="25"/>
  <c r="BC191" i="25"/>
  <c r="L191" i="25"/>
  <c r="BB191" i="25"/>
  <c r="K191" i="25"/>
  <c r="BA191" i="25"/>
  <c r="J191" i="25"/>
  <c r="AZ191" i="25"/>
  <c r="I191" i="25"/>
  <c r="AY191" i="25"/>
  <c r="H191" i="25"/>
  <c r="AX191" i="25"/>
  <c r="G191" i="25"/>
  <c r="AW191" i="25"/>
  <c r="F191" i="25"/>
  <c r="AV191" i="25"/>
  <c r="D191" i="25"/>
  <c r="AT191" i="25"/>
  <c r="C191" i="25"/>
  <c r="AS191" i="25"/>
  <c r="AR191" i="25"/>
  <c r="Q190" i="25"/>
  <c r="BG190" i="25"/>
  <c r="P190" i="25"/>
  <c r="BF190" i="25"/>
  <c r="O190" i="25"/>
  <c r="BE190" i="25"/>
  <c r="N190" i="25"/>
  <c r="BD190" i="25"/>
  <c r="M190" i="25"/>
  <c r="BC190" i="25"/>
  <c r="L190" i="25"/>
  <c r="BB190" i="25"/>
  <c r="K190" i="25"/>
  <c r="BA190" i="25"/>
  <c r="J190" i="25"/>
  <c r="AZ190" i="25"/>
  <c r="I190" i="25"/>
  <c r="AY190" i="25"/>
  <c r="H190" i="25"/>
  <c r="AX190" i="25"/>
  <c r="G190" i="25"/>
  <c r="AW190" i="25"/>
  <c r="F190" i="25"/>
  <c r="AV190" i="25"/>
  <c r="D190" i="25"/>
  <c r="AT190" i="25"/>
  <c r="C190" i="25"/>
  <c r="AS190" i="25"/>
  <c r="AR190" i="25"/>
  <c r="Q189" i="25"/>
  <c r="BG189" i="25"/>
  <c r="P189" i="25"/>
  <c r="BF189" i="25"/>
  <c r="O189" i="25"/>
  <c r="BE189" i="25"/>
  <c r="N189" i="25"/>
  <c r="BD189" i="25"/>
  <c r="M189" i="25"/>
  <c r="BC189" i="25"/>
  <c r="L189" i="25"/>
  <c r="BB189" i="25"/>
  <c r="K189" i="25"/>
  <c r="BA189" i="25"/>
  <c r="J189" i="25"/>
  <c r="AZ189" i="25"/>
  <c r="I189" i="25"/>
  <c r="AY189" i="25"/>
  <c r="H189" i="25"/>
  <c r="AX189" i="25"/>
  <c r="G189" i="25"/>
  <c r="AW189" i="25"/>
  <c r="F189" i="25"/>
  <c r="AV189" i="25"/>
  <c r="D189" i="25"/>
  <c r="AT189" i="25"/>
  <c r="C189" i="25"/>
  <c r="AS189" i="25"/>
  <c r="AR189" i="25"/>
  <c r="Q188" i="25"/>
  <c r="BG188" i="25"/>
  <c r="P188" i="25"/>
  <c r="BF188" i="25"/>
  <c r="O188" i="25"/>
  <c r="BE188" i="25"/>
  <c r="N188" i="25"/>
  <c r="BD188" i="25"/>
  <c r="M188" i="25"/>
  <c r="BC188" i="25"/>
  <c r="L188" i="25"/>
  <c r="BB188" i="25"/>
  <c r="K188" i="25"/>
  <c r="BA188" i="25"/>
  <c r="J188" i="25"/>
  <c r="AZ188" i="25"/>
  <c r="I188" i="25"/>
  <c r="AY188" i="25"/>
  <c r="H188" i="25"/>
  <c r="AX188" i="25"/>
  <c r="G188" i="25"/>
  <c r="AW188" i="25"/>
  <c r="F188" i="25"/>
  <c r="AV188" i="25"/>
  <c r="D188" i="25"/>
  <c r="AT188" i="25"/>
  <c r="C188" i="25"/>
  <c r="AS188" i="25"/>
  <c r="AR188" i="25"/>
  <c r="Q187" i="25"/>
  <c r="BG187" i="25"/>
  <c r="P187" i="25"/>
  <c r="BF187" i="25"/>
  <c r="O187" i="25"/>
  <c r="BE187" i="25"/>
  <c r="N187" i="25"/>
  <c r="BD187" i="25"/>
  <c r="M187" i="25"/>
  <c r="BC187" i="25"/>
  <c r="L187" i="25"/>
  <c r="BB187" i="25"/>
  <c r="K187" i="25"/>
  <c r="BA187" i="25"/>
  <c r="J187" i="25"/>
  <c r="AZ187" i="25"/>
  <c r="I187" i="25"/>
  <c r="AY187" i="25"/>
  <c r="H187" i="25"/>
  <c r="AX187" i="25"/>
  <c r="G187" i="25"/>
  <c r="AW187" i="25"/>
  <c r="F187" i="25"/>
  <c r="AV187" i="25"/>
  <c r="D187" i="25"/>
  <c r="AT187" i="25"/>
  <c r="C187" i="25"/>
  <c r="AS187" i="25"/>
  <c r="AR187" i="25"/>
  <c r="Q186" i="25"/>
  <c r="BG186" i="25"/>
  <c r="P186" i="25"/>
  <c r="BF186" i="25"/>
  <c r="O186" i="25"/>
  <c r="BE186" i="25"/>
  <c r="N186" i="25"/>
  <c r="BD186" i="25"/>
  <c r="M186" i="25"/>
  <c r="BC186" i="25"/>
  <c r="L186" i="25"/>
  <c r="BB186" i="25"/>
  <c r="K186" i="25"/>
  <c r="BA186" i="25"/>
  <c r="J186" i="25"/>
  <c r="AZ186" i="25"/>
  <c r="I186" i="25"/>
  <c r="AY186" i="25"/>
  <c r="H186" i="25"/>
  <c r="AX186" i="25"/>
  <c r="G186" i="25"/>
  <c r="AW186" i="25"/>
  <c r="F186" i="25"/>
  <c r="AV186" i="25"/>
  <c r="D186" i="25"/>
  <c r="AT186" i="25"/>
  <c r="C186" i="25"/>
  <c r="AS186" i="25"/>
  <c r="AR186" i="25"/>
  <c r="Q185" i="25"/>
  <c r="BG185" i="25"/>
  <c r="P185" i="25"/>
  <c r="BF185" i="25"/>
  <c r="O185" i="25"/>
  <c r="BE185" i="25"/>
  <c r="N185" i="25"/>
  <c r="BD185" i="25"/>
  <c r="M185" i="25"/>
  <c r="BC185" i="25"/>
  <c r="L185" i="25"/>
  <c r="BB185" i="25"/>
  <c r="K185" i="25"/>
  <c r="BA185" i="25"/>
  <c r="J185" i="25"/>
  <c r="AZ185" i="25"/>
  <c r="I185" i="25"/>
  <c r="AY185" i="25"/>
  <c r="H185" i="25"/>
  <c r="AX185" i="25"/>
  <c r="G185" i="25"/>
  <c r="AW185" i="25"/>
  <c r="F185" i="25"/>
  <c r="AV185" i="25"/>
  <c r="D185" i="25"/>
  <c r="AT185" i="25"/>
  <c r="C185" i="25"/>
  <c r="AS185" i="25"/>
  <c r="AR185" i="25"/>
  <c r="Q184" i="25"/>
  <c r="BG184" i="25"/>
  <c r="P184" i="25"/>
  <c r="BF184" i="25"/>
  <c r="O184" i="25"/>
  <c r="BE184" i="25"/>
  <c r="N184" i="25"/>
  <c r="BD184" i="25"/>
  <c r="M184" i="25"/>
  <c r="BC184" i="25"/>
  <c r="L184" i="25"/>
  <c r="BB184" i="25"/>
  <c r="K184" i="25"/>
  <c r="BA184" i="25"/>
  <c r="J184" i="25"/>
  <c r="AZ184" i="25"/>
  <c r="I184" i="25"/>
  <c r="AY184" i="25"/>
  <c r="H184" i="25"/>
  <c r="AX184" i="25"/>
  <c r="G184" i="25"/>
  <c r="AW184" i="25"/>
  <c r="F184" i="25"/>
  <c r="AV184" i="25"/>
  <c r="D184" i="25"/>
  <c r="AT184" i="25"/>
  <c r="C184" i="25"/>
  <c r="AS184" i="25"/>
  <c r="AR184" i="25"/>
  <c r="Q183" i="25"/>
  <c r="BG183" i="25"/>
  <c r="P183" i="25"/>
  <c r="BF183" i="25"/>
  <c r="O183" i="25"/>
  <c r="BE183" i="25"/>
  <c r="N183" i="25"/>
  <c r="BD183" i="25"/>
  <c r="M183" i="25"/>
  <c r="BC183" i="25"/>
  <c r="L183" i="25"/>
  <c r="BB183" i="25"/>
  <c r="K183" i="25"/>
  <c r="BA183" i="25"/>
  <c r="J183" i="25"/>
  <c r="AZ183" i="25"/>
  <c r="I183" i="25"/>
  <c r="AY183" i="25"/>
  <c r="H183" i="25"/>
  <c r="AX183" i="25"/>
  <c r="G183" i="25"/>
  <c r="AW183" i="25"/>
  <c r="F183" i="25"/>
  <c r="AV183" i="25"/>
  <c r="D183" i="25"/>
  <c r="AT183" i="25"/>
  <c r="C183" i="25"/>
  <c r="AS183" i="25"/>
  <c r="AR183" i="25"/>
  <c r="Q182" i="25"/>
  <c r="BG182" i="25"/>
  <c r="P182" i="25"/>
  <c r="BF182" i="25"/>
  <c r="O182" i="25"/>
  <c r="BE182" i="25"/>
  <c r="N182" i="25"/>
  <c r="BD182" i="25"/>
  <c r="M182" i="25"/>
  <c r="BC182" i="25"/>
  <c r="L182" i="25"/>
  <c r="BB182" i="25"/>
  <c r="K182" i="25"/>
  <c r="BA182" i="25"/>
  <c r="J182" i="25"/>
  <c r="AZ182" i="25"/>
  <c r="I182" i="25"/>
  <c r="AY182" i="25"/>
  <c r="H182" i="25"/>
  <c r="AX182" i="25"/>
  <c r="G182" i="25"/>
  <c r="AW182" i="25"/>
  <c r="F182" i="25"/>
  <c r="AV182" i="25"/>
  <c r="D182" i="25"/>
  <c r="AT182" i="25"/>
  <c r="C182" i="25"/>
  <c r="AS182" i="25"/>
  <c r="AR182" i="25"/>
  <c r="Q181" i="25"/>
  <c r="BG181" i="25"/>
  <c r="P181" i="25"/>
  <c r="BF181" i="25"/>
  <c r="O181" i="25"/>
  <c r="BE181" i="25"/>
  <c r="N181" i="25"/>
  <c r="BD181" i="25"/>
  <c r="M181" i="25"/>
  <c r="BC181" i="25"/>
  <c r="L181" i="25"/>
  <c r="BB181" i="25"/>
  <c r="K181" i="25"/>
  <c r="BA181" i="25"/>
  <c r="J181" i="25"/>
  <c r="AZ181" i="25"/>
  <c r="I181" i="25"/>
  <c r="AY181" i="25"/>
  <c r="H181" i="25"/>
  <c r="AX181" i="25"/>
  <c r="G181" i="25"/>
  <c r="AW181" i="25"/>
  <c r="F181" i="25"/>
  <c r="AV181" i="25"/>
  <c r="D181" i="25"/>
  <c r="AT181" i="25"/>
  <c r="C181" i="25"/>
  <c r="AS181" i="25"/>
  <c r="AR181" i="25"/>
  <c r="Q180" i="25"/>
  <c r="BG180" i="25"/>
  <c r="P180" i="25"/>
  <c r="BF180" i="25"/>
  <c r="O180" i="25"/>
  <c r="BE180" i="25"/>
  <c r="N180" i="25"/>
  <c r="BD180" i="25"/>
  <c r="M180" i="25"/>
  <c r="BC180" i="25"/>
  <c r="L180" i="25"/>
  <c r="BB180" i="25"/>
  <c r="K180" i="25"/>
  <c r="BA180" i="25"/>
  <c r="J180" i="25"/>
  <c r="AZ180" i="25"/>
  <c r="I180" i="25"/>
  <c r="AY180" i="25"/>
  <c r="H180" i="25"/>
  <c r="AX180" i="25"/>
  <c r="G180" i="25"/>
  <c r="AW180" i="25"/>
  <c r="F180" i="25"/>
  <c r="AV180" i="25"/>
  <c r="D180" i="25"/>
  <c r="AT180" i="25"/>
  <c r="C180" i="25"/>
  <c r="AS180" i="25"/>
  <c r="AR180" i="25"/>
  <c r="Q179" i="25"/>
  <c r="BG179" i="25"/>
  <c r="P179" i="25"/>
  <c r="BF179" i="25"/>
  <c r="O179" i="25"/>
  <c r="BE179" i="25"/>
  <c r="N179" i="25"/>
  <c r="BD179" i="25"/>
  <c r="M179" i="25"/>
  <c r="BC179" i="25"/>
  <c r="L179" i="25"/>
  <c r="BB179" i="25"/>
  <c r="K179" i="25"/>
  <c r="BA179" i="25"/>
  <c r="J179" i="25"/>
  <c r="AZ179" i="25"/>
  <c r="I179" i="25"/>
  <c r="AY179" i="25"/>
  <c r="H179" i="25"/>
  <c r="AX179" i="25"/>
  <c r="G179" i="25"/>
  <c r="AW179" i="25"/>
  <c r="F179" i="25"/>
  <c r="AV179" i="25"/>
  <c r="D179" i="25"/>
  <c r="AT179" i="25"/>
  <c r="C179" i="25"/>
  <c r="AS179" i="25"/>
  <c r="AR179" i="25"/>
  <c r="Q178" i="25"/>
  <c r="BG178" i="25"/>
  <c r="P178" i="25"/>
  <c r="BF178" i="25"/>
  <c r="O178" i="25"/>
  <c r="BE178" i="25"/>
  <c r="N178" i="25"/>
  <c r="BD178" i="25"/>
  <c r="M178" i="25"/>
  <c r="BC178" i="25"/>
  <c r="L178" i="25"/>
  <c r="BB178" i="25"/>
  <c r="K178" i="25"/>
  <c r="BA178" i="25"/>
  <c r="J178" i="25"/>
  <c r="AZ178" i="25"/>
  <c r="I178" i="25"/>
  <c r="AY178" i="25"/>
  <c r="H178" i="25"/>
  <c r="AX178" i="25"/>
  <c r="G178" i="25"/>
  <c r="AW178" i="25"/>
  <c r="F178" i="25"/>
  <c r="AV178" i="25"/>
  <c r="D178" i="25"/>
  <c r="AT178" i="25"/>
  <c r="C178" i="25"/>
  <c r="AS178" i="25"/>
  <c r="AR178" i="25"/>
  <c r="Q177" i="25"/>
  <c r="BG177" i="25"/>
  <c r="P177" i="25"/>
  <c r="BF177" i="25"/>
  <c r="O177" i="25"/>
  <c r="BE177" i="25"/>
  <c r="N177" i="25"/>
  <c r="BD177" i="25"/>
  <c r="M177" i="25"/>
  <c r="BC177" i="25"/>
  <c r="L177" i="25"/>
  <c r="BB177" i="25"/>
  <c r="K177" i="25"/>
  <c r="BA177" i="25"/>
  <c r="J177" i="25"/>
  <c r="AZ177" i="25"/>
  <c r="I177" i="25"/>
  <c r="AY177" i="25"/>
  <c r="H177" i="25"/>
  <c r="AX177" i="25"/>
  <c r="G177" i="25"/>
  <c r="AW177" i="25"/>
  <c r="F177" i="25"/>
  <c r="AV177" i="25"/>
  <c r="D177" i="25"/>
  <c r="AT177" i="25"/>
  <c r="C177" i="25"/>
  <c r="AS177" i="25"/>
  <c r="AR177" i="25"/>
  <c r="Q176" i="25"/>
  <c r="BG176" i="25"/>
  <c r="P176" i="25"/>
  <c r="BF176" i="25"/>
  <c r="O176" i="25"/>
  <c r="BE176" i="25"/>
  <c r="N176" i="25"/>
  <c r="BD176" i="25"/>
  <c r="M176" i="25"/>
  <c r="BC176" i="25"/>
  <c r="L176" i="25"/>
  <c r="BB176" i="25"/>
  <c r="K176" i="25"/>
  <c r="BA176" i="25"/>
  <c r="J176" i="25"/>
  <c r="AZ176" i="25"/>
  <c r="I176" i="25"/>
  <c r="AY176" i="25"/>
  <c r="H176" i="25"/>
  <c r="AX176" i="25"/>
  <c r="G176" i="25"/>
  <c r="AW176" i="25"/>
  <c r="F176" i="25"/>
  <c r="AV176" i="25"/>
  <c r="D176" i="25"/>
  <c r="AT176" i="25"/>
  <c r="C176" i="25"/>
  <c r="AS176" i="25"/>
  <c r="AR176" i="25"/>
  <c r="Q175" i="25"/>
  <c r="BG175" i="25"/>
  <c r="P175" i="25"/>
  <c r="BF175" i="25"/>
  <c r="O175" i="25"/>
  <c r="BE175" i="25"/>
  <c r="N175" i="25"/>
  <c r="BD175" i="25"/>
  <c r="M175" i="25"/>
  <c r="BC175" i="25"/>
  <c r="L175" i="25"/>
  <c r="BB175" i="25"/>
  <c r="K175" i="25"/>
  <c r="BA175" i="25"/>
  <c r="J175" i="25"/>
  <c r="AZ175" i="25"/>
  <c r="I175" i="25"/>
  <c r="AY175" i="25"/>
  <c r="H175" i="25"/>
  <c r="AX175" i="25"/>
  <c r="G175" i="25"/>
  <c r="AW175" i="25"/>
  <c r="F175" i="25"/>
  <c r="AV175" i="25"/>
  <c r="D175" i="25"/>
  <c r="AT175" i="25"/>
  <c r="C175" i="25"/>
  <c r="AS175" i="25"/>
  <c r="AR175" i="25"/>
  <c r="Q174" i="25"/>
  <c r="BG174" i="25"/>
  <c r="P174" i="25"/>
  <c r="BF174" i="25"/>
  <c r="O174" i="25"/>
  <c r="BE174" i="25"/>
  <c r="N174" i="25"/>
  <c r="BD174" i="25"/>
  <c r="M174" i="25"/>
  <c r="BC174" i="25"/>
  <c r="L174" i="25"/>
  <c r="BB174" i="25"/>
  <c r="K174" i="25"/>
  <c r="BA174" i="25"/>
  <c r="J174" i="25"/>
  <c r="AZ174" i="25"/>
  <c r="I174" i="25"/>
  <c r="AY174" i="25"/>
  <c r="H174" i="25"/>
  <c r="AX174" i="25"/>
  <c r="G174" i="25"/>
  <c r="AW174" i="25"/>
  <c r="F174" i="25"/>
  <c r="AV174" i="25"/>
  <c r="D174" i="25"/>
  <c r="AT174" i="25"/>
  <c r="C174" i="25"/>
  <c r="AS174" i="25"/>
  <c r="AR174" i="25"/>
  <c r="Q173" i="25"/>
  <c r="BG173" i="25"/>
  <c r="P173" i="25"/>
  <c r="BF173" i="25"/>
  <c r="O173" i="25"/>
  <c r="BE173" i="25"/>
  <c r="N173" i="25"/>
  <c r="BD173" i="25"/>
  <c r="M173" i="25"/>
  <c r="BC173" i="25"/>
  <c r="L173" i="25"/>
  <c r="BB173" i="25"/>
  <c r="K173" i="25"/>
  <c r="BA173" i="25"/>
  <c r="J173" i="25"/>
  <c r="AZ173" i="25"/>
  <c r="I173" i="25"/>
  <c r="AY173" i="25"/>
  <c r="H173" i="25"/>
  <c r="AX173" i="25"/>
  <c r="G173" i="25"/>
  <c r="AW173" i="25"/>
  <c r="F173" i="25"/>
  <c r="AV173" i="25"/>
  <c r="D173" i="25"/>
  <c r="AT173" i="25"/>
  <c r="C173" i="25"/>
  <c r="AS173" i="25"/>
  <c r="AR173" i="25"/>
  <c r="Q172" i="25"/>
  <c r="BG172" i="25"/>
  <c r="P172" i="25"/>
  <c r="BF172" i="25"/>
  <c r="O172" i="25"/>
  <c r="BE172" i="25"/>
  <c r="N172" i="25"/>
  <c r="BD172" i="25"/>
  <c r="M172" i="25"/>
  <c r="BC172" i="25"/>
  <c r="L172" i="25"/>
  <c r="BB172" i="25"/>
  <c r="K172" i="25"/>
  <c r="BA172" i="25"/>
  <c r="J172" i="25"/>
  <c r="AZ172" i="25"/>
  <c r="I172" i="25"/>
  <c r="AY172" i="25"/>
  <c r="H172" i="25"/>
  <c r="AX172" i="25"/>
  <c r="G172" i="25"/>
  <c r="AW172" i="25"/>
  <c r="F172" i="25"/>
  <c r="AV172" i="25"/>
  <c r="D172" i="25"/>
  <c r="AT172" i="25"/>
  <c r="C172" i="25"/>
  <c r="AS172" i="25"/>
  <c r="AR172" i="25"/>
  <c r="Q171" i="25"/>
  <c r="BG171" i="25"/>
  <c r="P171" i="25"/>
  <c r="BF171" i="25"/>
  <c r="O171" i="25"/>
  <c r="BE171" i="25"/>
  <c r="N171" i="25"/>
  <c r="BD171" i="25"/>
  <c r="M171" i="25"/>
  <c r="BC171" i="25"/>
  <c r="L171" i="25"/>
  <c r="BB171" i="25"/>
  <c r="K171" i="25"/>
  <c r="BA171" i="25"/>
  <c r="J171" i="25"/>
  <c r="AZ171" i="25"/>
  <c r="I171" i="25"/>
  <c r="AY171" i="25"/>
  <c r="H171" i="25"/>
  <c r="AX171" i="25"/>
  <c r="G171" i="25"/>
  <c r="AW171" i="25"/>
  <c r="F171" i="25"/>
  <c r="AV171" i="25"/>
  <c r="D171" i="25"/>
  <c r="AT171" i="25"/>
  <c r="C171" i="25"/>
  <c r="AS171" i="25"/>
  <c r="AR171" i="25"/>
  <c r="Q170" i="25"/>
  <c r="BG170" i="25"/>
  <c r="P170" i="25"/>
  <c r="BF170" i="25"/>
  <c r="O170" i="25"/>
  <c r="BE170" i="25"/>
  <c r="N170" i="25"/>
  <c r="BD170" i="25"/>
  <c r="M170" i="25"/>
  <c r="BC170" i="25"/>
  <c r="L170" i="25"/>
  <c r="BB170" i="25"/>
  <c r="K170" i="25"/>
  <c r="BA170" i="25"/>
  <c r="J170" i="25"/>
  <c r="AZ170" i="25"/>
  <c r="I170" i="25"/>
  <c r="AY170" i="25"/>
  <c r="H170" i="25"/>
  <c r="AX170" i="25"/>
  <c r="G170" i="25"/>
  <c r="AW170" i="25"/>
  <c r="F170" i="25"/>
  <c r="AV170" i="25"/>
  <c r="D170" i="25"/>
  <c r="AT170" i="25"/>
  <c r="C170" i="25"/>
  <c r="AS170" i="25"/>
  <c r="AR170" i="25"/>
  <c r="Q169" i="25"/>
  <c r="BG169" i="25"/>
  <c r="P169" i="25"/>
  <c r="BF169" i="25"/>
  <c r="O169" i="25"/>
  <c r="BE169" i="25"/>
  <c r="N169" i="25"/>
  <c r="BD169" i="25"/>
  <c r="M169" i="25"/>
  <c r="BC169" i="25"/>
  <c r="L169" i="25"/>
  <c r="BB169" i="25"/>
  <c r="K169" i="25"/>
  <c r="BA169" i="25"/>
  <c r="J169" i="25"/>
  <c r="AZ169" i="25"/>
  <c r="I169" i="25"/>
  <c r="AY169" i="25"/>
  <c r="H169" i="25"/>
  <c r="AX169" i="25"/>
  <c r="G169" i="25"/>
  <c r="AW169" i="25"/>
  <c r="F169" i="25"/>
  <c r="AV169" i="25"/>
  <c r="D169" i="25"/>
  <c r="AT169" i="25"/>
  <c r="C169" i="25"/>
  <c r="AS169" i="25"/>
  <c r="AR169" i="25"/>
  <c r="Q168" i="25"/>
  <c r="BG168" i="25"/>
  <c r="P168" i="25"/>
  <c r="BF168" i="25"/>
  <c r="O168" i="25"/>
  <c r="BE168" i="25"/>
  <c r="N168" i="25"/>
  <c r="BD168" i="25"/>
  <c r="M168" i="25"/>
  <c r="BC168" i="25"/>
  <c r="L168" i="25"/>
  <c r="BB168" i="25"/>
  <c r="K168" i="25"/>
  <c r="BA168" i="25"/>
  <c r="J168" i="25"/>
  <c r="AZ168" i="25"/>
  <c r="I168" i="25"/>
  <c r="AY168" i="25"/>
  <c r="H168" i="25"/>
  <c r="AX168" i="25"/>
  <c r="G168" i="25"/>
  <c r="AW168" i="25"/>
  <c r="F168" i="25"/>
  <c r="AV168" i="25"/>
  <c r="D168" i="25"/>
  <c r="AT168" i="25"/>
  <c r="C168" i="25"/>
  <c r="AS168" i="25"/>
  <c r="AR168" i="25"/>
  <c r="Q167" i="25"/>
  <c r="BG167" i="25"/>
  <c r="P167" i="25"/>
  <c r="BF167" i="25"/>
  <c r="O167" i="25"/>
  <c r="BE167" i="25"/>
  <c r="N167" i="25"/>
  <c r="BD167" i="25"/>
  <c r="M167" i="25"/>
  <c r="BC167" i="25"/>
  <c r="L167" i="25"/>
  <c r="BB167" i="25"/>
  <c r="K167" i="25"/>
  <c r="BA167" i="25"/>
  <c r="J167" i="25"/>
  <c r="AZ167" i="25"/>
  <c r="I167" i="25"/>
  <c r="AY167" i="25"/>
  <c r="H167" i="25"/>
  <c r="AX167" i="25"/>
  <c r="G167" i="25"/>
  <c r="AW167" i="25"/>
  <c r="F167" i="25"/>
  <c r="AV167" i="25"/>
  <c r="D167" i="25"/>
  <c r="AT167" i="25"/>
  <c r="C167" i="25"/>
  <c r="AS167" i="25"/>
  <c r="AR167" i="25"/>
  <c r="Q166" i="25"/>
  <c r="BG166" i="25"/>
  <c r="P166" i="25"/>
  <c r="BF166" i="25"/>
  <c r="O166" i="25"/>
  <c r="BE166" i="25"/>
  <c r="N166" i="25"/>
  <c r="BD166" i="25"/>
  <c r="M166" i="25"/>
  <c r="BC166" i="25"/>
  <c r="L166" i="25"/>
  <c r="BB166" i="25"/>
  <c r="K166" i="25"/>
  <c r="BA166" i="25"/>
  <c r="J166" i="25"/>
  <c r="AZ166" i="25"/>
  <c r="I166" i="25"/>
  <c r="AY166" i="25"/>
  <c r="H166" i="25"/>
  <c r="AX166" i="25"/>
  <c r="G166" i="25"/>
  <c r="AW166" i="25"/>
  <c r="F166" i="25"/>
  <c r="AV166" i="25"/>
  <c r="D166" i="25"/>
  <c r="AT166" i="25"/>
  <c r="C166" i="25"/>
  <c r="AS166" i="25"/>
  <c r="AR166" i="25"/>
  <c r="Q165" i="25"/>
  <c r="BG165" i="25"/>
  <c r="P165" i="25"/>
  <c r="BF165" i="25"/>
  <c r="O165" i="25"/>
  <c r="BE165" i="25"/>
  <c r="N165" i="25"/>
  <c r="BD165" i="25"/>
  <c r="M165" i="25"/>
  <c r="BC165" i="25"/>
  <c r="L165" i="25"/>
  <c r="BB165" i="25"/>
  <c r="K165" i="25"/>
  <c r="BA165" i="25"/>
  <c r="J165" i="25"/>
  <c r="AZ165" i="25"/>
  <c r="I165" i="25"/>
  <c r="AY165" i="25"/>
  <c r="H165" i="25"/>
  <c r="AX165" i="25"/>
  <c r="G165" i="25"/>
  <c r="AW165" i="25"/>
  <c r="F165" i="25"/>
  <c r="AV165" i="25"/>
  <c r="D165" i="25"/>
  <c r="AT165" i="25"/>
  <c r="C165" i="25"/>
  <c r="AS165" i="25"/>
  <c r="AR165" i="25"/>
  <c r="Q164" i="25"/>
  <c r="BG164" i="25"/>
  <c r="P164" i="25"/>
  <c r="BF164" i="25"/>
  <c r="O164" i="25"/>
  <c r="BE164" i="25"/>
  <c r="N164" i="25"/>
  <c r="BD164" i="25"/>
  <c r="M164" i="25"/>
  <c r="BC164" i="25"/>
  <c r="L164" i="25"/>
  <c r="BB164" i="25"/>
  <c r="K164" i="25"/>
  <c r="BA164" i="25"/>
  <c r="J164" i="25"/>
  <c r="AZ164" i="25"/>
  <c r="I164" i="25"/>
  <c r="AY164" i="25"/>
  <c r="H164" i="25"/>
  <c r="AX164" i="25"/>
  <c r="G164" i="25"/>
  <c r="AW164" i="25"/>
  <c r="F164" i="25"/>
  <c r="AV164" i="25"/>
  <c r="D164" i="25"/>
  <c r="AT164" i="25"/>
  <c r="C164" i="25"/>
  <c r="AS164" i="25"/>
  <c r="AR164" i="25"/>
  <c r="Q163" i="25"/>
  <c r="BG163" i="25"/>
  <c r="P163" i="25"/>
  <c r="BF163" i="25"/>
  <c r="O163" i="25"/>
  <c r="BE163" i="25"/>
  <c r="N163" i="25"/>
  <c r="BD163" i="25"/>
  <c r="M163" i="25"/>
  <c r="BC163" i="25"/>
  <c r="L163" i="25"/>
  <c r="BB163" i="25"/>
  <c r="K163" i="25"/>
  <c r="BA163" i="25"/>
  <c r="J163" i="25"/>
  <c r="AZ163" i="25"/>
  <c r="I163" i="25"/>
  <c r="AY163" i="25"/>
  <c r="H163" i="25"/>
  <c r="AX163" i="25"/>
  <c r="G163" i="25"/>
  <c r="AW163" i="25"/>
  <c r="F163" i="25"/>
  <c r="AV163" i="25"/>
  <c r="D163" i="25"/>
  <c r="AT163" i="25"/>
  <c r="C163" i="25"/>
  <c r="AS163" i="25"/>
  <c r="AR163" i="25"/>
  <c r="Q162" i="25"/>
  <c r="BG162" i="25"/>
  <c r="P162" i="25"/>
  <c r="BF162" i="25"/>
  <c r="O162" i="25"/>
  <c r="BE162" i="25"/>
  <c r="N162" i="25"/>
  <c r="BD162" i="25"/>
  <c r="M162" i="25"/>
  <c r="BC162" i="25"/>
  <c r="L162" i="25"/>
  <c r="BB162" i="25"/>
  <c r="K162" i="25"/>
  <c r="BA162" i="25"/>
  <c r="J162" i="25"/>
  <c r="AZ162" i="25"/>
  <c r="I162" i="25"/>
  <c r="AY162" i="25"/>
  <c r="H162" i="25"/>
  <c r="AX162" i="25"/>
  <c r="G162" i="25"/>
  <c r="AW162" i="25"/>
  <c r="F162" i="25"/>
  <c r="AV162" i="25"/>
  <c r="D162" i="25"/>
  <c r="AT162" i="25"/>
  <c r="C162" i="25"/>
  <c r="AS162" i="25"/>
  <c r="AR162" i="25"/>
  <c r="Q161" i="25"/>
  <c r="BG161" i="25"/>
  <c r="P161" i="25"/>
  <c r="BF161" i="25"/>
  <c r="O161" i="25"/>
  <c r="BE161" i="25"/>
  <c r="N161" i="25"/>
  <c r="BD161" i="25"/>
  <c r="M161" i="25"/>
  <c r="BC161" i="25"/>
  <c r="L161" i="25"/>
  <c r="BB161" i="25"/>
  <c r="K161" i="25"/>
  <c r="BA161" i="25"/>
  <c r="J161" i="25"/>
  <c r="AZ161" i="25"/>
  <c r="I161" i="25"/>
  <c r="AY161" i="25"/>
  <c r="H161" i="25"/>
  <c r="AX161" i="25"/>
  <c r="G161" i="25"/>
  <c r="AW161" i="25"/>
  <c r="F161" i="25"/>
  <c r="AV161" i="25"/>
  <c r="D161" i="25"/>
  <c r="AT161" i="25"/>
  <c r="C161" i="25"/>
  <c r="AS161" i="25"/>
  <c r="AR161" i="25"/>
  <c r="Q160" i="25"/>
  <c r="BG160" i="25"/>
  <c r="P160" i="25"/>
  <c r="BF160" i="25"/>
  <c r="O160" i="25"/>
  <c r="BE160" i="25"/>
  <c r="N160" i="25"/>
  <c r="BD160" i="25"/>
  <c r="M160" i="25"/>
  <c r="BC160" i="25"/>
  <c r="L160" i="25"/>
  <c r="BB160" i="25"/>
  <c r="K160" i="25"/>
  <c r="BA160" i="25"/>
  <c r="J160" i="25"/>
  <c r="AZ160" i="25"/>
  <c r="I160" i="25"/>
  <c r="AY160" i="25"/>
  <c r="H160" i="25"/>
  <c r="AX160" i="25"/>
  <c r="G160" i="25"/>
  <c r="AW160" i="25"/>
  <c r="F160" i="25"/>
  <c r="AV160" i="25"/>
  <c r="D160" i="25"/>
  <c r="AT160" i="25"/>
  <c r="C160" i="25"/>
  <c r="AS160" i="25"/>
  <c r="AR160" i="25"/>
  <c r="Q159" i="25"/>
  <c r="BG159" i="25"/>
  <c r="P159" i="25"/>
  <c r="BF159" i="25"/>
  <c r="O159" i="25"/>
  <c r="BE159" i="25"/>
  <c r="N159" i="25"/>
  <c r="BD159" i="25"/>
  <c r="M159" i="25"/>
  <c r="BC159" i="25"/>
  <c r="L159" i="25"/>
  <c r="BB159" i="25"/>
  <c r="K159" i="25"/>
  <c r="BA159" i="25"/>
  <c r="J159" i="25"/>
  <c r="AZ159" i="25"/>
  <c r="I159" i="25"/>
  <c r="AY159" i="25"/>
  <c r="H159" i="25"/>
  <c r="AX159" i="25"/>
  <c r="G159" i="25"/>
  <c r="AW159" i="25"/>
  <c r="F159" i="25"/>
  <c r="AV159" i="25"/>
  <c r="D159" i="25"/>
  <c r="AT159" i="25"/>
  <c r="C159" i="25"/>
  <c r="AS159" i="25"/>
  <c r="AR159" i="25"/>
  <c r="Q158" i="25"/>
  <c r="BG158" i="25"/>
  <c r="P158" i="25"/>
  <c r="BF158" i="25"/>
  <c r="O158" i="25"/>
  <c r="BE158" i="25"/>
  <c r="N158" i="25"/>
  <c r="BD158" i="25"/>
  <c r="M158" i="25"/>
  <c r="BC158" i="25"/>
  <c r="L158" i="25"/>
  <c r="BB158" i="25"/>
  <c r="K158" i="25"/>
  <c r="BA158" i="25"/>
  <c r="J158" i="25"/>
  <c r="AZ158" i="25"/>
  <c r="I158" i="25"/>
  <c r="AY158" i="25"/>
  <c r="H158" i="25"/>
  <c r="AX158" i="25"/>
  <c r="G158" i="25"/>
  <c r="AW158" i="25"/>
  <c r="F158" i="25"/>
  <c r="AV158" i="25"/>
  <c r="D158" i="25"/>
  <c r="AT158" i="25"/>
  <c r="C158" i="25"/>
  <c r="AS158" i="25"/>
  <c r="AR158" i="25"/>
  <c r="Q157" i="25"/>
  <c r="BG157" i="25"/>
  <c r="P157" i="25"/>
  <c r="BF157" i="25"/>
  <c r="O157" i="25"/>
  <c r="BE157" i="25"/>
  <c r="N157" i="25"/>
  <c r="BD157" i="25"/>
  <c r="M157" i="25"/>
  <c r="BC157" i="25"/>
  <c r="L157" i="25"/>
  <c r="BB157" i="25"/>
  <c r="K157" i="25"/>
  <c r="BA157" i="25"/>
  <c r="J157" i="25"/>
  <c r="AZ157" i="25"/>
  <c r="I157" i="25"/>
  <c r="AY157" i="25"/>
  <c r="H157" i="25"/>
  <c r="AX157" i="25"/>
  <c r="G157" i="25"/>
  <c r="AW157" i="25"/>
  <c r="F157" i="25"/>
  <c r="AV157" i="25"/>
  <c r="D157" i="25"/>
  <c r="AT157" i="25"/>
  <c r="C157" i="25"/>
  <c r="AS157" i="25"/>
  <c r="AR157" i="25"/>
  <c r="Q156" i="25"/>
  <c r="BG156" i="25"/>
  <c r="P156" i="25"/>
  <c r="BF156" i="25"/>
  <c r="O156" i="25"/>
  <c r="BE156" i="25"/>
  <c r="N156" i="25"/>
  <c r="BD156" i="25"/>
  <c r="M156" i="25"/>
  <c r="BC156" i="25"/>
  <c r="L156" i="25"/>
  <c r="BB156" i="25"/>
  <c r="K156" i="25"/>
  <c r="BA156" i="25"/>
  <c r="J156" i="25"/>
  <c r="AZ156" i="25"/>
  <c r="I156" i="25"/>
  <c r="AY156" i="25"/>
  <c r="H156" i="25"/>
  <c r="AX156" i="25"/>
  <c r="G156" i="25"/>
  <c r="AW156" i="25"/>
  <c r="F156" i="25"/>
  <c r="AV156" i="25"/>
  <c r="D156" i="25"/>
  <c r="AT156" i="25"/>
  <c r="C156" i="25"/>
  <c r="AS156" i="25"/>
  <c r="AR156" i="25"/>
  <c r="Q155" i="25"/>
  <c r="BG155" i="25"/>
  <c r="P155" i="25"/>
  <c r="BF155" i="25"/>
  <c r="O155" i="25"/>
  <c r="BE155" i="25"/>
  <c r="N155" i="25"/>
  <c r="BD155" i="25"/>
  <c r="M155" i="25"/>
  <c r="BC155" i="25"/>
  <c r="L155" i="25"/>
  <c r="BB155" i="25"/>
  <c r="K155" i="25"/>
  <c r="BA155" i="25"/>
  <c r="J155" i="25"/>
  <c r="AZ155" i="25"/>
  <c r="I155" i="25"/>
  <c r="AY155" i="25"/>
  <c r="H155" i="25"/>
  <c r="AX155" i="25"/>
  <c r="G155" i="25"/>
  <c r="AW155" i="25"/>
  <c r="F155" i="25"/>
  <c r="AV155" i="25"/>
  <c r="D155" i="25"/>
  <c r="AT155" i="25"/>
  <c r="C155" i="25"/>
  <c r="AS155" i="25"/>
  <c r="AR155" i="25"/>
  <c r="Q154" i="25"/>
  <c r="BG154" i="25"/>
  <c r="P154" i="25"/>
  <c r="BF154" i="25"/>
  <c r="O154" i="25"/>
  <c r="BE154" i="25"/>
  <c r="N154" i="25"/>
  <c r="BD154" i="25"/>
  <c r="M154" i="25"/>
  <c r="BC154" i="25"/>
  <c r="L154" i="25"/>
  <c r="BB154" i="25"/>
  <c r="K154" i="25"/>
  <c r="BA154" i="25"/>
  <c r="J154" i="25"/>
  <c r="AZ154" i="25"/>
  <c r="I154" i="25"/>
  <c r="AY154" i="25"/>
  <c r="H154" i="25"/>
  <c r="AX154" i="25"/>
  <c r="G154" i="25"/>
  <c r="AW154" i="25"/>
  <c r="F154" i="25"/>
  <c r="AV154" i="25"/>
  <c r="D154" i="25"/>
  <c r="AT154" i="25"/>
  <c r="C154" i="25"/>
  <c r="AS154" i="25"/>
  <c r="AR154" i="25"/>
  <c r="Q153" i="25"/>
  <c r="BG153" i="25"/>
  <c r="P153" i="25"/>
  <c r="BF153" i="25"/>
  <c r="O153" i="25"/>
  <c r="BE153" i="25"/>
  <c r="N153" i="25"/>
  <c r="BD153" i="25"/>
  <c r="M153" i="25"/>
  <c r="BC153" i="25"/>
  <c r="L153" i="25"/>
  <c r="BB153" i="25"/>
  <c r="K153" i="25"/>
  <c r="BA153" i="25"/>
  <c r="J153" i="25"/>
  <c r="AZ153" i="25"/>
  <c r="I153" i="25"/>
  <c r="AY153" i="25"/>
  <c r="H153" i="25"/>
  <c r="AX153" i="25"/>
  <c r="G153" i="25"/>
  <c r="AW153" i="25"/>
  <c r="F153" i="25"/>
  <c r="AV153" i="25"/>
  <c r="D153" i="25"/>
  <c r="AT153" i="25"/>
  <c r="C153" i="25"/>
  <c r="AS153" i="25"/>
  <c r="AR153" i="25"/>
  <c r="Q152" i="25"/>
  <c r="BG152" i="25"/>
  <c r="P152" i="25"/>
  <c r="BF152" i="25"/>
  <c r="O152" i="25"/>
  <c r="BE152" i="25"/>
  <c r="N152" i="25"/>
  <c r="BD152" i="25"/>
  <c r="M152" i="25"/>
  <c r="BC152" i="25"/>
  <c r="L152" i="25"/>
  <c r="BB152" i="25"/>
  <c r="K152" i="25"/>
  <c r="BA152" i="25"/>
  <c r="J152" i="25"/>
  <c r="AZ152" i="25"/>
  <c r="I152" i="25"/>
  <c r="AY152" i="25"/>
  <c r="H152" i="25"/>
  <c r="AX152" i="25"/>
  <c r="G152" i="25"/>
  <c r="AW152" i="25"/>
  <c r="F152" i="25"/>
  <c r="AV152" i="25"/>
  <c r="D152" i="25"/>
  <c r="AT152" i="25"/>
  <c r="C152" i="25"/>
  <c r="AS152" i="25"/>
  <c r="AR152" i="25"/>
  <c r="Q151" i="25"/>
  <c r="BG151" i="25"/>
  <c r="P151" i="25"/>
  <c r="BF151" i="25"/>
  <c r="O151" i="25"/>
  <c r="BE151" i="25"/>
  <c r="N151" i="25"/>
  <c r="BD151" i="25"/>
  <c r="M151" i="25"/>
  <c r="BC151" i="25"/>
  <c r="L151" i="25"/>
  <c r="BB151" i="25"/>
  <c r="K151" i="25"/>
  <c r="BA151" i="25"/>
  <c r="J151" i="25"/>
  <c r="AZ151" i="25"/>
  <c r="I151" i="25"/>
  <c r="AY151" i="25"/>
  <c r="H151" i="25"/>
  <c r="AX151" i="25"/>
  <c r="G151" i="25"/>
  <c r="AW151" i="25"/>
  <c r="F151" i="25"/>
  <c r="AV151" i="25"/>
  <c r="D151" i="25"/>
  <c r="AT151" i="25"/>
  <c r="C151" i="25"/>
  <c r="AS151" i="25"/>
  <c r="AR151" i="25"/>
  <c r="Q150" i="25"/>
  <c r="BG150" i="25"/>
  <c r="P150" i="25"/>
  <c r="BF150" i="25"/>
  <c r="O150" i="25"/>
  <c r="BE150" i="25"/>
  <c r="N150" i="25"/>
  <c r="BD150" i="25"/>
  <c r="M150" i="25"/>
  <c r="BC150" i="25"/>
  <c r="L150" i="25"/>
  <c r="BB150" i="25"/>
  <c r="K150" i="25"/>
  <c r="BA150" i="25"/>
  <c r="J150" i="25"/>
  <c r="AZ150" i="25"/>
  <c r="I150" i="25"/>
  <c r="AY150" i="25"/>
  <c r="H150" i="25"/>
  <c r="AX150" i="25"/>
  <c r="G150" i="25"/>
  <c r="AW150" i="25"/>
  <c r="F150" i="25"/>
  <c r="AV150" i="25"/>
  <c r="D150" i="25"/>
  <c r="AT150" i="25"/>
  <c r="C150" i="25"/>
  <c r="AS150" i="25"/>
  <c r="AR150" i="25"/>
  <c r="Q149" i="25"/>
  <c r="BG149" i="25"/>
  <c r="P149" i="25"/>
  <c r="BF149" i="25"/>
  <c r="O149" i="25"/>
  <c r="BE149" i="25"/>
  <c r="N149" i="25"/>
  <c r="BD149" i="25"/>
  <c r="M149" i="25"/>
  <c r="BC149" i="25"/>
  <c r="L149" i="25"/>
  <c r="BB149" i="25"/>
  <c r="K149" i="25"/>
  <c r="BA149" i="25"/>
  <c r="J149" i="25"/>
  <c r="AZ149" i="25"/>
  <c r="I149" i="25"/>
  <c r="AY149" i="25"/>
  <c r="H149" i="25"/>
  <c r="AX149" i="25"/>
  <c r="G149" i="25"/>
  <c r="AW149" i="25"/>
  <c r="F149" i="25"/>
  <c r="AV149" i="25"/>
  <c r="D149" i="25"/>
  <c r="AT149" i="25"/>
  <c r="C149" i="25"/>
  <c r="AS149" i="25"/>
  <c r="AR149" i="25"/>
  <c r="Q148" i="25"/>
  <c r="BG148" i="25"/>
  <c r="P148" i="25"/>
  <c r="BF148" i="25"/>
  <c r="O148" i="25"/>
  <c r="BE148" i="25"/>
  <c r="N148" i="25"/>
  <c r="BD148" i="25"/>
  <c r="M148" i="25"/>
  <c r="BC148" i="25"/>
  <c r="L148" i="25"/>
  <c r="BB148" i="25"/>
  <c r="K148" i="25"/>
  <c r="BA148" i="25"/>
  <c r="J148" i="25"/>
  <c r="AZ148" i="25"/>
  <c r="I148" i="25"/>
  <c r="AY148" i="25"/>
  <c r="H148" i="25"/>
  <c r="AX148" i="25"/>
  <c r="G148" i="25"/>
  <c r="AW148" i="25"/>
  <c r="F148" i="25"/>
  <c r="AV148" i="25"/>
  <c r="D148" i="25"/>
  <c r="AT148" i="25"/>
  <c r="C148" i="25"/>
  <c r="AS148" i="25"/>
  <c r="AR148" i="25"/>
  <c r="Q147" i="25"/>
  <c r="BG147" i="25"/>
  <c r="P147" i="25"/>
  <c r="BF147" i="25"/>
  <c r="O147" i="25"/>
  <c r="BE147" i="25"/>
  <c r="N147" i="25"/>
  <c r="BD147" i="25"/>
  <c r="M147" i="25"/>
  <c r="BC147" i="25"/>
  <c r="L147" i="25"/>
  <c r="BB147" i="25"/>
  <c r="K147" i="25"/>
  <c r="BA147" i="25"/>
  <c r="J147" i="25"/>
  <c r="AZ147" i="25"/>
  <c r="I147" i="25"/>
  <c r="AY147" i="25"/>
  <c r="H147" i="25"/>
  <c r="AX147" i="25"/>
  <c r="G147" i="25"/>
  <c r="AW147" i="25"/>
  <c r="F147" i="25"/>
  <c r="AV147" i="25"/>
  <c r="D147" i="25"/>
  <c r="AT147" i="25"/>
  <c r="C147" i="25"/>
  <c r="AS147" i="25"/>
  <c r="AR147" i="25"/>
  <c r="Q146" i="25"/>
  <c r="BG146" i="25"/>
  <c r="P146" i="25"/>
  <c r="BF146" i="25"/>
  <c r="O146" i="25"/>
  <c r="BE146" i="25"/>
  <c r="N146" i="25"/>
  <c r="BD146" i="25"/>
  <c r="M146" i="25"/>
  <c r="BC146" i="25"/>
  <c r="L146" i="25"/>
  <c r="BB146" i="25"/>
  <c r="K146" i="25"/>
  <c r="BA146" i="25"/>
  <c r="J146" i="25"/>
  <c r="AZ146" i="25"/>
  <c r="I146" i="25"/>
  <c r="AY146" i="25"/>
  <c r="H146" i="25"/>
  <c r="AX146" i="25"/>
  <c r="G146" i="25"/>
  <c r="AW146" i="25"/>
  <c r="F146" i="25"/>
  <c r="AV146" i="25"/>
  <c r="D146" i="25"/>
  <c r="AT146" i="25"/>
  <c r="C146" i="25"/>
  <c r="AS146" i="25"/>
  <c r="AR146" i="25"/>
  <c r="Q145" i="25"/>
  <c r="BG145" i="25"/>
  <c r="P145" i="25"/>
  <c r="BF145" i="25"/>
  <c r="O145" i="25"/>
  <c r="BE145" i="25"/>
  <c r="N145" i="25"/>
  <c r="BD145" i="25"/>
  <c r="M145" i="25"/>
  <c r="BC145" i="25"/>
  <c r="L145" i="25"/>
  <c r="BB145" i="25"/>
  <c r="K145" i="25"/>
  <c r="BA145" i="25"/>
  <c r="J145" i="25"/>
  <c r="AZ145" i="25"/>
  <c r="I145" i="25"/>
  <c r="AY145" i="25"/>
  <c r="H145" i="25"/>
  <c r="AX145" i="25"/>
  <c r="G145" i="25"/>
  <c r="AW145" i="25"/>
  <c r="F145" i="25"/>
  <c r="AV145" i="25"/>
  <c r="D145" i="25"/>
  <c r="AT145" i="25"/>
  <c r="C145" i="25"/>
  <c r="AS145" i="25"/>
  <c r="AR145" i="25"/>
  <c r="Q144" i="25"/>
  <c r="BG144" i="25"/>
  <c r="P144" i="25"/>
  <c r="BF144" i="25"/>
  <c r="O144" i="25"/>
  <c r="BE144" i="25"/>
  <c r="N144" i="25"/>
  <c r="BD144" i="25"/>
  <c r="M144" i="25"/>
  <c r="BC144" i="25"/>
  <c r="L144" i="25"/>
  <c r="BB144" i="25"/>
  <c r="K144" i="25"/>
  <c r="BA144" i="25"/>
  <c r="J144" i="25"/>
  <c r="AZ144" i="25"/>
  <c r="I144" i="25"/>
  <c r="AY144" i="25"/>
  <c r="H144" i="25"/>
  <c r="AX144" i="25"/>
  <c r="G144" i="25"/>
  <c r="AW144" i="25"/>
  <c r="F144" i="25"/>
  <c r="AV144" i="25"/>
  <c r="D144" i="25"/>
  <c r="AT144" i="25"/>
  <c r="C144" i="25"/>
  <c r="AS144" i="25"/>
  <c r="AR144" i="25"/>
  <c r="Q143" i="25"/>
  <c r="BG143" i="25"/>
  <c r="P143" i="25"/>
  <c r="BF143" i="25"/>
  <c r="O143" i="25"/>
  <c r="BE143" i="25"/>
  <c r="N143" i="25"/>
  <c r="BD143" i="25"/>
  <c r="M143" i="25"/>
  <c r="BC143" i="25"/>
  <c r="L143" i="25"/>
  <c r="BB143" i="25"/>
  <c r="K143" i="25"/>
  <c r="BA143" i="25"/>
  <c r="J143" i="25"/>
  <c r="AZ143" i="25"/>
  <c r="I143" i="25"/>
  <c r="AY143" i="25"/>
  <c r="H143" i="25"/>
  <c r="AX143" i="25"/>
  <c r="G143" i="25"/>
  <c r="AW143" i="25"/>
  <c r="F143" i="25"/>
  <c r="AV143" i="25"/>
  <c r="D143" i="25"/>
  <c r="AT143" i="25"/>
  <c r="C143" i="25"/>
  <c r="AS143" i="25"/>
  <c r="AR143" i="25"/>
  <c r="Q142" i="25"/>
  <c r="BG142" i="25"/>
  <c r="P142" i="25"/>
  <c r="BF142" i="25"/>
  <c r="O142" i="25"/>
  <c r="BE142" i="25"/>
  <c r="N142" i="25"/>
  <c r="BD142" i="25"/>
  <c r="M142" i="25"/>
  <c r="BC142" i="25"/>
  <c r="L142" i="25"/>
  <c r="BB142" i="25"/>
  <c r="K142" i="25"/>
  <c r="BA142" i="25"/>
  <c r="J142" i="25"/>
  <c r="AZ142" i="25"/>
  <c r="I142" i="25"/>
  <c r="AY142" i="25"/>
  <c r="H142" i="25"/>
  <c r="AX142" i="25"/>
  <c r="G142" i="25"/>
  <c r="AW142" i="25"/>
  <c r="F142" i="25"/>
  <c r="AV142" i="25"/>
  <c r="D142" i="25"/>
  <c r="AT142" i="25"/>
  <c r="C142" i="25"/>
  <c r="AS142" i="25"/>
  <c r="AR142" i="25"/>
  <c r="Q141" i="25"/>
  <c r="BG141" i="25"/>
  <c r="P141" i="25"/>
  <c r="BF141" i="25"/>
  <c r="O141" i="25"/>
  <c r="BE141" i="25"/>
  <c r="N141" i="25"/>
  <c r="BD141" i="25"/>
  <c r="M141" i="25"/>
  <c r="BC141" i="25"/>
  <c r="L141" i="25"/>
  <c r="BB141" i="25"/>
  <c r="K141" i="25"/>
  <c r="BA141" i="25"/>
  <c r="J141" i="25"/>
  <c r="AZ141" i="25"/>
  <c r="I141" i="25"/>
  <c r="AY141" i="25"/>
  <c r="H141" i="25"/>
  <c r="AX141" i="25"/>
  <c r="G141" i="25"/>
  <c r="AW141" i="25"/>
  <c r="F141" i="25"/>
  <c r="AV141" i="25"/>
  <c r="D141" i="25"/>
  <c r="AT141" i="25"/>
  <c r="C141" i="25"/>
  <c r="AS141" i="25"/>
  <c r="AR141" i="25"/>
  <c r="Q140" i="25"/>
  <c r="BG140" i="25"/>
  <c r="P140" i="25"/>
  <c r="BF140" i="25"/>
  <c r="O140" i="25"/>
  <c r="BE140" i="25"/>
  <c r="N140" i="25"/>
  <c r="BD140" i="25"/>
  <c r="M140" i="25"/>
  <c r="BC140" i="25"/>
  <c r="L140" i="25"/>
  <c r="BB140" i="25"/>
  <c r="K140" i="25"/>
  <c r="BA140" i="25"/>
  <c r="J140" i="25"/>
  <c r="AZ140" i="25"/>
  <c r="I140" i="25"/>
  <c r="AY140" i="25"/>
  <c r="H140" i="25"/>
  <c r="AX140" i="25"/>
  <c r="G140" i="25"/>
  <c r="AW140" i="25"/>
  <c r="F140" i="25"/>
  <c r="AV140" i="25"/>
  <c r="D140" i="25"/>
  <c r="AT140" i="25"/>
  <c r="C140" i="25"/>
  <c r="AS140" i="25"/>
  <c r="AR140" i="25"/>
  <c r="Q139" i="25"/>
  <c r="BG139" i="25"/>
  <c r="P139" i="25"/>
  <c r="BF139" i="25"/>
  <c r="O139" i="25"/>
  <c r="BE139" i="25"/>
  <c r="N139" i="25"/>
  <c r="BD139" i="25"/>
  <c r="M139" i="25"/>
  <c r="BC139" i="25"/>
  <c r="L139" i="25"/>
  <c r="BB139" i="25"/>
  <c r="K139" i="25"/>
  <c r="BA139" i="25"/>
  <c r="J139" i="25"/>
  <c r="AZ139" i="25"/>
  <c r="I139" i="25"/>
  <c r="AY139" i="25"/>
  <c r="H139" i="25"/>
  <c r="AX139" i="25"/>
  <c r="G139" i="25"/>
  <c r="AW139" i="25"/>
  <c r="F139" i="25"/>
  <c r="AV139" i="25"/>
  <c r="D139" i="25"/>
  <c r="AT139" i="25"/>
  <c r="C139" i="25"/>
  <c r="AS139" i="25"/>
  <c r="AR139" i="25"/>
  <c r="Q138" i="25"/>
  <c r="BG138" i="25"/>
  <c r="P138" i="25"/>
  <c r="BF138" i="25"/>
  <c r="O138" i="25"/>
  <c r="BE138" i="25"/>
  <c r="N138" i="25"/>
  <c r="BD138" i="25"/>
  <c r="M138" i="25"/>
  <c r="BC138" i="25"/>
  <c r="L138" i="25"/>
  <c r="BB138" i="25"/>
  <c r="K138" i="25"/>
  <c r="BA138" i="25"/>
  <c r="J138" i="25"/>
  <c r="AZ138" i="25"/>
  <c r="I138" i="25"/>
  <c r="AY138" i="25"/>
  <c r="H138" i="25"/>
  <c r="AX138" i="25"/>
  <c r="G138" i="25"/>
  <c r="AW138" i="25"/>
  <c r="F138" i="25"/>
  <c r="AV138" i="25"/>
  <c r="D138" i="25"/>
  <c r="AT138" i="25"/>
  <c r="C138" i="25"/>
  <c r="AS138" i="25"/>
  <c r="AR138" i="25"/>
  <c r="Q137" i="25"/>
  <c r="BG137" i="25"/>
  <c r="P137" i="25"/>
  <c r="BF137" i="25"/>
  <c r="O137" i="25"/>
  <c r="BE137" i="25"/>
  <c r="N137" i="25"/>
  <c r="BD137" i="25"/>
  <c r="M137" i="25"/>
  <c r="BC137" i="25"/>
  <c r="L137" i="25"/>
  <c r="BB137" i="25"/>
  <c r="K137" i="25"/>
  <c r="BA137" i="25"/>
  <c r="J137" i="25"/>
  <c r="AZ137" i="25"/>
  <c r="I137" i="25"/>
  <c r="AY137" i="25"/>
  <c r="H137" i="25"/>
  <c r="AX137" i="25"/>
  <c r="G137" i="25"/>
  <c r="AW137" i="25"/>
  <c r="F137" i="25"/>
  <c r="AV137" i="25"/>
  <c r="D137" i="25"/>
  <c r="AT137" i="25"/>
  <c r="C137" i="25"/>
  <c r="AS137" i="25"/>
  <c r="AR137" i="25"/>
  <c r="Q136" i="25"/>
  <c r="BG136" i="25"/>
  <c r="P136" i="25"/>
  <c r="BF136" i="25"/>
  <c r="O136" i="25"/>
  <c r="BE136" i="25"/>
  <c r="N136" i="25"/>
  <c r="BD136" i="25"/>
  <c r="M136" i="25"/>
  <c r="BC136" i="25"/>
  <c r="L136" i="25"/>
  <c r="BB136" i="25"/>
  <c r="K136" i="25"/>
  <c r="BA136" i="25"/>
  <c r="J136" i="25"/>
  <c r="AZ136" i="25"/>
  <c r="I136" i="25"/>
  <c r="AY136" i="25"/>
  <c r="H136" i="25"/>
  <c r="AX136" i="25"/>
  <c r="G136" i="25"/>
  <c r="AW136" i="25"/>
  <c r="F136" i="25"/>
  <c r="AV136" i="25"/>
  <c r="D136" i="25"/>
  <c r="AT136" i="25"/>
  <c r="C136" i="25"/>
  <c r="AS136" i="25"/>
  <c r="AR136" i="25"/>
  <c r="Q135" i="25"/>
  <c r="BG135" i="25"/>
  <c r="P135" i="25"/>
  <c r="BF135" i="25"/>
  <c r="O135" i="25"/>
  <c r="BE135" i="25"/>
  <c r="N135" i="25"/>
  <c r="BD135" i="25"/>
  <c r="M135" i="25"/>
  <c r="BC135" i="25"/>
  <c r="L135" i="25"/>
  <c r="BB135" i="25"/>
  <c r="K135" i="25"/>
  <c r="BA135" i="25"/>
  <c r="J135" i="25"/>
  <c r="AZ135" i="25"/>
  <c r="I135" i="25"/>
  <c r="AY135" i="25"/>
  <c r="H135" i="25"/>
  <c r="AX135" i="25"/>
  <c r="G135" i="25"/>
  <c r="AW135" i="25"/>
  <c r="F135" i="25"/>
  <c r="AV135" i="25"/>
  <c r="D135" i="25"/>
  <c r="AT135" i="25"/>
  <c r="C135" i="25"/>
  <c r="AS135" i="25"/>
  <c r="AR135" i="25"/>
  <c r="Q134" i="25"/>
  <c r="BG134" i="25"/>
  <c r="P134" i="25"/>
  <c r="BF134" i="25"/>
  <c r="O134" i="25"/>
  <c r="BE134" i="25"/>
  <c r="N134" i="25"/>
  <c r="BD134" i="25"/>
  <c r="M134" i="25"/>
  <c r="BC134" i="25"/>
  <c r="L134" i="25"/>
  <c r="BB134" i="25"/>
  <c r="K134" i="25"/>
  <c r="BA134" i="25"/>
  <c r="J134" i="25"/>
  <c r="AZ134" i="25"/>
  <c r="I134" i="25"/>
  <c r="AY134" i="25"/>
  <c r="H134" i="25"/>
  <c r="AX134" i="25"/>
  <c r="G134" i="25"/>
  <c r="AW134" i="25"/>
  <c r="F134" i="25"/>
  <c r="AV134" i="25"/>
  <c r="D134" i="25"/>
  <c r="AT134" i="25"/>
  <c r="C134" i="25"/>
  <c r="AS134" i="25"/>
  <c r="AR134" i="25"/>
  <c r="Q133" i="25"/>
  <c r="BG133" i="25"/>
  <c r="P133" i="25"/>
  <c r="BF133" i="25"/>
  <c r="O133" i="25"/>
  <c r="BE133" i="25"/>
  <c r="N133" i="25"/>
  <c r="BD133" i="25"/>
  <c r="M133" i="25"/>
  <c r="BC133" i="25"/>
  <c r="L133" i="25"/>
  <c r="BB133" i="25"/>
  <c r="K133" i="25"/>
  <c r="BA133" i="25"/>
  <c r="J133" i="25"/>
  <c r="AZ133" i="25"/>
  <c r="I133" i="25"/>
  <c r="AY133" i="25"/>
  <c r="H133" i="25"/>
  <c r="AX133" i="25"/>
  <c r="G133" i="25"/>
  <c r="AW133" i="25"/>
  <c r="F133" i="25"/>
  <c r="AV133" i="25"/>
  <c r="D133" i="25"/>
  <c r="AT133" i="25"/>
  <c r="C133" i="25"/>
  <c r="AS133" i="25"/>
  <c r="AR133" i="25"/>
  <c r="Q132" i="25"/>
  <c r="BG132" i="25"/>
  <c r="P132" i="25"/>
  <c r="BF132" i="25"/>
  <c r="O132" i="25"/>
  <c r="BE132" i="25"/>
  <c r="N132" i="25"/>
  <c r="BD132" i="25"/>
  <c r="M132" i="25"/>
  <c r="BC132" i="25"/>
  <c r="L132" i="25"/>
  <c r="BB132" i="25"/>
  <c r="K132" i="25"/>
  <c r="BA132" i="25"/>
  <c r="J132" i="25"/>
  <c r="AZ132" i="25"/>
  <c r="I132" i="25"/>
  <c r="AY132" i="25"/>
  <c r="H132" i="25"/>
  <c r="AX132" i="25"/>
  <c r="G132" i="25"/>
  <c r="AW132" i="25"/>
  <c r="F132" i="25"/>
  <c r="AV132" i="25"/>
  <c r="D132" i="25"/>
  <c r="AT132" i="25"/>
  <c r="C132" i="25"/>
  <c r="AS132" i="25"/>
  <c r="AR132" i="25"/>
  <c r="Q131" i="25"/>
  <c r="BG131" i="25"/>
  <c r="P131" i="25"/>
  <c r="BF131" i="25"/>
  <c r="O131" i="25"/>
  <c r="BE131" i="25"/>
  <c r="N131" i="25"/>
  <c r="BD131" i="25"/>
  <c r="M131" i="25"/>
  <c r="BC131" i="25"/>
  <c r="L131" i="25"/>
  <c r="BB131" i="25"/>
  <c r="K131" i="25"/>
  <c r="BA131" i="25"/>
  <c r="J131" i="25"/>
  <c r="AZ131" i="25"/>
  <c r="I131" i="25"/>
  <c r="AY131" i="25"/>
  <c r="H131" i="25"/>
  <c r="AX131" i="25"/>
  <c r="G131" i="25"/>
  <c r="AW131" i="25"/>
  <c r="F131" i="25"/>
  <c r="AV131" i="25"/>
  <c r="D131" i="25"/>
  <c r="AT131" i="25"/>
  <c r="C131" i="25"/>
  <c r="AS131" i="25"/>
  <c r="AR131" i="25"/>
  <c r="Q130" i="25"/>
  <c r="BG130" i="25"/>
  <c r="P130" i="25"/>
  <c r="BF130" i="25"/>
  <c r="O130" i="25"/>
  <c r="BE130" i="25"/>
  <c r="N130" i="25"/>
  <c r="BD130" i="25"/>
  <c r="M130" i="25"/>
  <c r="BC130" i="25"/>
  <c r="L130" i="25"/>
  <c r="BB130" i="25"/>
  <c r="K130" i="25"/>
  <c r="BA130" i="25"/>
  <c r="J130" i="25"/>
  <c r="AZ130" i="25"/>
  <c r="I130" i="25"/>
  <c r="AY130" i="25"/>
  <c r="H130" i="25"/>
  <c r="AX130" i="25"/>
  <c r="G130" i="25"/>
  <c r="AW130" i="25"/>
  <c r="F130" i="25"/>
  <c r="AV130" i="25"/>
  <c r="D130" i="25"/>
  <c r="AT130" i="25"/>
  <c r="C130" i="25"/>
  <c r="AS130" i="25"/>
  <c r="AR130" i="25"/>
  <c r="Q129" i="25"/>
  <c r="BG129" i="25"/>
  <c r="P129" i="25"/>
  <c r="BF129" i="25"/>
  <c r="O129" i="25"/>
  <c r="BE129" i="25"/>
  <c r="N129" i="25"/>
  <c r="BD129" i="25"/>
  <c r="M129" i="25"/>
  <c r="BC129" i="25"/>
  <c r="L129" i="25"/>
  <c r="BB129" i="25"/>
  <c r="K129" i="25"/>
  <c r="BA129" i="25"/>
  <c r="J129" i="25"/>
  <c r="AZ129" i="25"/>
  <c r="I129" i="25"/>
  <c r="AY129" i="25"/>
  <c r="H129" i="25"/>
  <c r="AX129" i="25"/>
  <c r="G129" i="25"/>
  <c r="AW129" i="25"/>
  <c r="F129" i="25"/>
  <c r="AV129" i="25"/>
  <c r="D129" i="25"/>
  <c r="AT129" i="25"/>
  <c r="C129" i="25"/>
  <c r="AS129" i="25"/>
  <c r="AR129" i="25"/>
  <c r="Q128" i="25"/>
  <c r="BG128" i="25"/>
  <c r="P128" i="25"/>
  <c r="BF128" i="25"/>
  <c r="O128" i="25"/>
  <c r="BE128" i="25"/>
  <c r="N128" i="25"/>
  <c r="BD128" i="25"/>
  <c r="M128" i="25"/>
  <c r="BC128" i="25"/>
  <c r="L128" i="25"/>
  <c r="BB128" i="25"/>
  <c r="K128" i="25"/>
  <c r="BA128" i="25"/>
  <c r="J128" i="25"/>
  <c r="AZ128" i="25"/>
  <c r="I128" i="25"/>
  <c r="AY128" i="25"/>
  <c r="H128" i="25"/>
  <c r="AX128" i="25"/>
  <c r="G128" i="25"/>
  <c r="AW128" i="25"/>
  <c r="F128" i="25"/>
  <c r="AV128" i="25"/>
  <c r="D128" i="25"/>
  <c r="AT128" i="25"/>
  <c r="C128" i="25"/>
  <c r="AS128" i="25"/>
  <c r="AR128" i="25"/>
  <c r="Q127" i="25"/>
  <c r="BG127" i="25"/>
  <c r="P127" i="25"/>
  <c r="BF127" i="25"/>
  <c r="O127" i="25"/>
  <c r="BE127" i="25"/>
  <c r="N127" i="25"/>
  <c r="BD127" i="25"/>
  <c r="M127" i="25"/>
  <c r="BC127" i="25"/>
  <c r="L127" i="25"/>
  <c r="BB127" i="25"/>
  <c r="K127" i="25"/>
  <c r="BA127" i="25"/>
  <c r="J127" i="25"/>
  <c r="AZ127" i="25"/>
  <c r="I127" i="25"/>
  <c r="AY127" i="25"/>
  <c r="H127" i="25"/>
  <c r="AX127" i="25"/>
  <c r="G127" i="25"/>
  <c r="AW127" i="25"/>
  <c r="F127" i="25"/>
  <c r="AV127" i="25"/>
  <c r="D127" i="25"/>
  <c r="AT127" i="25"/>
  <c r="C127" i="25"/>
  <c r="AS127" i="25"/>
  <c r="AR127" i="25"/>
  <c r="Q126" i="25"/>
  <c r="BG126" i="25"/>
  <c r="P126" i="25"/>
  <c r="BF126" i="25"/>
  <c r="O126" i="25"/>
  <c r="BE126" i="25"/>
  <c r="N126" i="25"/>
  <c r="BD126" i="25"/>
  <c r="M126" i="25"/>
  <c r="BC126" i="25"/>
  <c r="L126" i="25"/>
  <c r="BB126" i="25"/>
  <c r="K126" i="25"/>
  <c r="BA126" i="25"/>
  <c r="J126" i="25"/>
  <c r="AZ126" i="25"/>
  <c r="I126" i="25"/>
  <c r="AY126" i="25"/>
  <c r="H126" i="25"/>
  <c r="AX126" i="25"/>
  <c r="G126" i="25"/>
  <c r="AW126" i="25"/>
  <c r="F126" i="25"/>
  <c r="AV126" i="25"/>
  <c r="D126" i="25"/>
  <c r="AT126" i="25"/>
  <c r="C126" i="25"/>
  <c r="AS126" i="25"/>
  <c r="AR126" i="25"/>
  <c r="Q125" i="25"/>
  <c r="BG125" i="25"/>
  <c r="P125" i="25"/>
  <c r="BF125" i="25"/>
  <c r="O125" i="25"/>
  <c r="BE125" i="25"/>
  <c r="N125" i="25"/>
  <c r="BD125" i="25"/>
  <c r="M125" i="25"/>
  <c r="BC125" i="25"/>
  <c r="L125" i="25"/>
  <c r="BB125" i="25"/>
  <c r="K125" i="25"/>
  <c r="BA125" i="25"/>
  <c r="J125" i="25"/>
  <c r="AZ125" i="25"/>
  <c r="I125" i="25"/>
  <c r="AY125" i="25"/>
  <c r="H125" i="25"/>
  <c r="AX125" i="25"/>
  <c r="G125" i="25"/>
  <c r="AW125" i="25"/>
  <c r="F125" i="25"/>
  <c r="AV125" i="25"/>
  <c r="D125" i="25"/>
  <c r="AT125" i="25"/>
  <c r="C125" i="25"/>
  <c r="AS125" i="25"/>
  <c r="AR125" i="25"/>
  <c r="Q124" i="25"/>
  <c r="BG124" i="25"/>
  <c r="P124" i="25"/>
  <c r="BF124" i="25"/>
  <c r="O124" i="25"/>
  <c r="BE124" i="25"/>
  <c r="N124" i="25"/>
  <c r="BD124" i="25"/>
  <c r="M124" i="25"/>
  <c r="BC124" i="25"/>
  <c r="L124" i="25"/>
  <c r="BB124" i="25"/>
  <c r="K124" i="25"/>
  <c r="BA124" i="25"/>
  <c r="J124" i="25"/>
  <c r="AZ124" i="25"/>
  <c r="I124" i="25"/>
  <c r="AY124" i="25"/>
  <c r="H124" i="25"/>
  <c r="AX124" i="25"/>
  <c r="G124" i="25"/>
  <c r="AW124" i="25"/>
  <c r="F124" i="25"/>
  <c r="AV124" i="25"/>
  <c r="D124" i="25"/>
  <c r="AT124" i="25"/>
  <c r="C124" i="25"/>
  <c r="AS124" i="25"/>
  <c r="AR124" i="25"/>
  <c r="Q123" i="25"/>
  <c r="BG123" i="25"/>
  <c r="P123" i="25"/>
  <c r="BF123" i="25"/>
  <c r="O123" i="25"/>
  <c r="BE123" i="25"/>
  <c r="N123" i="25"/>
  <c r="BD123" i="25"/>
  <c r="M123" i="25"/>
  <c r="BC123" i="25"/>
  <c r="L123" i="25"/>
  <c r="BB123" i="25"/>
  <c r="K123" i="25"/>
  <c r="BA123" i="25"/>
  <c r="J123" i="25"/>
  <c r="AZ123" i="25"/>
  <c r="I123" i="25"/>
  <c r="AY123" i="25"/>
  <c r="H123" i="25"/>
  <c r="AX123" i="25"/>
  <c r="G123" i="25"/>
  <c r="AW123" i="25"/>
  <c r="F123" i="25"/>
  <c r="AV123" i="25"/>
  <c r="D123" i="25"/>
  <c r="AT123" i="25"/>
  <c r="C123" i="25"/>
  <c r="AS123" i="25"/>
  <c r="AR123" i="25"/>
  <c r="Q122" i="25"/>
  <c r="BG122" i="25"/>
  <c r="P122" i="25"/>
  <c r="BF122" i="25"/>
  <c r="O122" i="25"/>
  <c r="BE122" i="25"/>
  <c r="N122" i="25"/>
  <c r="BD122" i="25"/>
  <c r="M122" i="25"/>
  <c r="BC122" i="25"/>
  <c r="L122" i="25"/>
  <c r="BB122" i="25"/>
  <c r="K122" i="25"/>
  <c r="BA122" i="25"/>
  <c r="J122" i="25"/>
  <c r="AZ122" i="25"/>
  <c r="I122" i="25"/>
  <c r="AY122" i="25"/>
  <c r="H122" i="25"/>
  <c r="AX122" i="25"/>
  <c r="G122" i="25"/>
  <c r="AW122" i="25"/>
  <c r="F122" i="25"/>
  <c r="AV122" i="25"/>
  <c r="D122" i="25"/>
  <c r="AT122" i="25"/>
  <c r="C122" i="25"/>
  <c r="AS122" i="25"/>
  <c r="AR122" i="25"/>
  <c r="Q121" i="25"/>
  <c r="BG121" i="25"/>
  <c r="P121" i="25"/>
  <c r="BF121" i="25"/>
  <c r="O121" i="25"/>
  <c r="BE121" i="25"/>
  <c r="N121" i="25"/>
  <c r="BD121" i="25"/>
  <c r="M121" i="25"/>
  <c r="BC121" i="25"/>
  <c r="L121" i="25"/>
  <c r="BB121" i="25"/>
  <c r="K121" i="25"/>
  <c r="BA121" i="25"/>
  <c r="J121" i="25"/>
  <c r="AZ121" i="25"/>
  <c r="I121" i="25"/>
  <c r="AY121" i="25"/>
  <c r="H121" i="25"/>
  <c r="AX121" i="25"/>
  <c r="G121" i="25"/>
  <c r="AW121" i="25"/>
  <c r="F121" i="25"/>
  <c r="AV121" i="25"/>
  <c r="D121" i="25"/>
  <c r="AT121" i="25"/>
  <c r="C121" i="25"/>
  <c r="AS121" i="25"/>
  <c r="AR121" i="25"/>
  <c r="Q120" i="25"/>
  <c r="BG120" i="25"/>
  <c r="P120" i="25"/>
  <c r="BF120" i="25"/>
  <c r="O120" i="25"/>
  <c r="BE120" i="25"/>
  <c r="N120" i="25"/>
  <c r="BD120" i="25"/>
  <c r="M120" i="25"/>
  <c r="BC120" i="25"/>
  <c r="L120" i="25"/>
  <c r="BB120" i="25"/>
  <c r="K120" i="25"/>
  <c r="BA120" i="25"/>
  <c r="J120" i="25"/>
  <c r="AZ120" i="25"/>
  <c r="I120" i="25"/>
  <c r="AY120" i="25"/>
  <c r="H120" i="25"/>
  <c r="AX120" i="25"/>
  <c r="G120" i="25"/>
  <c r="AW120" i="25"/>
  <c r="F120" i="25"/>
  <c r="AV120" i="25"/>
  <c r="D120" i="25"/>
  <c r="AT120" i="25"/>
  <c r="C120" i="25"/>
  <c r="AS120" i="25"/>
  <c r="AR120" i="25"/>
  <c r="Q119" i="25"/>
  <c r="BG119" i="25"/>
  <c r="P119" i="25"/>
  <c r="BF119" i="25"/>
  <c r="O119" i="25"/>
  <c r="BE119" i="25"/>
  <c r="N119" i="25"/>
  <c r="BD119" i="25"/>
  <c r="M119" i="25"/>
  <c r="BC119" i="25"/>
  <c r="L119" i="25"/>
  <c r="BB119" i="25"/>
  <c r="K119" i="25"/>
  <c r="BA119" i="25"/>
  <c r="J119" i="25"/>
  <c r="AZ119" i="25"/>
  <c r="I119" i="25"/>
  <c r="AY119" i="25"/>
  <c r="H119" i="25"/>
  <c r="AX119" i="25"/>
  <c r="G119" i="25"/>
  <c r="AW119" i="25"/>
  <c r="F119" i="25"/>
  <c r="AV119" i="25"/>
  <c r="D119" i="25"/>
  <c r="AT119" i="25"/>
  <c r="C119" i="25"/>
  <c r="AS119" i="25"/>
  <c r="AR119" i="25"/>
  <c r="Q118" i="25"/>
  <c r="BG118" i="25"/>
  <c r="P118" i="25"/>
  <c r="BF118" i="25"/>
  <c r="O118" i="25"/>
  <c r="BE118" i="25"/>
  <c r="N118" i="25"/>
  <c r="BD118" i="25"/>
  <c r="M118" i="25"/>
  <c r="BC118" i="25"/>
  <c r="L118" i="25"/>
  <c r="BB118" i="25"/>
  <c r="K118" i="25"/>
  <c r="BA118" i="25"/>
  <c r="J118" i="25"/>
  <c r="AZ118" i="25"/>
  <c r="I118" i="25"/>
  <c r="AY118" i="25"/>
  <c r="H118" i="25"/>
  <c r="AX118" i="25"/>
  <c r="G118" i="25"/>
  <c r="AW118" i="25"/>
  <c r="F118" i="25"/>
  <c r="AV118" i="25"/>
  <c r="D118" i="25"/>
  <c r="AT118" i="25"/>
  <c r="C118" i="25"/>
  <c r="AS118" i="25"/>
  <c r="AR118" i="25"/>
  <c r="Q117" i="25"/>
  <c r="BG117" i="25"/>
  <c r="P117" i="25"/>
  <c r="BF117" i="25"/>
  <c r="O117" i="25"/>
  <c r="BE117" i="25"/>
  <c r="N117" i="25"/>
  <c r="BD117" i="25"/>
  <c r="M117" i="25"/>
  <c r="BC117" i="25"/>
  <c r="L117" i="25"/>
  <c r="BB117" i="25"/>
  <c r="K117" i="25"/>
  <c r="BA117" i="25"/>
  <c r="J117" i="25"/>
  <c r="AZ117" i="25"/>
  <c r="I117" i="25"/>
  <c r="AY117" i="25"/>
  <c r="H117" i="25"/>
  <c r="AX117" i="25"/>
  <c r="G117" i="25"/>
  <c r="AW117" i="25"/>
  <c r="F117" i="25"/>
  <c r="AV117" i="25"/>
  <c r="D117" i="25"/>
  <c r="AT117" i="25"/>
  <c r="C117" i="25"/>
  <c r="AS117" i="25"/>
  <c r="AR117" i="25"/>
  <c r="Q116" i="25"/>
  <c r="BG116" i="25"/>
  <c r="P116" i="25"/>
  <c r="BF116" i="25"/>
  <c r="O116" i="25"/>
  <c r="BE116" i="25"/>
  <c r="N116" i="25"/>
  <c r="BD116" i="25"/>
  <c r="M116" i="25"/>
  <c r="BC116" i="25"/>
  <c r="L116" i="25"/>
  <c r="BB116" i="25"/>
  <c r="K116" i="25"/>
  <c r="BA116" i="25"/>
  <c r="J116" i="25"/>
  <c r="AZ116" i="25"/>
  <c r="I116" i="25"/>
  <c r="AY116" i="25"/>
  <c r="H116" i="25"/>
  <c r="AX116" i="25"/>
  <c r="G116" i="25"/>
  <c r="AW116" i="25"/>
  <c r="F116" i="25"/>
  <c r="AV116" i="25"/>
  <c r="D116" i="25"/>
  <c r="AT116" i="25"/>
  <c r="C116" i="25"/>
  <c r="AS116" i="25"/>
  <c r="AR116" i="25"/>
  <c r="Q115" i="25"/>
  <c r="BG115" i="25"/>
  <c r="P115" i="25"/>
  <c r="BF115" i="25"/>
  <c r="O115" i="25"/>
  <c r="BE115" i="25"/>
  <c r="N115" i="25"/>
  <c r="BD115" i="25"/>
  <c r="M115" i="25"/>
  <c r="BC115" i="25"/>
  <c r="L115" i="25"/>
  <c r="BB115" i="25"/>
  <c r="K115" i="25"/>
  <c r="BA115" i="25"/>
  <c r="J115" i="25"/>
  <c r="AZ115" i="25"/>
  <c r="I115" i="25"/>
  <c r="AY115" i="25"/>
  <c r="H115" i="25"/>
  <c r="AX115" i="25"/>
  <c r="G115" i="25"/>
  <c r="AW115" i="25"/>
  <c r="F115" i="25"/>
  <c r="AV115" i="25"/>
  <c r="D115" i="25"/>
  <c r="AT115" i="25"/>
  <c r="C115" i="25"/>
  <c r="AS115" i="25"/>
  <c r="AR115" i="25"/>
  <c r="Q114" i="25"/>
  <c r="BG114" i="25"/>
  <c r="P114" i="25"/>
  <c r="BF114" i="25"/>
  <c r="O114" i="25"/>
  <c r="BE114" i="25"/>
  <c r="N114" i="25"/>
  <c r="BD114" i="25"/>
  <c r="M114" i="25"/>
  <c r="BC114" i="25"/>
  <c r="L114" i="25"/>
  <c r="BB114" i="25"/>
  <c r="K114" i="25"/>
  <c r="BA114" i="25"/>
  <c r="J114" i="25"/>
  <c r="AZ114" i="25"/>
  <c r="I114" i="25"/>
  <c r="AY114" i="25"/>
  <c r="H114" i="25"/>
  <c r="AX114" i="25"/>
  <c r="G114" i="25"/>
  <c r="AW114" i="25"/>
  <c r="F114" i="25"/>
  <c r="AV114" i="25"/>
  <c r="D114" i="25"/>
  <c r="AT114" i="25"/>
  <c r="C114" i="25"/>
  <c r="AS114" i="25"/>
  <c r="AR114" i="25"/>
  <c r="Q113" i="25"/>
  <c r="BG113" i="25"/>
  <c r="P113" i="25"/>
  <c r="BF113" i="25"/>
  <c r="O113" i="25"/>
  <c r="BE113" i="25"/>
  <c r="N113" i="25"/>
  <c r="BD113" i="25"/>
  <c r="M113" i="25"/>
  <c r="BC113" i="25"/>
  <c r="L113" i="25"/>
  <c r="BB113" i="25"/>
  <c r="K113" i="25"/>
  <c r="BA113" i="25"/>
  <c r="J113" i="25"/>
  <c r="AZ113" i="25"/>
  <c r="I113" i="25"/>
  <c r="AY113" i="25"/>
  <c r="H113" i="25"/>
  <c r="AX113" i="25"/>
  <c r="G113" i="25"/>
  <c r="AW113" i="25"/>
  <c r="F113" i="25"/>
  <c r="AV113" i="25"/>
  <c r="D113" i="25"/>
  <c r="AT113" i="25"/>
  <c r="C113" i="25"/>
  <c r="AS113" i="25"/>
  <c r="AR113" i="25"/>
  <c r="Q112" i="25"/>
  <c r="BG112" i="25"/>
  <c r="P112" i="25"/>
  <c r="BF112" i="25"/>
  <c r="O112" i="25"/>
  <c r="BE112" i="25"/>
  <c r="N112" i="25"/>
  <c r="BD112" i="25"/>
  <c r="M112" i="25"/>
  <c r="BC112" i="25"/>
  <c r="L112" i="25"/>
  <c r="BB112" i="25"/>
  <c r="K112" i="25"/>
  <c r="BA112" i="25"/>
  <c r="J112" i="25"/>
  <c r="AZ112" i="25"/>
  <c r="I112" i="25"/>
  <c r="AY112" i="25"/>
  <c r="H112" i="25"/>
  <c r="AX112" i="25"/>
  <c r="G112" i="25"/>
  <c r="AW112" i="25"/>
  <c r="F112" i="25"/>
  <c r="AV112" i="25"/>
  <c r="D112" i="25"/>
  <c r="AT112" i="25"/>
  <c r="C112" i="25"/>
  <c r="AS112" i="25"/>
  <c r="AR112" i="25"/>
  <c r="Q111" i="25"/>
  <c r="BG111" i="25"/>
  <c r="P111" i="25"/>
  <c r="BF111" i="25"/>
  <c r="O111" i="25"/>
  <c r="BE111" i="25"/>
  <c r="N111" i="25"/>
  <c r="BD111" i="25"/>
  <c r="M111" i="25"/>
  <c r="BC111" i="25"/>
  <c r="L111" i="25"/>
  <c r="BB111" i="25"/>
  <c r="K111" i="25"/>
  <c r="BA111" i="25"/>
  <c r="J111" i="25"/>
  <c r="AZ111" i="25"/>
  <c r="I111" i="25"/>
  <c r="AY111" i="25"/>
  <c r="H111" i="25"/>
  <c r="AX111" i="25"/>
  <c r="G111" i="25"/>
  <c r="AW111" i="25"/>
  <c r="F111" i="25"/>
  <c r="AV111" i="25"/>
  <c r="D111" i="25"/>
  <c r="AT111" i="25"/>
  <c r="C111" i="25"/>
  <c r="AS111" i="25"/>
  <c r="AR111" i="25"/>
  <c r="Q110" i="25"/>
  <c r="BG110" i="25"/>
  <c r="P110" i="25"/>
  <c r="BF110" i="25"/>
  <c r="O110" i="25"/>
  <c r="BE110" i="25"/>
  <c r="N110" i="25"/>
  <c r="BD110" i="25"/>
  <c r="M110" i="25"/>
  <c r="BC110" i="25"/>
  <c r="L110" i="25"/>
  <c r="BB110" i="25"/>
  <c r="K110" i="25"/>
  <c r="BA110" i="25"/>
  <c r="J110" i="25"/>
  <c r="AZ110" i="25"/>
  <c r="I110" i="25"/>
  <c r="AY110" i="25"/>
  <c r="H110" i="25"/>
  <c r="AX110" i="25"/>
  <c r="G110" i="25"/>
  <c r="AW110" i="25"/>
  <c r="F110" i="25"/>
  <c r="AV110" i="25"/>
  <c r="D110" i="25"/>
  <c r="AT110" i="25"/>
  <c r="C110" i="25"/>
  <c r="AS110" i="25"/>
  <c r="AR110" i="25"/>
  <c r="Q109" i="25"/>
  <c r="BG109" i="25"/>
  <c r="P109" i="25"/>
  <c r="BF109" i="25"/>
  <c r="O109" i="25"/>
  <c r="BE109" i="25"/>
  <c r="N109" i="25"/>
  <c r="BD109" i="25"/>
  <c r="M109" i="25"/>
  <c r="BC109" i="25"/>
  <c r="L109" i="25"/>
  <c r="BB109" i="25"/>
  <c r="K109" i="25"/>
  <c r="BA109" i="25"/>
  <c r="J109" i="25"/>
  <c r="AZ109" i="25"/>
  <c r="I109" i="25"/>
  <c r="AY109" i="25"/>
  <c r="H109" i="25"/>
  <c r="AX109" i="25"/>
  <c r="G109" i="25"/>
  <c r="AW109" i="25"/>
  <c r="F109" i="25"/>
  <c r="AV109" i="25"/>
  <c r="D109" i="25"/>
  <c r="AT109" i="25"/>
  <c r="C109" i="25"/>
  <c r="AS109" i="25"/>
  <c r="AR109" i="25"/>
  <c r="Q108" i="25"/>
  <c r="BG108" i="25"/>
  <c r="P108" i="25"/>
  <c r="BF108" i="25"/>
  <c r="O108" i="25"/>
  <c r="BE108" i="25"/>
  <c r="N108" i="25"/>
  <c r="BD108" i="25"/>
  <c r="M108" i="25"/>
  <c r="BC108" i="25"/>
  <c r="L108" i="25"/>
  <c r="BB108" i="25"/>
  <c r="K108" i="25"/>
  <c r="BA108" i="25"/>
  <c r="J108" i="25"/>
  <c r="AZ108" i="25"/>
  <c r="I108" i="25"/>
  <c r="AY108" i="25"/>
  <c r="H108" i="25"/>
  <c r="AX108" i="25"/>
  <c r="G108" i="25"/>
  <c r="AW108" i="25"/>
  <c r="F108" i="25"/>
  <c r="AV108" i="25"/>
  <c r="D108" i="25"/>
  <c r="AT108" i="25"/>
  <c r="C108" i="25"/>
  <c r="AS108" i="25"/>
  <c r="AR108" i="25"/>
  <c r="Q107" i="25"/>
  <c r="BG107" i="25"/>
  <c r="P107" i="25"/>
  <c r="BF107" i="25"/>
  <c r="O107" i="25"/>
  <c r="BE107" i="25"/>
  <c r="N107" i="25"/>
  <c r="BD107" i="25"/>
  <c r="M107" i="25"/>
  <c r="BC107" i="25"/>
  <c r="L107" i="25"/>
  <c r="BB107" i="25"/>
  <c r="K107" i="25"/>
  <c r="BA107" i="25"/>
  <c r="J107" i="25"/>
  <c r="AZ107" i="25"/>
  <c r="I107" i="25"/>
  <c r="AY107" i="25"/>
  <c r="H107" i="25"/>
  <c r="AX107" i="25"/>
  <c r="G107" i="25"/>
  <c r="AW107" i="25"/>
  <c r="F107" i="25"/>
  <c r="AV107" i="25"/>
  <c r="D107" i="25"/>
  <c r="AT107" i="25"/>
  <c r="C107" i="25"/>
  <c r="AS107" i="25"/>
  <c r="AR107" i="25"/>
  <c r="Q106" i="25"/>
  <c r="BG106" i="25"/>
  <c r="P106" i="25"/>
  <c r="BF106" i="25"/>
  <c r="O106" i="25"/>
  <c r="BE106" i="25"/>
  <c r="N106" i="25"/>
  <c r="BD106" i="25"/>
  <c r="M106" i="25"/>
  <c r="BC106" i="25"/>
  <c r="L106" i="25"/>
  <c r="BB106" i="25"/>
  <c r="K106" i="25"/>
  <c r="BA106" i="25"/>
  <c r="J106" i="25"/>
  <c r="AZ106" i="25"/>
  <c r="I106" i="25"/>
  <c r="AY106" i="25"/>
  <c r="H106" i="25"/>
  <c r="AX106" i="25"/>
  <c r="G106" i="25"/>
  <c r="AW106" i="25"/>
  <c r="F106" i="25"/>
  <c r="AV106" i="25"/>
  <c r="D106" i="25"/>
  <c r="AT106" i="25"/>
  <c r="C106" i="25"/>
  <c r="AS106" i="25"/>
  <c r="AR106" i="25"/>
  <c r="Q105" i="25"/>
  <c r="BG105" i="25"/>
  <c r="P105" i="25"/>
  <c r="BF105" i="25"/>
  <c r="O105" i="25"/>
  <c r="BE105" i="25"/>
  <c r="N105" i="25"/>
  <c r="BD105" i="25"/>
  <c r="M105" i="25"/>
  <c r="BC105" i="25"/>
  <c r="L105" i="25"/>
  <c r="BB105" i="25"/>
  <c r="K105" i="25"/>
  <c r="BA105" i="25"/>
  <c r="J105" i="25"/>
  <c r="AZ105" i="25"/>
  <c r="I105" i="25"/>
  <c r="AY105" i="25"/>
  <c r="H105" i="25"/>
  <c r="AX105" i="25"/>
  <c r="G105" i="25"/>
  <c r="AW105" i="25"/>
  <c r="F105" i="25"/>
  <c r="AV105" i="25"/>
  <c r="D105" i="25"/>
  <c r="AT105" i="25"/>
  <c r="C105" i="25"/>
  <c r="AS105" i="25"/>
  <c r="AR105" i="25"/>
  <c r="Q104" i="25"/>
  <c r="BG104" i="25"/>
  <c r="P104" i="25"/>
  <c r="BF104" i="25"/>
  <c r="O104" i="25"/>
  <c r="BE104" i="25"/>
  <c r="N104" i="25"/>
  <c r="BD104" i="25"/>
  <c r="M104" i="25"/>
  <c r="BC104" i="25"/>
  <c r="L104" i="25"/>
  <c r="BB104" i="25"/>
  <c r="K104" i="25"/>
  <c r="BA104" i="25"/>
  <c r="J104" i="25"/>
  <c r="AZ104" i="25"/>
  <c r="I104" i="25"/>
  <c r="AY104" i="25"/>
  <c r="H104" i="25"/>
  <c r="AX104" i="25"/>
  <c r="G104" i="25"/>
  <c r="AW104" i="25"/>
  <c r="F104" i="25"/>
  <c r="AV104" i="25"/>
  <c r="D104" i="25"/>
  <c r="AT104" i="25"/>
  <c r="C104" i="25"/>
  <c r="AS104" i="25"/>
  <c r="AR104" i="25"/>
  <c r="Q103" i="25"/>
  <c r="BG103" i="25"/>
  <c r="P103" i="25"/>
  <c r="BF103" i="25"/>
  <c r="O103" i="25"/>
  <c r="BE103" i="25"/>
  <c r="N103" i="25"/>
  <c r="BD103" i="25"/>
  <c r="M103" i="25"/>
  <c r="BC103" i="25"/>
  <c r="L103" i="25"/>
  <c r="BB103" i="25"/>
  <c r="K103" i="25"/>
  <c r="BA103" i="25"/>
  <c r="J103" i="25"/>
  <c r="AZ103" i="25"/>
  <c r="I103" i="25"/>
  <c r="AY103" i="25"/>
  <c r="H103" i="25"/>
  <c r="AX103" i="25"/>
  <c r="G103" i="25"/>
  <c r="AW103" i="25"/>
  <c r="F103" i="25"/>
  <c r="AV103" i="25"/>
  <c r="D103" i="25"/>
  <c r="AT103" i="25"/>
  <c r="C103" i="25"/>
  <c r="AS103" i="25"/>
  <c r="AR103" i="25"/>
  <c r="Q102" i="25"/>
  <c r="BG102" i="25"/>
  <c r="P102" i="25"/>
  <c r="BF102" i="25"/>
  <c r="O102" i="25"/>
  <c r="BE102" i="25"/>
  <c r="N102" i="25"/>
  <c r="BD102" i="25"/>
  <c r="M102" i="25"/>
  <c r="BC102" i="25"/>
  <c r="L102" i="25"/>
  <c r="BB102" i="25"/>
  <c r="K102" i="25"/>
  <c r="BA102" i="25"/>
  <c r="J102" i="25"/>
  <c r="AZ102" i="25"/>
  <c r="I102" i="25"/>
  <c r="AY102" i="25"/>
  <c r="H102" i="25"/>
  <c r="AX102" i="25"/>
  <c r="G102" i="25"/>
  <c r="AW102" i="25"/>
  <c r="F102" i="25"/>
  <c r="AV102" i="25"/>
  <c r="D102" i="25"/>
  <c r="AT102" i="25"/>
  <c r="C102" i="25"/>
  <c r="AS102" i="25"/>
  <c r="AR102" i="25"/>
  <c r="Q101" i="25"/>
  <c r="BG101" i="25"/>
  <c r="P101" i="25"/>
  <c r="BF101" i="25"/>
  <c r="O101" i="25"/>
  <c r="BE101" i="25"/>
  <c r="N101" i="25"/>
  <c r="BD101" i="25"/>
  <c r="M101" i="25"/>
  <c r="BC101" i="25"/>
  <c r="L101" i="25"/>
  <c r="BB101" i="25"/>
  <c r="K101" i="25"/>
  <c r="BA101" i="25"/>
  <c r="J101" i="25"/>
  <c r="AZ101" i="25"/>
  <c r="I101" i="25"/>
  <c r="AY101" i="25"/>
  <c r="H101" i="25"/>
  <c r="AX101" i="25"/>
  <c r="G101" i="25"/>
  <c r="AW101" i="25"/>
  <c r="F101" i="25"/>
  <c r="AV101" i="25"/>
  <c r="D101" i="25"/>
  <c r="AT101" i="25"/>
  <c r="C101" i="25"/>
  <c r="AS101" i="25"/>
  <c r="AR101" i="25"/>
  <c r="Q100" i="25"/>
  <c r="BG100" i="25"/>
  <c r="P100" i="25"/>
  <c r="BF100" i="25"/>
  <c r="O100" i="25"/>
  <c r="BE100" i="25"/>
  <c r="N100" i="25"/>
  <c r="BD100" i="25"/>
  <c r="M100" i="25"/>
  <c r="BC100" i="25"/>
  <c r="L100" i="25"/>
  <c r="BB100" i="25"/>
  <c r="K100" i="25"/>
  <c r="BA100" i="25"/>
  <c r="J100" i="25"/>
  <c r="AZ100" i="25"/>
  <c r="I100" i="25"/>
  <c r="AY100" i="25"/>
  <c r="H100" i="25"/>
  <c r="AX100" i="25"/>
  <c r="G100" i="25"/>
  <c r="AW100" i="25"/>
  <c r="F100" i="25"/>
  <c r="AV100" i="25"/>
  <c r="D100" i="25"/>
  <c r="AT100" i="25"/>
  <c r="C100" i="25"/>
  <c r="AS100" i="25"/>
  <c r="AR100" i="25"/>
  <c r="Q99" i="25"/>
  <c r="BG99" i="25"/>
  <c r="P99" i="25"/>
  <c r="BF99" i="25"/>
  <c r="O99" i="25"/>
  <c r="BE99" i="25"/>
  <c r="N99" i="25"/>
  <c r="BD99" i="25"/>
  <c r="M99" i="25"/>
  <c r="BC99" i="25"/>
  <c r="L99" i="25"/>
  <c r="BB99" i="25"/>
  <c r="K99" i="25"/>
  <c r="BA99" i="25"/>
  <c r="J99" i="25"/>
  <c r="AZ99" i="25"/>
  <c r="I99" i="25"/>
  <c r="AY99" i="25"/>
  <c r="H99" i="25"/>
  <c r="AX99" i="25"/>
  <c r="G99" i="25"/>
  <c r="AW99" i="25"/>
  <c r="F99" i="25"/>
  <c r="AV99" i="25"/>
  <c r="D99" i="25"/>
  <c r="AT99" i="25"/>
  <c r="C99" i="25"/>
  <c r="AS99" i="25"/>
  <c r="AR99" i="25"/>
  <c r="Q98" i="25"/>
  <c r="BG98" i="25"/>
  <c r="P98" i="25"/>
  <c r="BF98" i="25"/>
  <c r="O98" i="25"/>
  <c r="BE98" i="25"/>
  <c r="N98" i="25"/>
  <c r="BD98" i="25"/>
  <c r="M98" i="25"/>
  <c r="BC98" i="25"/>
  <c r="L98" i="25"/>
  <c r="BB98" i="25"/>
  <c r="K98" i="25"/>
  <c r="BA98" i="25"/>
  <c r="J98" i="25"/>
  <c r="AZ98" i="25"/>
  <c r="I98" i="25"/>
  <c r="AY98" i="25"/>
  <c r="H98" i="25"/>
  <c r="AX98" i="25"/>
  <c r="G98" i="25"/>
  <c r="AW98" i="25"/>
  <c r="F98" i="25"/>
  <c r="AV98" i="25"/>
  <c r="D98" i="25"/>
  <c r="AT98" i="25"/>
  <c r="C98" i="25"/>
  <c r="AS98" i="25"/>
  <c r="AR98" i="25"/>
  <c r="Q97" i="25"/>
  <c r="BG97" i="25"/>
  <c r="P97" i="25"/>
  <c r="BF97" i="25"/>
  <c r="O97" i="25"/>
  <c r="BE97" i="25"/>
  <c r="N97" i="25"/>
  <c r="BD97" i="25"/>
  <c r="M97" i="25"/>
  <c r="BC97" i="25"/>
  <c r="L97" i="25"/>
  <c r="BB97" i="25"/>
  <c r="K97" i="25"/>
  <c r="BA97" i="25"/>
  <c r="J97" i="25"/>
  <c r="AZ97" i="25"/>
  <c r="I97" i="25"/>
  <c r="AY97" i="25"/>
  <c r="H97" i="25"/>
  <c r="AX97" i="25"/>
  <c r="G97" i="25"/>
  <c r="AW97" i="25"/>
  <c r="F97" i="25"/>
  <c r="AV97" i="25"/>
  <c r="D97" i="25"/>
  <c r="AT97" i="25"/>
  <c r="C97" i="25"/>
  <c r="AS97" i="25"/>
  <c r="AR97" i="25"/>
  <c r="Q96" i="25"/>
  <c r="BG96" i="25"/>
  <c r="P96" i="25"/>
  <c r="BF96" i="25"/>
  <c r="O96" i="25"/>
  <c r="BE96" i="25"/>
  <c r="N96" i="25"/>
  <c r="BD96" i="25"/>
  <c r="M96" i="25"/>
  <c r="BC96" i="25"/>
  <c r="L96" i="25"/>
  <c r="BB96" i="25"/>
  <c r="K96" i="25"/>
  <c r="BA96" i="25"/>
  <c r="J96" i="25"/>
  <c r="AZ96" i="25"/>
  <c r="I96" i="25"/>
  <c r="AY96" i="25"/>
  <c r="H96" i="25"/>
  <c r="AX96" i="25"/>
  <c r="G96" i="25"/>
  <c r="AW96" i="25"/>
  <c r="F96" i="25"/>
  <c r="AV96" i="25"/>
  <c r="D96" i="25"/>
  <c r="AT96" i="25"/>
  <c r="C96" i="25"/>
  <c r="AS96" i="25"/>
  <c r="AR96" i="25"/>
  <c r="Q95" i="25"/>
  <c r="BG95" i="25"/>
  <c r="P95" i="25"/>
  <c r="BF95" i="25"/>
  <c r="O95" i="25"/>
  <c r="BE95" i="25"/>
  <c r="N95" i="25"/>
  <c r="BD95" i="25"/>
  <c r="M95" i="25"/>
  <c r="BC95" i="25"/>
  <c r="L95" i="25"/>
  <c r="BB95" i="25"/>
  <c r="K95" i="25"/>
  <c r="BA95" i="25"/>
  <c r="J95" i="25"/>
  <c r="AZ95" i="25"/>
  <c r="I95" i="25"/>
  <c r="AY95" i="25"/>
  <c r="H95" i="25"/>
  <c r="AX95" i="25"/>
  <c r="G95" i="25"/>
  <c r="AW95" i="25"/>
  <c r="F95" i="25"/>
  <c r="AV95" i="25"/>
  <c r="D95" i="25"/>
  <c r="AT95" i="25"/>
  <c r="C95" i="25"/>
  <c r="AS95" i="25"/>
  <c r="AR95" i="25"/>
  <c r="Q94" i="25"/>
  <c r="BG94" i="25"/>
  <c r="P94" i="25"/>
  <c r="BF94" i="25"/>
  <c r="O94" i="25"/>
  <c r="BE94" i="25"/>
  <c r="N94" i="25"/>
  <c r="BD94" i="25"/>
  <c r="M94" i="25"/>
  <c r="BC94" i="25"/>
  <c r="L94" i="25"/>
  <c r="BB94" i="25"/>
  <c r="K94" i="25"/>
  <c r="BA94" i="25"/>
  <c r="J94" i="25"/>
  <c r="AZ94" i="25"/>
  <c r="I94" i="25"/>
  <c r="AY94" i="25"/>
  <c r="H94" i="25"/>
  <c r="AX94" i="25"/>
  <c r="G94" i="25"/>
  <c r="AW94" i="25"/>
  <c r="F94" i="25"/>
  <c r="AV94" i="25"/>
  <c r="D94" i="25"/>
  <c r="AT94" i="25"/>
  <c r="C94" i="25"/>
  <c r="AS94" i="25"/>
  <c r="AR94" i="25"/>
  <c r="Q93" i="25"/>
  <c r="BG93" i="25"/>
  <c r="P93" i="25"/>
  <c r="BF93" i="25"/>
  <c r="O93" i="25"/>
  <c r="BE93" i="25"/>
  <c r="N93" i="25"/>
  <c r="BD93" i="25"/>
  <c r="M93" i="25"/>
  <c r="BC93" i="25"/>
  <c r="L93" i="25"/>
  <c r="BB93" i="25"/>
  <c r="K93" i="25"/>
  <c r="BA93" i="25"/>
  <c r="J93" i="25"/>
  <c r="AZ93" i="25"/>
  <c r="I93" i="25"/>
  <c r="AY93" i="25"/>
  <c r="H93" i="25"/>
  <c r="AX93" i="25"/>
  <c r="G93" i="25"/>
  <c r="AW93" i="25"/>
  <c r="F93" i="25"/>
  <c r="AV93" i="25"/>
  <c r="D93" i="25"/>
  <c r="AT93" i="25"/>
  <c r="C93" i="25"/>
  <c r="AS93" i="25"/>
  <c r="AR93" i="25"/>
  <c r="Q92" i="25"/>
  <c r="BG92" i="25"/>
  <c r="P92" i="25"/>
  <c r="BF92" i="25"/>
  <c r="O92" i="25"/>
  <c r="BE92" i="25"/>
  <c r="N92" i="25"/>
  <c r="BD92" i="25"/>
  <c r="M92" i="25"/>
  <c r="BC92" i="25"/>
  <c r="L92" i="25"/>
  <c r="BB92" i="25"/>
  <c r="K92" i="25"/>
  <c r="BA92" i="25"/>
  <c r="J92" i="25"/>
  <c r="AZ92" i="25"/>
  <c r="I92" i="25"/>
  <c r="AY92" i="25"/>
  <c r="H92" i="25"/>
  <c r="AX92" i="25"/>
  <c r="G92" i="25"/>
  <c r="AW92" i="25"/>
  <c r="F92" i="25"/>
  <c r="AV92" i="25"/>
  <c r="D92" i="25"/>
  <c r="AT92" i="25"/>
  <c r="C92" i="25"/>
  <c r="AS92" i="25"/>
  <c r="AR92" i="25"/>
  <c r="Q91" i="25"/>
  <c r="BG91" i="25"/>
  <c r="P91" i="25"/>
  <c r="BF91" i="25"/>
  <c r="O91" i="25"/>
  <c r="BE91" i="25"/>
  <c r="N91" i="25"/>
  <c r="BD91" i="25"/>
  <c r="M91" i="25"/>
  <c r="BC91" i="25"/>
  <c r="L91" i="25"/>
  <c r="BB91" i="25"/>
  <c r="K91" i="25"/>
  <c r="BA91" i="25"/>
  <c r="J91" i="25"/>
  <c r="AZ91" i="25"/>
  <c r="I91" i="25"/>
  <c r="AY91" i="25"/>
  <c r="H91" i="25"/>
  <c r="AX91" i="25"/>
  <c r="G91" i="25"/>
  <c r="AW91" i="25"/>
  <c r="F91" i="25"/>
  <c r="AV91" i="25"/>
  <c r="D91" i="25"/>
  <c r="AT91" i="25"/>
  <c r="C91" i="25"/>
  <c r="AS91" i="25"/>
  <c r="AR91" i="25"/>
  <c r="Q90" i="25"/>
  <c r="BG90" i="25"/>
  <c r="P90" i="25"/>
  <c r="BF90" i="25"/>
  <c r="O90" i="25"/>
  <c r="BE90" i="25"/>
  <c r="N90" i="25"/>
  <c r="BD90" i="25"/>
  <c r="M90" i="25"/>
  <c r="BC90" i="25"/>
  <c r="L90" i="25"/>
  <c r="BB90" i="25"/>
  <c r="K90" i="25"/>
  <c r="BA90" i="25"/>
  <c r="J90" i="25"/>
  <c r="AZ90" i="25"/>
  <c r="I90" i="25"/>
  <c r="AY90" i="25"/>
  <c r="H90" i="25"/>
  <c r="AX90" i="25"/>
  <c r="G90" i="25"/>
  <c r="AW90" i="25"/>
  <c r="F90" i="25"/>
  <c r="AV90" i="25"/>
  <c r="D90" i="25"/>
  <c r="AT90" i="25"/>
  <c r="C90" i="25"/>
  <c r="AS90" i="25"/>
  <c r="AR90" i="25"/>
  <c r="Q89" i="25"/>
  <c r="BG89" i="25"/>
  <c r="P89" i="25"/>
  <c r="BF89" i="25"/>
  <c r="O89" i="25"/>
  <c r="BE89" i="25"/>
  <c r="N89" i="25"/>
  <c r="BD89" i="25"/>
  <c r="M89" i="25"/>
  <c r="BC89" i="25"/>
  <c r="L89" i="25"/>
  <c r="BB89" i="25"/>
  <c r="K89" i="25"/>
  <c r="BA89" i="25"/>
  <c r="J89" i="25"/>
  <c r="AZ89" i="25"/>
  <c r="I89" i="25"/>
  <c r="AY89" i="25"/>
  <c r="H89" i="25"/>
  <c r="AX89" i="25"/>
  <c r="G89" i="25"/>
  <c r="AW89" i="25"/>
  <c r="F89" i="25"/>
  <c r="AV89" i="25"/>
  <c r="D89" i="25"/>
  <c r="AT89" i="25"/>
  <c r="C89" i="25"/>
  <c r="AS89" i="25"/>
  <c r="AR89" i="25"/>
  <c r="Q88" i="25"/>
  <c r="BG88" i="25"/>
  <c r="P88" i="25"/>
  <c r="BF88" i="25"/>
  <c r="O88" i="25"/>
  <c r="BE88" i="25"/>
  <c r="N88" i="25"/>
  <c r="BD88" i="25"/>
  <c r="M88" i="25"/>
  <c r="BC88" i="25"/>
  <c r="L88" i="25"/>
  <c r="BB88" i="25"/>
  <c r="K88" i="25"/>
  <c r="BA88" i="25"/>
  <c r="J88" i="25"/>
  <c r="AZ88" i="25"/>
  <c r="I88" i="25"/>
  <c r="AY88" i="25"/>
  <c r="H88" i="25"/>
  <c r="AX88" i="25"/>
  <c r="G88" i="25"/>
  <c r="AW88" i="25"/>
  <c r="F88" i="25"/>
  <c r="AV88" i="25"/>
  <c r="D88" i="25"/>
  <c r="AT88" i="25"/>
  <c r="C88" i="25"/>
  <c r="AS88" i="25"/>
  <c r="AR88" i="25"/>
  <c r="Q87" i="25"/>
  <c r="BG87" i="25"/>
  <c r="P87" i="25"/>
  <c r="BF87" i="25"/>
  <c r="O87" i="25"/>
  <c r="BE87" i="25"/>
  <c r="N87" i="25"/>
  <c r="BD87" i="25"/>
  <c r="M87" i="25"/>
  <c r="BC87" i="25"/>
  <c r="L87" i="25"/>
  <c r="BB87" i="25"/>
  <c r="K87" i="25"/>
  <c r="BA87" i="25"/>
  <c r="J87" i="25"/>
  <c r="AZ87" i="25"/>
  <c r="I87" i="25"/>
  <c r="AY87" i="25"/>
  <c r="H87" i="25"/>
  <c r="AX87" i="25"/>
  <c r="G87" i="25"/>
  <c r="AW87" i="25"/>
  <c r="F87" i="25"/>
  <c r="AV87" i="25"/>
  <c r="D87" i="25"/>
  <c r="AT87" i="25"/>
  <c r="C87" i="25"/>
  <c r="AS87" i="25"/>
  <c r="AR87" i="25"/>
  <c r="Q86" i="25"/>
  <c r="BG86" i="25"/>
  <c r="P86" i="25"/>
  <c r="BF86" i="25"/>
  <c r="O86" i="25"/>
  <c r="BE86" i="25"/>
  <c r="N86" i="25"/>
  <c r="BD86" i="25"/>
  <c r="M86" i="25"/>
  <c r="BC86" i="25"/>
  <c r="L86" i="25"/>
  <c r="BB86" i="25"/>
  <c r="K86" i="25"/>
  <c r="BA86" i="25"/>
  <c r="J86" i="25"/>
  <c r="AZ86" i="25"/>
  <c r="I86" i="25"/>
  <c r="AY86" i="25"/>
  <c r="H86" i="25"/>
  <c r="AX86" i="25"/>
  <c r="G86" i="25"/>
  <c r="AW86" i="25"/>
  <c r="F86" i="25"/>
  <c r="AV86" i="25"/>
  <c r="D86" i="25"/>
  <c r="AT86" i="25"/>
  <c r="C86" i="25"/>
  <c r="AS86" i="25"/>
  <c r="AR86" i="25"/>
  <c r="Q85" i="25"/>
  <c r="BG85" i="25"/>
  <c r="P85" i="25"/>
  <c r="BF85" i="25"/>
  <c r="O85" i="25"/>
  <c r="BE85" i="25"/>
  <c r="N85" i="25"/>
  <c r="BD85" i="25"/>
  <c r="M85" i="25"/>
  <c r="BC85" i="25"/>
  <c r="L85" i="25"/>
  <c r="BB85" i="25"/>
  <c r="K85" i="25"/>
  <c r="BA85" i="25"/>
  <c r="J85" i="25"/>
  <c r="AZ85" i="25"/>
  <c r="I85" i="25"/>
  <c r="AY85" i="25"/>
  <c r="H85" i="25"/>
  <c r="AX85" i="25"/>
  <c r="G85" i="25"/>
  <c r="AW85" i="25"/>
  <c r="F85" i="25"/>
  <c r="AV85" i="25"/>
  <c r="D85" i="25"/>
  <c r="AT85" i="25"/>
  <c r="C85" i="25"/>
  <c r="AS85" i="25"/>
  <c r="AR85" i="25"/>
  <c r="Q84" i="25"/>
  <c r="BG84" i="25"/>
  <c r="P84" i="25"/>
  <c r="BF84" i="25"/>
  <c r="O84" i="25"/>
  <c r="BE84" i="25"/>
  <c r="N84" i="25"/>
  <c r="BD84" i="25"/>
  <c r="M84" i="25"/>
  <c r="BC84" i="25"/>
  <c r="L84" i="25"/>
  <c r="BB84" i="25"/>
  <c r="K84" i="25"/>
  <c r="BA84" i="25"/>
  <c r="J84" i="25"/>
  <c r="AZ84" i="25"/>
  <c r="I84" i="25"/>
  <c r="AY84" i="25"/>
  <c r="H84" i="25"/>
  <c r="AX84" i="25"/>
  <c r="G84" i="25"/>
  <c r="AW84" i="25"/>
  <c r="F84" i="25"/>
  <c r="AV84" i="25"/>
  <c r="D84" i="25"/>
  <c r="AT84" i="25"/>
  <c r="C84" i="25"/>
  <c r="AS84" i="25"/>
  <c r="AR84" i="25"/>
  <c r="Q83" i="25"/>
  <c r="BG83" i="25"/>
  <c r="P83" i="25"/>
  <c r="BF83" i="25"/>
  <c r="O83" i="25"/>
  <c r="BE83" i="25"/>
  <c r="N83" i="25"/>
  <c r="BD83" i="25"/>
  <c r="M83" i="25"/>
  <c r="BC83" i="25"/>
  <c r="L83" i="25"/>
  <c r="BB83" i="25"/>
  <c r="K83" i="25"/>
  <c r="BA83" i="25"/>
  <c r="J83" i="25"/>
  <c r="AZ83" i="25"/>
  <c r="I83" i="25"/>
  <c r="AY83" i="25"/>
  <c r="H83" i="25"/>
  <c r="AX83" i="25"/>
  <c r="G83" i="25"/>
  <c r="AW83" i="25"/>
  <c r="F83" i="25"/>
  <c r="AV83" i="25"/>
  <c r="D83" i="25"/>
  <c r="AT83" i="25"/>
  <c r="C83" i="25"/>
  <c r="AS83" i="25"/>
  <c r="AR83" i="25"/>
  <c r="Q82" i="25"/>
  <c r="BG82" i="25"/>
  <c r="P82" i="25"/>
  <c r="BF82" i="25"/>
  <c r="O82" i="25"/>
  <c r="BE82" i="25"/>
  <c r="N82" i="25"/>
  <c r="BD82" i="25"/>
  <c r="M82" i="25"/>
  <c r="BC82" i="25"/>
  <c r="L82" i="25"/>
  <c r="BB82" i="25"/>
  <c r="K82" i="25"/>
  <c r="BA82" i="25"/>
  <c r="J82" i="25"/>
  <c r="AZ82" i="25"/>
  <c r="I82" i="25"/>
  <c r="AY82" i="25"/>
  <c r="H82" i="25"/>
  <c r="AX82" i="25"/>
  <c r="G82" i="25"/>
  <c r="AW82" i="25"/>
  <c r="F82" i="25"/>
  <c r="AV82" i="25"/>
  <c r="D82" i="25"/>
  <c r="AT82" i="25"/>
  <c r="C82" i="25"/>
  <c r="AS82" i="25"/>
  <c r="AR82" i="25"/>
  <c r="Q81" i="25"/>
  <c r="BG81" i="25"/>
  <c r="P81" i="25"/>
  <c r="BF81" i="25"/>
  <c r="O81" i="25"/>
  <c r="BE81" i="25"/>
  <c r="N81" i="25"/>
  <c r="BD81" i="25"/>
  <c r="M81" i="25"/>
  <c r="BC81" i="25"/>
  <c r="L81" i="25"/>
  <c r="BB81" i="25"/>
  <c r="K81" i="25"/>
  <c r="BA81" i="25"/>
  <c r="J81" i="25"/>
  <c r="AZ81" i="25"/>
  <c r="I81" i="25"/>
  <c r="AY81" i="25"/>
  <c r="H81" i="25"/>
  <c r="AX81" i="25"/>
  <c r="G81" i="25"/>
  <c r="AW81" i="25"/>
  <c r="F81" i="25"/>
  <c r="AV81" i="25"/>
  <c r="D81" i="25"/>
  <c r="AT81" i="25"/>
  <c r="C81" i="25"/>
  <c r="AS81" i="25"/>
  <c r="AR81" i="25"/>
  <c r="Q80" i="25"/>
  <c r="BG80" i="25"/>
  <c r="P80" i="25"/>
  <c r="BF80" i="25"/>
  <c r="O80" i="25"/>
  <c r="BE80" i="25"/>
  <c r="N80" i="25"/>
  <c r="BD80" i="25"/>
  <c r="M80" i="25"/>
  <c r="BC80" i="25"/>
  <c r="L80" i="25"/>
  <c r="BB80" i="25"/>
  <c r="K80" i="25"/>
  <c r="BA80" i="25"/>
  <c r="J80" i="25"/>
  <c r="AZ80" i="25"/>
  <c r="I80" i="25"/>
  <c r="AY80" i="25"/>
  <c r="H80" i="25"/>
  <c r="AX80" i="25"/>
  <c r="G80" i="25"/>
  <c r="AW80" i="25"/>
  <c r="F80" i="25"/>
  <c r="AV80" i="25"/>
  <c r="D80" i="25"/>
  <c r="AT80" i="25"/>
  <c r="C80" i="25"/>
  <c r="AS80" i="25"/>
  <c r="AR80" i="25"/>
  <c r="Q79" i="25"/>
  <c r="BG79" i="25"/>
  <c r="P79" i="25"/>
  <c r="BF79" i="25"/>
  <c r="O79" i="25"/>
  <c r="BE79" i="25"/>
  <c r="N79" i="25"/>
  <c r="BD79" i="25"/>
  <c r="M79" i="25"/>
  <c r="BC79" i="25"/>
  <c r="L79" i="25"/>
  <c r="BB79" i="25"/>
  <c r="K79" i="25"/>
  <c r="BA79" i="25"/>
  <c r="J79" i="25"/>
  <c r="AZ79" i="25"/>
  <c r="I79" i="25"/>
  <c r="AY79" i="25"/>
  <c r="H79" i="25"/>
  <c r="AX79" i="25"/>
  <c r="G79" i="25"/>
  <c r="AW79" i="25"/>
  <c r="F79" i="25"/>
  <c r="AV79" i="25"/>
  <c r="D79" i="25"/>
  <c r="AT79" i="25"/>
  <c r="C79" i="25"/>
  <c r="AS79" i="25"/>
  <c r="AR79" i="25"/>
  <c r="Q78" i="25"/>
  <c r="BG78" i="25"/>
  <c r="P78" i="25"/>
  <c r="BF78" i="25"/>
  <c r="O78" i="25"/>
  <c r="BE78" i="25"/>
  <c r="N78" i="25"/>
  <c r="BD78" i="25"/>
  <c r="M78" i="25"/>
  <c r="BC78" i="25"/>
  <c r="L78" i="25"/>
  <c r="BB78" i="25"/>
  <c r="K78" i="25"/>
  <c r="BA78" i="25"/>
  <c r="J78" i="25"/>
  <c r="AZ78" i="25"/>
  <c r="I78" i="25"/>
  <c r="AY78" i="25"/>
  <c r="H78" i="25"/>
  <c r="AX78" i="25"/>
  <c r="G78" i="25"/>
  <c r="AW78" i="25"/>
  <c r="F78" i="25"/>
  <c r="AV78" i="25"/>
  <c r="D78" i="25"/>
  <c r="AT78" i="25"/>
  <c r="C78" i="25"/>
  <c r="AS78" i="25"/>
  <c r="AR78" i="25"/>
  <c r="Q77" i="25"/>
  <c r="BG77" i="25"/>
  <c r="P77" i="25"/>
  <c r="BF77" i="25"/>
  <c r="O77" i="25"/>
  <c r="BE77" i="25"/>
  <c r="N77" i="25"/>
  <c r="BD77" i="25"/>
  <c r="M77" i="25"/>
  <c r="BC77" i="25"/>
  <c r="L77" i="25"/>
  <c r="BB77" i="25"/>
  <c r="K77" i="25"/>
  <c r="BA77" i="25"/>
  <c r="J77" i="25"/>
  <c r="AZ77" i="25"/>
  <c r="I77" i="25"/>
  <c r="AY77" i="25"/>
  <c r="H77" i="25"/>
  <c r="AX77" i="25"/>
  <c r="G77" i="25"/>
  <c r="AW77" i="25"/>
  <c r="F77" i="25"/>
  <c r="AV77" i="25"/>
  <c r="D77" i="25"/>
  <c r="AT77" i="25"/>
  <c r="C77" i="25"/>
  <c r="AS77" i="25"/>
  <c r="AR77" i="25"/>
  <c r="Q76" i="25"/>
  <c r="BG76" i="25"/>
  <c r="P76" i="25"/>
  <c r="BF76" i="25"/>
  <c r="O76" i="25"/>
  <c r="BE76" i="25"/>
  <c r="N76" i="25"/>
  <c r="BD76" i="25"/>
  <c r="M76" i="25"/>
  <c r="BC76" i="25"/>
  <c r="L76" i="25"/>
  <c r="BB76" i="25"/>
  <c r="K76" i="25"/>
  <c r="BA76" i="25"/>
  <c r="J76" i="25"/>
  <c r="AZ76" i="25"/>
  <c r="I76" i="25"/>
  <c r="AY76" i="25"/>
  <c r="H76" i="25"/>
  <c r="AX76" i="25"/>
  <c r="G76" i="25"/>
  <c r="AW76" i="25"/>
  <c r="F76" i="25"/>
  <c r="AV76" i="25"/>
  <c r="D76" i="25"/>
  <c r="AT76" i="25"/>
  <c r="C76" i="25"/>
  <c r="AS76" i="25"/>
  <c r="AR76" i="25"/>
  <c r="Q75" i="25"/>
  <c r="BG75" i="25"/>
  <c r="P75" i="25"/>
  <c r="BF75" i="25"/>
  <c r="O75" i="25"/>
  <c r="BE75" i="25"/>
  <c r="N75" i="25"/>
  <c r="BD75" i="25"/>
  <c r="M75" i="25"/>
  <c r="BC75" i="25"/>
  <c r="L75" i="25"/>
  <c r="BB75" i="25"/>
  <c r="K75" i="25"/>
  <c r="BA75" i="25"/>
  <c r="J75" i="25"/>
  <c r="AZ75" i="25"/>
  <c r="I75" i="25"/>
  <c r="AY75" i="25"/>
  <c r="H75" i="25"/>
  <c r="AX75" i="25"/>
  <c r="G75" i="25"/>
  <c r="AW75" i="25"/>
  <c r="F75" i="25"/>
  <c r="AV75" i="25"/>
  <c r="D75" i="25"/>
  <c r="AT75" i="25"/>
  <c r="C75" i="25"/>
  <c r="AS75" i="25"/>
  <c r="AR75" i="25"/>
  <c r="Q74" i="25"/>
  <c r="BG74" i="25"/>
  <c r="P74" i="25"/>
  <c r="BF74" i="25"/>
  <c r="O74" i="25"/>
  <c r="BE74" i="25"/>
  <c r="N74" i="25"/>
  <c r="BD74" i="25"/>
  <c r="M74" i="25"/>
  <c r="BC74" i="25"/>
  <c r="L74" i="25"/>
  <c r="BB74" i="25"/>
  <c r="K74" i="25"/>
  <c r="BA74" i="25"/>
  <c r="J74" i="25"/>
  <c r="AZ74" i="25"/>
  <c r="I74" i="25"/>
  <c r="AY74" i="25"/>
  <c r="H74" i="25"/>
  <c r="AX74" i="25"/>
  <c r="G74" i="25"/>
  <c r="AW74" i="25"/>
  <c r="F74" i="25"/>
  <c r="AV74" i="25"/>
  <c r="D74" i="25"/>
  <c r="AT74" i="25"/>
  <c r="C74" i="25"/>
  <c r="AS74" i="25"/>
  <c r="AR74" i="25"/>
  <c r="Q73" i="25"/>
  <c r="BG73" i="25"/>
  <c r="P73" i="25"/>
  <c r="BF73" i="25"/>
  <c r="O73" i="25"/>
  <c r="BE73" i="25"/>
  <c r="N73" i="25"/>
  <c r="BD73" i="25"/>
  <c r="M73" i="25"/>
  <c r="BC73" i="25"/>
  <c r="L73" i="25"/>
  <c r="BB73" i="25"/>
  <c r="K73" i="25"/>
  <c r="BA73" i="25"/>
  <c r="J73" i="25"/>
  <c r="AZ73" i="25"/>
  <c r="I73" i="25"/>
  <c r="AY73" i="25"/>
  <c r="H73" i="25"/>
  <c r="AX73" i="25"/>
  <c r="G73" i="25"/>
  <c r="AW73" i="25"/>
  <c r="F73" i="25"/>
  <c r="AV73" i="25"/>
  <c r="D73" i="25"/>
  <c r="AT73" i="25"/>
  <c r="C73" i="25"/>
  <c r="AS73" i="25"/>
  <c r="AR73" i="25"/>
  <c r="Q72" i="25"/>
  <c r="BG72" i="25"/>
  <c r="P72" i="25"/>
  <c r="BF72" i="25"/>
  <c r="O72" i="25"/>
  <c r="BE72" i="25"/>
  <c r="N72" i="25"/>
  <c r="BD72" i="25"/>
  <c r="M72" i="25"/>
  <c r="BC72" i="25"/>
  <c r="L72" i="25"/>
  <c r="BB72" i="25"/>
  <c r="K72" i="25"/>
  <c r="BA72" i="25"/>
  <c r="J72" i="25"/>
  <c r="AZ72" i="25"/>
  <c r="I72" i="25"/>
  <c r="AY72" i="25"/>
  <c r="H72" i="25"/>
  <c r="AX72" i="25"/>
  <c r="G72" i="25"/>
  <c r="AW72" i="25"/>
  <c r="F72" i="25"/>
  <c r="AV72" i="25"/>
  <c r="D72" i="25"/>
  <c r="AT72" i="25"/>
  <c r="C72" i="25"/>
  <c r="AS72" i="25"/>
  <c r="AR72" i="25"/>
  <c r="Q71" i="25"/>
  <c r="BG71" i="25"/>
  <c r="P71" i="25"/>
  <c r="BF71" i="25"/>
  <c r="O71" i="25"/>
  <c r="BE71" i="25"/>
  <c r="N71" i="25"/>
  <c r="BD71" i="25"/>
  <c r="M71" i="25"/>
  <c r="BC71" i="25"/>
  <c r="L71" i="25"/>
  <c r="BB71" i="25"/>
  <c r="K71" i="25"/>
  <c r="BA71" i="25"/>
  <c r="J71" i="25"/>
  <c r="AZ71" i="25"/>
  <c r="I71" i="25"/>
  <c r="AY71" i="25"/>
  <c r="H71" i="25"/>
  <c r="AX71" i="25"/>
  <c r="G71" i="25"/>
  <c r="AW71" i="25"/>
  <c r="F71" i="25"/>
  <c r="AV71" i="25"/>
  <c r="D71" i="25"/>
  <c r="AT71" i="25"/>
  <c r="C71" i="25"/>
  <c r="AS71" i="25"/>
  <c r="AR71" i="25"/>
  <c r="Q70" i="25"/>
  <c r="BG70" i="25"/>
  <c r="P70" i="25"/>
  <c r="BF70" i="25"/>
  <c r="O70" i="25"/>
  <c r="BE70" i="25"/>
  <c r="N70" i="25"/>
  <c r="BD70" i="25"/>
  <c r="M70" i="25"/>
  <c r="BC70" i="25"/>
  <c r="L70" i="25"/>
  <c r="BB70" i="25"/>
  <c r="K70" i="25"/>
  <c r="BA70" i="25"/>
  <c r="J70" i="25"/>
  <c r="AZ70" i="25"/>
  <c r="I70" i="25"/>
  <c r="AY70" i="25"/>
  <c r="H70" i="25"/>
  <c r="AX70" i="25"/>
  <c r="G70" i="25"/>
  <c r="AW70" i="25"/>
  <c r="F70" i="25"/>
  <c r="AV70" i="25"/>
  <c r="D70" i="25"/>
  <c r="AT70" i="25"/>
  <c r="C70" i="25"/>
  <c r="AS70" i="25"/>
  <c r="AR70" i="25"/>
  <c r="Q69" i="25"/>
  <c r="BG69" i="25"/>
  <c r="P69" i="25"/>
  <c r="BF69" i="25"/>
  <c r="O69" i="25"/>
  <c r="BE69" i="25"/>
  <c r="N69" i="25"/>
  <c r="BD69" i="25"/>
  <c r="M69" i="25"/>
  <c r="BC69" i="25"/>
  <c r="L69" i="25"/>
  <c r="BB69" i="25"/>
  <c r="K69" i="25"/>
  <c r="BA69" i="25"/>
  <c r="J69" i="25"/>
  <c r="AZ69" i="25"/>
  <c r="I69" i="25"/>
  <c r="AY69" i="25"/>
  <c r="H69" i="25"/>
  <c r="AX69" i="25"/>
  <c r="G69" i="25"/>
  <c r="AW69" i="25"/>
  <c r="F69" i="25"/>
  <c r="AV69" i="25"/>
  <c r="D69" i="25"/>
  <c r="AT69" i="25"/>
  <c r="C69" i="25"/>
  <c r="AS69" i="25"/>
  <c r="AR69" i="25"/>
  <c r="Q68" i="25"/>
  <c r="BG68" i="25"/>
  <c r="P68" i="25"/>
  <c r="BF68" i="25"/>
  <c r="O68" i="25"/>
  <c r="BE68" i="25"/>
  <c r="N68" i="25"/>
  <c r="BD68" i="25"/>
  <c r="M68" i="25"/>
  <c r="BC68" i="25"/>
  <c r="L68" i="25"/>
  <c r="BB68" i="25"/>
  <c r="K68" i="25"/>
  <c r="BA68" i="25"/>
  <c r="J68" i="25"/>
  <c r="AZ68" i="25"/>
  <c r="I68" i="25"/>
  <c r="AY68" i="25"/>
  <c r="H68" i="25"/>
  <c r="AX68" i="25"/>
  <c r="G68" i="25"/>
  <c r="AW68" i="25"/>
  <c r="F68" i="25"/>
  <c r="AV68" i="25"/>
  <c r="D68" i="25"/>
  <c r="AT68" i="25"/>
  <c r="C68" i="25"/>
  <c r="AS68" i="25"/>
  <c r="AR68" i="25"/>
  <c r="Q67" i="25"/>
  <c r="BG67" i="25"/>
  <c r="P67" i="25"/>
  <c r="BF67" i="25"/>
  <c r="O67" i="25"/>
  <c r="BE67" i="25"/>
  <c r="N67" i="25"/>
  <c r="BD67" i="25"/>
  <c r="M67" i="25"/>
  <c r="BC67" i="25"/>
  <c r="L67" i="25"/>
  <c r="BB67" i="25"/>
  <c r="K67" i="25"/>
  <c r="BA67" i="25"/>
  <c r="J67" i="25"/>
  <c r="AZ67" i="25"/>
  <c r="I67" i="25"/>
  <c r="AY67" i="25"/>
  <c r="H67" i="25"/>
  <c r="AX67" i="25"/>
  <c r="G67" i="25"/>
  <c r="AW67" i="25"/>
  <c r="F67" i="25"/>
  <c r="AV67" i="25"/>
  <c r="D67" i="25"/>
  <c r="AT67" i="25"/>
  <c r="C67" i="25"/>
  <c r="AS67" i="25"/>
  <c r="AR67" i="25"/>
  <c r="Q66" i="25"/>
  <c r="BG66" i="25"/>
  <c r="P66" i="25"/>
  <c r="BF66" i="25"/>
  <c r="O66" i="25"/>
  <c r="BE66" i="25"/>
  <c r="N66" i="25"/>
  <c r="BD66" i="25"/>
  <c r="M66" i="25"/>
  <c r="BC66" i="25"/>
  <c r="L66" i="25"/>
  <c r="BB66" i="25"/>
  <c r="K66" i="25"/>
  <c r="BA66" i="25"/>
  <c r="J66" i="25"/>
  <c r="AZ66" i="25"/>
  <c r="I66" i="25"/>
  <c r="AY66" i="25"/>
  <c r="H66" i="25"/>
  <c r="AX66" i="25"/>
  <c r="G66" i="25"/>
  <c r="AW66" i="25"/>
  <c r="F66" i="25"/>
  <c r="AV66" i="25"/>
  <c r="D66" i="25"/>
  <c r="AT66" i="25"/>
  <c r="C66" i="25"/>
  <c r="AS66" i="25"/>
  <c r="AR66" i="25"/>
  <c r="Q65" i="25"/>
  <c r="BG65" i="25"/>
  <c r="P65" i="25"/>
  <c r="BF65" i="25"/>
  <c r="O65" i="25"/>
  <c r="BE65" i="25"/>
  <c r="N65" i="25"/>
  <c r="BD65" i="25"/>
  <c r="M65" i="25"/>
  <c r="BC65" i="25"/>
  <c r="L65" i="25"/>
  <c r="BB65" i="25"/>
  <c r="K65" i="25"/>
  <c r="BA65" i="25"/>
  <c r="J65" i="25"/>
  <c r="AZ65" i="25"/>
  <c r="I65" i="25"/>
  <c r="AY65" i="25"/>
  <c r="H65" i="25"/>
  <c r="AX65" i="25"/>
  <c r="G65" i="25"/>
  <c r="AW65" i="25"/>
  <c r="F65" i="25"/>
  <c r="AV65" i="25"/>
  <c r="D65" i="25"/>
  <c r="AT65" i="25"/>
  <c r="C65" i="25"/>
  <c r="AS65" i="25"/>
  <c r="AR65" i="25"/>
  <c r="Q64" i="25"/>
  <c r="BG64" i="25"/>
  <c r="P64" i="25"/>
  <c r="BF64" i="25"/>
  <c r="O64" i="25"/>
  <c r="BE64" i="25"/>
  <c r="N64" i="25"/>
  <c r="BD64" i="25"/>
  <c r="M64" i="25"/>
  <c r="BC64" i="25"/>
  <c r="L64" i="25"/>
  <c r="BB64" i="25"/>
  <c r="K64" i="25"/>
  <c r="BA64" i="25"/>
  <c r="J64" i="25"/>
  <c r="AZ64" i="25"/>
  <c r="I64" i="25"/>
  <c r="AY64" i="25"/>
  <c r="H64" i="25"/>
  <c r="AX64" i="25"/>
  <c r="G64" i="25"/>
  <c r="AW64" i="25"/>
  <c r="F64" i="25"/>
  <c r="AV64" i="25"/>
  <c r="D64" i="25"/>
  <c r="AT64" i="25"/>
  <c r="C64" i="25"/>
  <c r="AS64" i="25"/>
  <c r="AR64" i="25"/>
  <c r="Q63" i="25"/>
  <c r="BG63" i="25"/>
  <c r="P63" i="25"/>
  <c r="BF63" i="25"/>
  <c r="O63" i="25"/>
  <c r="BE63" i="25"/>
  <c r="N63" i="25"/>
  <c r="BD63" i="25"/>
  <c r="M63" i="25"/>
  <c r="BC63" i="25"/>
  <c r="L63" i="25"/>
  <c r="BB63" i="25"/>
  <c r="K63" i="25"/>
  <c r="BA63" i="25"/>
  <c r="J63" i="25"/>
  <c r="AZ63" i="25"/>
  <c r="I63" i="25"/>
  <c r="AY63" i="25"/>
  <c r="H63" i="25"/>
  <c r="AX63" i="25"/>
  <c r="G63" i="25"/>
  <c r="AW63" i="25"/>
  <c r="F63" i="25"/>
  <c r="AV63" i="25"/>
  <c r="D63" i="25"/>
  <c r="AT63" i="25"/>
  <c r="C63" i="25"/>
  <c r="AS63" i="25"/>
  <c r="AR63" i="25"/>
  <c r="Q62" i="25"/>
  <c r="BG62" i="25"/>
  <c r="P62" i="25"/>
  <c r="BF62" i="25"/>
  <c r="O62" i="25"/>
  <c r="BE62" i="25"/>
  <c r="N62" i="25"/>
  <c r="BD62" i="25"/>
  <c r="M62" i="25"/>
  <c r="BC62" i="25"/>
  <c r="L62" i="25"/>
  <c r="BB62" i="25"/>
  <c r="K62" i="25"/>
  <c r="BA62" i="25"/>
  <c r="J62" i="25"/>
  <c r="AZ62" i="25"/>
  <c r="I62" i="25"/>
  <c r="AY62" i="25"/>
  <c r="H62" i="25"/>
  <c r="AX62" i="25"/>
  <c r="G62" i="25"/>
  <c r="AW62" i="25"/>
  <c r="F62" i="25"/>
  <c r="AV62" i="25"/>
  <c r="D62" i="25"/>
  <c r="AT62" i="25"/>
  <c r="C62" i="25"/>
  <c r="AS62" i="25"/>
  <c r="AR62" i="25"/>
  <c r="Q61" i="25"/>
  <c r="BG61" i="25"/>
  <c r="P61" i="25"/>
  <c r="BF61" i="25"/>
  <c r="O61" i="25"/>
  <c r="BE61" i="25"/>
  <c r="N61" i="25"/>
  <c r="BD61" i="25"/>
  <c r="M61" i="25"/>
  <c r="BC61" i="25"/>
  <c r="L61" i="25"/>
  <c r="BB61" i="25"/>
  <c r="K61" i="25"/>
  <c r="BA61" i="25"/>
  <c r="J61" i="25"/>
  <c r="AZ61" i="25"/>
  <c r="I61" i="25"/>
  <c r="AY61" i="25"/>
  <c r="H61" i="25"/>
  <c r="AX61" i="25"/>
  <c r="G61" i="25"/>
  <c r="AW61" i="25"/>
  <c r="F61" i="25"/>
  <c r="AV61" i="25"/>
  <c r="D61" i="25"/>
  <c r="AT61" i="25"/>
  <c r="C61" i="25"/>
  <c r="AS61" i="25"/>
  <c r="AR61" i="25"/>
  <c r="Q60" i="25"/>
  <c r="BG60" i="25"/>
  <c r="P60" i="25"/>
  <c r="BF60" i="25"/>
  <c r="O60" i="25"/>
  <c r="BE60" i="25"/>
  <c r="N60" i="25"/>
  <c r="BD60" i="25"/>
  <c r="M60" i="25"/>
  <c r="BC60" i="25"/>
  <c r="L60" i="25"/>
  <c r="BB60" i="25"/>
  <c r="K60" i="25"/>
  <c r="BA60" i="25"/>
  <c r="J60" i="25"/>
  <c r="AZ60" i="25"/>
  <c r="I60" i="25"/>
  <c r="AY60" i="25"/>
  <c r="H60" i="25"/>
  <c r="AX60" i="25"/>
  <c r="G60" i="25"/>
  <c r="AW60" i="25"/>
  <c r="F60" i="25"/>
  <c r="AV60" i="25"/>
  <c r="D60" i="25"/>
  <c r="AT60" i="25"/>
  <c r="C60" i="25"/>
  <c r="AS60" i="25"/>
  <c r="AR60" i="25"/>
  <c r="Q59" i="25"/>
  <c r="BG59" i="25"/>
  <c r="P59" i="25"/>
  <c r="BF59" i="25"/>
  <c r="O59" i="25"/>
  <c r="BE59" i="25"/>
  <c r="N59" i="25"/>
  <c r="BD59" i="25"/>
  <c r="M59" i="25"/>
  <c r="BC59" i="25"/>
  <c r="L59" i="25"/>
  <c r="BB59" i="25"/>
  <c r="K59" i="25"/>
  <c r="BA59" i="25"/>
  <c r="J59" i="25"/>
  <c r="AZ59" i="25"/>
  <c r="I59" i="25"/>
  <c r="AY59" i="25"/>
  <c r="H59" i="25"/>
  <c r="AX59" i="25"/>
  <c r="G59" i="25"/>
  <c r="AW59" i="25"/>
  <c r="F59" i="25"/>
  <c r="AV59" i="25"/>
  <c r="D59" i="25"/>
  <c r="AT59" i="25"/>
  <c r="C59" i="25"/>
  <c r="AS59" i="25"/>
  <c r="AR59" i="25"/>
  <c r="Q58" i="25"/>
  <c r="BG58" i="25"/>
  <c r="P58" i="25"/>
  <c r="BF58" i="25"/>
  <c r="O58" i="25"/>
  <c r="BE58" i="25"/>
  <c r="N58" i="25"/>
  <c r="BD58" i="25"/>
  <c r="M58" i="25"/>
  <c r="BC58" i="25"/>
  <c r="L58" i="25"/>
  <c r="BB58" i="25"/>
  <c r="K58" i="25"/>
  <c r="BA58" i="25"/>
  <c r="J58" i="25"/>
  <c r="AZ58" i="25"/>
  <c r="I58" i="25"/>
  <c r="AY58" i="25"/>
  <c r="H58" i="25"/>
  <c r="AX58" i="25"/>
  <c r="G58" i="25"/>
  <c r="AW58" i="25"/>
  <c r="F58" i="25"/>
  <c r="AV58" i="25"/>
  <c r="D58" i="25"/>
  <c r="AT58" i="25"/>
  <c r="C58" i="25"/>
  <c r="AS58" i="25"/>
  <c r="AR58" i="25"/>
  <c r="Q57" i="25"/>
  <c r="BG57" i="25"/>
  <c r="P57" i="25"/>
  <c r="BF57" i="25"/>
  <c r="O57" i="25"/>
  <c r="BE57" i="25"/>
  <c r="N57" i="25"/>
  <c r="BD57" i="25"/>
  <c r="M57" i="25"/>
  <c r="BC57" i="25"/>
  <c r="L57" i="25"/>
  <c r="BB57" i="25"/>
  <c r="K57" i="25"/>
  <c r="BA57" i="25"/>
  <c r="J57" i="25"/>
  <c r="AZ57" i="25"/>
  <c r="I57" i="25"/>
  <c r="AY57" i="25"/>
  <c r="H57" i="25"/>
  <c r="AX57" i="25"/>
  <c r="G57" i="25"/>
  <c r="AW57" i="25"/>
  <c r="F57" i="25"/>
  <c r="AV57" i="25"/>
  <c r="D57" i="25"/>
  <c r="AT57" i="25"/>
  <c r="C57" i="25"/>
  <c r="AS57" i="25"/>
  <c r="AR57" i="25"/>
  <c r="Q56" i="25"/>
  <c r="BG56" i="25"/>
  <c r="P56" i="25"/>
  <c r="BF56" i="25"/>
  <c r="O56" i="25"/>
  <c r="BE56" i="25"/>
  <c r="N56" i="25"/>
  <c r="BD56" i="25"/>
  <c r="M56" i="25"/>
  <c r="BC56" i="25"/>
  <c r="L56" i="25"/>
  <c r="BB56" i="25"/>
  <c r="K56" i="25"/>
  <c r="BA56" i="25"/>
  <c r="J56" i="25"/>
  <c r="AZ56" i="25"/>
  <c r="I56" i="25"/>
  <c r="AY56" i="25"/>
  <c r="H56" i="25"/>
  <c r="AX56" i="25"/>
  <c r="G56" i="25"/>
  <c r="AW56" i="25"/>
  <c r="F56" i="25"/>
  <c r="AV56" i="25"/>
  <c r="D56" i="25"/>
  <c r="AT56" i="25"/>
  <c r="C56" i="25"/>
  <c r="AS56" i="25"/>
  <c r="AR56" i="25"/>
  <c r="Q55" i="25"/>
  <c r="BG55" i="25"/>
  <c r="P55" i="25"/>
  <c r="BF55" i="25"/>
  <c r="O55" i="25"/>
  <c r="BE55" i="25"/>
  <c r="N55" i="25"/>
  <c r="BD55" i="25"/>
  <c r="M55" i="25"/>
  <c r="BC55" i="25"/>
  <c r="L55" i="25"/>
  <c r="BB55" i="25"/>
  <c r="K55" i="25"/>
  <c r="BA55" i="25"/>
  <c r="J55" i="25"/>
  <c r="AZ55" i="25"/>
  <c r="I55" i="25"/>
  <c r="AY55" i="25"/>
  <c r="H55" i="25"/>
  <c r="AX55" i="25"/>
  <c r="G55" i="25"/>
  <c r="AW55" i="25"/>
  <c r="F55" i="25"/>
  <c r="AV55" i="25"/>
  <c r="D55" i="25"/>
  <c r="AT55" i="25"/>
  <c r="C55" i="25"/>
  <c r="AS55" i="25"/>
  <c r="AR55" i="25"/>
  <c r="Q54" i="25"/>
  <c r="BG54" i="25"/>
  <c r="P54" i="25"/>
  <c r="BF54" i="25"/>
  <c r="O54" i="25"/>
  <c r="BE54" i="25"/>
  <c r="N54" i="25"/>
  <c r="BD54" i="25"/>
  <c r="M54" i="25"/>
  <c r="BC54" i="25"/>
  <c r="L54" i="25"/>
  <c r="BB54" i="25"/>
  <c r="K54" i="25"/>
  <c r="BA54" i="25"/>
  <c r="J54" i="25"/>
  <c r="AZ54" i="25"/>
  <c r="I54" i="25"/>
  <c r="AY54" i="25"/>
  <c r="H54" i="25"/>
  <c r="AX54" i="25"/>
  <c r="G54" i="25"/>
  <c r="AW54" i="25"/>
  <c r="F54" i="25"/>
  <c r="AV54" i="25"/>
  <c r="D54" i="25"/>
  <c r="AT54" i="25"/>
  <c r="C54" i="25"/>
  <c r="AS54" i="25"/>
  <c r="AR54" i="25"/>
  <c r="Q53" i="25"/>
  <c r="BG53" i="25"/>
  <c r="P53" i="25"/>
  <c r="BF53" i="25"/>
  <c r="O53" i="25"/>
  <c r="BE53" i="25"/>
  <c r="N53" i="25"/>
  <c r="BD53" i="25"/>
  <c r="M53" i="25"/>
  <c r="BC53" i="25"/>
  <c r="L53" i="25"/>
  <c r="BB53" i="25"/>
  <c r="K53" i="25"/>
  <c r="BA53" i="25"/>
  <c r="J53" i="25"/>
  <c r="AZ53" i="25"/>
  <c r="I53" i="25"/>
  <c r="AY53" i="25"/>
  <c r="H53" i="25"/>
  <c r="AX53" i="25"/>
  <c r="G53" i="25"/>
  <c r="AW53" i="25"/>
  <c r="F53" i="25"/>
  <c r="AV53" i="25"/>
  <c r="D53" i="25"/>
  <c r="AT53" i="25"/>
  <c r="C53" i="25"/>
  <c r="AS53" i="25"/>
  <c r="AR53" i="25"/>
  <c r="Q52" i="25"/>
  <c r="BG52" i="25"/>
  <c r="P52" i="25"/>
  <c r="BF52" i="25"/>
  <c r="O52" i="25"/>
  <c r="BE52" i="25"/>
  <c r="N52" i="25"/>
  <c r="BD52" i="25"/>
  <c r="M52" i="25"/>
  <c r="BC52" i="25"/>
  <c r="L52" i="25"/>
  <c r="BB52" i="25"/>
  <c r="K52" i="25"/>
  <c r="BA52" i="25"/>
  <c r="J52" i="25"/>
  <c r="AZ52" i="25"/>
  <c r="I52" i="25"/>
  <c r="AY52" i="25"/>
  <c r="H52" i="25"/>
  <c r="AX52" i="25"/>
  <c r="G52" i="25"/>
  <c r="AW52" i="25"/>
  <c r="F52" i="25"/>
  <c r="AV52" i="25"/>
  <c r="D52" i="25"/>
  <c r="AT52" i="25"/>
  <c r="C52" i="25"/>
  <c r="AS52" i="25"/>
  <c r="AR52" i="25"/>
  <c r="Q51" i="25"/>
  <c r="BG51" i="25"/>
  <c r="P51" i="25"/>
  <c r="BF51" i="25"/>
  <c r="O51" i="25"/>
  <c r="BE51" i="25"/>
  <c r="N51" i="25"/>
  <c r="BD51" i="25"/>
  <c r="M51" i="25"/>
  <c r="BC51" i="25"/>
  <c r="L51" i="25"/>
  <c r="BB51" i="25"/>
  <c r="K51" i="25"/>
  <c r="BA51" i="25"/>
  <c r="J51" i="25"/>
  <c r="AZ51" i="25"/>
  <c r="I51" i="25"/>
  <c r="AY51" i="25"/>
  <c r="H51" i="25"/>
  <c r="AX51" i="25"/>
  <c r="G51" i="25"/>
  <c r="AW51" i="25"/>
  <c r="F51" i="25"/>
  <c r="AV51" i="25"/>
  <c r="D51" i="25"/>
  <c r="AT51" i="25"/>
  <c r="C51" i="25"/>
  <c r="AS51" i="25"/>
  <c r="AR51" i="25"/>
  <c r="Q50" i="25"/>
  <c r="BG50" i="25"/>
  <c r="P50" i="25"/>
  <c r="BF50" i="25"/>
  <c r="O50" i="25"/>
  <c r="BE50" i="25"/>
  <c r="N50" i="25"/>
  <c r="BD50" i="25"/>
  <c r="M50" i="25"/>
  <c r="BC50" i="25"/>
  <c r="L50" i="25"/>
  <c r="BB50" i="25"/>
  <c r="K50" i="25"/>
  <c r="BA50" i="25"/>
  <c r="J50" i="25"/>
  <c r="AZ50" i="25"/>
  <c r="I50" i="25"/>
  <c r="AY50" i="25"/>
  <c r="H50" i="25"/>
  <c r="AX50" i="25"/>
  <c r="G50" i="25"/>
  <c r="AW50" i="25"/>
  <c r="F50" i="25"/>
  <c r="AV50" i="25"/>
  <c r="D50" i="25"/>
  <c r="AT50" i="25"/>
  <c r="C50" i="25"/>
  <c r="AS50" i="25"/>
  <c r="AR50" i="25"/>
  <c r="Q49" i="25"/>
  <c r="BG49" i="25"/>
  <c r="P49" i="25"/>
  <c r="BF49" i="25"/>
  <c r="O49" i="25"/>
  <c r="BE49" i="25"/>
  <c r="N49" i="25"/>
  <c r="BD49" i="25"/>
  <c r="M49" i="25"/>
  <c r="BC49" i="25"/>
  <c r="L49" i="25"/>
  <c r="BB49" i="25"/>
  <c r="K49" i="25"/>
  <c r="BA49" i="25"/>
  <c r="J49" i="25"/>
  <c r="AZ49" i="25"/>
  <c r="I49" i="25"/>
  <c r="AY49" i="25"/>
  <c r="H49" i="25"/>
  <c r="AX49" i="25"/>
  <c r="G49" i="25"/>
  <c r="AW49" i="25"/>
  <c r="F49" i="25"/>
  <c r="AV49" i="25"/>
  <c r="D49" i="25"/>
  <c r="AT49" i="25"/>
  <c r="C49" i="25"/>
  <c r="AS49" i="25"/>
  <c r="AR49" i="25"/>
  <c r="Q48" i="25"/>
  <c r="BG48" i="25"/>
  <c r="P48" i="25"/>
  <c r="BF48" i="25"/>
  <c r="O48" i="25"/>
  <c r="BE48" i="25"/>
  <c r="N48" i="25"/>
  <c r="BD48" i="25"/>
  <c r="M48" i="25"/>
  <c r="BC48" i="25"/>
  <c r="L48" i="25"/>
  <c r="BB48" i="25"/>
  <c r="K48" i="25"/>
  <c r="BA48" i="25"/>
  <c r="J48" i="25"/>
  <c r="AZ48" i="25"/>
  <c r="I48" i="25"/>
  <c r="AY48" i="25"/>
  <c r="H48" i="25"/>
  <c r="AX48" i="25"/>
  <c r="G48" i="25"/>
  <c r="AW48" i="25"/>
  <c r="F48" i="25"/>
  <c r="AV48" i="25"/>
  <c r="D48" i="25"/>
  <c r="AT48" i="25"/>
  <c r="C48" i="25"/>
  <c r="AS48" i="25"/>
  <c r="AR48" i="25"/>
  <c r="AL48" i="25"/>
  <c r="Q47" i="25"/>
  <c r="BG47" i="25"/>
  <c r="P47" i="25"/>
  <c r="BF47" i="25"/>
  <c r="O47" i="25"/>
  <c r="BE47" i="25"/>
  <c r="N47" i="25"/>
  <c r="BD47" i="25"/>
  <c r="M47" i="25"/>
  <c r="BC47" i="25"/>
  <c r="L47" i="25"/>
  <c r="BB47" i="25"/>
  <c r="K47" i="25"/>
  <c r="BA47" i="25"/>
  <c r="J47" i="25"/>
  <c r="AZ47" i="25"/>
  <c r="I47" i="25"/>
  <c r="AY47" i="25"/>
  <c r="H47" i="25"/>
  <c r="AX47" i="25"/>
  <c r="G47" i="25"/>
  <c r="AW47" i="25"/>
  <c r="F47" i="25"/>
  <c r="AV47" i="25"/>
  <c r="D47" i="25"/>
  <c r="AT47" i="25"/>
  <c r="C47" i="25"/>
  <c r="AS47" i="25"/>
  <c r="AR47" i="25"/>
  <c r="Q46" i="25"/>
  <c r="BG46" i="25"/>
  <c r="P46" i="25"/>
  <c r="BF46" i="25"/>
  <c r="O46" i="25"/>
  <c r="BE46" i="25"/>
  <c r="N46" i="25"/>
  <c r="BD46" i="25"/>
  <c r="M46" i="25"/>
  <c r="BC46" i="25"/>
  <c r="L46" i="25"/>
  <c r="BB46" i="25"/>
  <c r="K46" i="25"/>
  <c r="BA46" i="25"/>
  <c r="J46" i="25"/>
  <c r="AZ46" i="25"/>
  <c r="I46" i="25"/>
  <c r="AY46" i="25"/>
  <c r="H46" i="25"/>
  <c r="AX46" i="25"/>
  <c r="G46" i="25"/>
  <c r="AW46" i="25"/>
  <c r="F46" i="25"/>
  <c r="AV46" i="25"/>
  <c r="D46" i="25"/>
  <c r="AT46" i="25"/>
  <c r="C46" i="25"/>
  <c r="AS46" i="25"/>
  <c r="AR46" i="25"/>
  <c r="Q45" i="25"/>
  <c r="BG45" i="25"/>
  <c r="P45" i="25"/>
  <c r="BF45" i="25"/>
  <c r="O45" i="25"/>
  <c r="BE45" i="25"/>
  <c r="N45" i="25"/>
  <c r="BD45" i="25"/>
  <c r="M45" i="25"/>
  <c r="BC45" i="25"/>
  <c r="L45" i="25"/>
  <c r="BB45" i="25"/>
  <c r="K45" i="25"/>
  <c r="BA45" i="25"/>
  <c r="J45" i="25"/>
  <c r="AZ45" i="25"/>
  <c r="I45" i="25"/>
  <c r="AY45" i="25"/>
  <c r="H45" i="25"/>
  <c r="AX45" i="25"/>
  <c r="G45" i="25"/>
  <c r="AW45" i="25"/>
  <c r="F45" i="25"/>
  <c r="AV45" i="25"/>
  <c r="C45" i="25"/>
  <c r="AS45" i="25"/>
  <c r="AR45" i="25"/>
  <c r="S45" i="25" a="1"/>
  <c r="S45" i="25"/>
  <c r="S46" i="25"/>
  <c r="S47" i="25"/>
  <c r="S48" i="25"/>
  <c r="S49" i="25"/>
  <c r="S50" i="25"/>
  <c r="S51" i="25"/>
  <c r="S52" i="25"/>
  <c r="S53" i="25"/>
  <c r="S54" i="25"/>
  <c r="S55" i="25"/>
  <c r="S56" i="25"/>
  <c r="S57" i="25"/>
  <c r="S58" i="25"/>
  <c r="S59" i="25"/>
  <c r="S60" i="25"/>
  <c r="S61" i="25"/>
  <c r="S62" i="25"/>
  <c r="S63" i="25"/>
  <c r="S64" i="25"/>
  <c r="S65" i="25"/>
  <c r="S66" i="25"/>
  <c r="S67" i="25"/>
  <c r="S68" i="25"/>
  <c r="S69" i="25"/>
  <c r="S70" i="25"/>
  <c r="S71" i="25"/>
  <c r="S72" i="25"/>
  <c r="S73" i="25"/>
  <c r="S74" i="25"/>
  <c r="S75" i="25"/>
  <c r="S76" i="25"/>
  <c r="S77" i="25"/>
  <c r="S78" i="25"/>
  <c r="S79" i="25"/>
  <c r="S80" i="25"/>
  <c r="S81" i="25"/>
  <c r="S82" i="25"/>
  <c r="S83" i="25"/>
  <c r="S84" i="25"/>
  <c r="S85" i="25"/>
  <c r="S86" i="25"/>
  <c r="S87" i="25"/>
  <c r="S88" i="25"/>
  <c r="S89" i="25"/>
  <c r="S90" i="25"/>
  <c r="S91" i="25"/>
  <c r="S92" i="25"/>
  <c r="S93" i="25"/>
  <c r="S94" i="25"/>
  <c r="S95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S109" i="25"/>
  <c r="S110" i="25"/>
  <c r="S111" i="25"/>
  <c r="S112" i="25"/>
  <c r="S113" i="25"/>
  <c r="S114" i="25"/>
  <c r="S115" i="25"/>
  <c r="S116" i="25"/>
  <c r="S117" i="25"/>
  <c r="S118" i="25"/>
  <c r="S119" i="25"/>
  <c r="S120" i="25"/>
  <c r="S121" i="25"/>
  <c r="S122" i="25"/>
  <c r="S123" i="25"/>
  <c r="S124" i="25"/>
  <c r="S125" i="25"/>
  <c r="S126" i="25"/>
  <c r="S127" i="25"/>
  <c r="S128" i="25"/>
  <c r="S129" i="25"/>
  <c r="S130" i="25"/>
  <c r="S131" i="25"/>
  <c r="S132" i="25"/>
  <c r="S133" i="25"/>
  <c r="S134" i="25"/>
  <c r="S135" i="25"/>
  <c r="S136" i="25"/>
  <c r="S137" i="25"/>
  <c r="S138" i="25"/>
  <c r="S139" i="25"/>
  <c r="S140" i="25"/>
  <c r="S141" i="25"/>
  <c r="S142" i="25"/>
  <c r="S143" i="25"/>
  <c r="S144" i="25"/>
  <c r="S145" i="25"/>
  <c r="S146" i="25"/>
  <c r="S147" i="25"/>
  <c r="S148" i="25"/>
  <c r="S149" i="25"/>
  <c r="S150" i="25"/>
  <c r="S151" i="25"/>
  <c r="S152" i="25"/>
  <c r="S153" i="25"/>
  <c r="S154" i="25"/>
  <c r="S155" i="25"/>
  <c r="S156" i="25"/>
  <c r="S157" i="25"/>
  <c r="S158" i="25"/>
  <c r="S159" i="25"/>
  <c r="S160" i="25"/>
  <c r="S161" i="25"/>
  <c r="S162" i="25"/>
  <c r="S163" i="25"/>
  <c r="S164" i="25"/>
  <c r="S165" i="25"/>
  <c r="S166" i="25"/>
  <c r="S167" i="25"/>
  <c r="S168" i="25"/>
  <c r="S169" i="25"/>
  <c r="S170" i="25"/>
  <c r="S171" i="25"/>
  <c r="S172" i="25"/>
  <c r="S173" i="25"/>
  <c r="S174" i="25"/>
  <c r="S175" i="25"/>
  <c r="S176" i="25"/>
  <c r="S177" i="25"/>
  <c r="S178" i="25"/>
  <c r="S179" i="25"/>
  <c r="S180" i="25"/>
  <c r="S181" i="25"/>
  <c r="S182" i="25"/>
  <c r="S183" i="25"/>
  <c r="S184" i="25"/>
  <c r="S185" i="25"/>
  <c r="S186" i="25"/>
  <c r="S187" i="25"/>
  <c r="S188" i="25"/>
  <c r="S189" i="25"/>
  <c r="S190" i="25"/>
  <c r="S191" i="25"/>
  <c r="S192" i="25"/>
  <c r="S193" i="25"/>
  <c r="S194" i="25"/>
  <c r="S195" i="25"/>
  <c r="S196" i="25"/>
  <c r="S197" i="25"/>
  <c r="S198" i="25"/>
  <c r="S199" i="25"/>
  <c r="S200" i="25"/>
  <c r="S201" i="25"/>
  <c r="S202" i="25"/>
  <c r="S203" i="25"/>
  <c r="S204" i="25"/>
  <c r="S205" i="25"/>
  <c r="S206" i="25"/>
  <c r="S207" i="25"/>
  <c r="S208" i="25"/>
  <c r="S209" i="25"/>
  <c r="S210" i="25"/>
  <c r="S211" i="25"/>
  <c r="S212" i="25"/>
  <c r="S213" i="25"/>
  <c r="S214" i="25"/>
  <c r="S215" i="25"/>
  <c r="S216" i="25"/>
  <c r="S217" i="25"/>
  <c r="S218" i="25"/>
  <c r="S219" i="25"/>
  <c r="S220" i="25"/>
  <c r="S221" i="25"/>
  <c r="S222" i="25"/>
  <c r="S223" i="25"/>
  <c r="S224" i="25"/>
  <c r="S225" i="25"/>
  <c r="S226" i="25"/>
  <c r="S227" i="25"/>
  <c r="S228" i="25"/>
  <c r="S229" i="25"/>
  <c r="S230" i="25"/>
  <c r="S231" i="25"/>
  <c r="S232" i="25"/>
  <c r="S233" i="25"/>
  <c r="S234" i="25"/>
  <c r="S235" i="25"/>
  <c r="S236" i="25"/>
  <c r="S237" i="25"/>
  <c r="S238" i="25"/>
  <c r="S239" i="25"/>
  <c r="S240" i="25"/>
  <c r="S241" i="25"/>
  <c r="S242" i="25"/>
  <c r="S243" i="25"/>
  <c r="S244" i="25"/>
  <c r="S245" i="25"/>
  <c r="S246" i="25"/>
  <c r="S247" i="25"/>
  <c r="S248" i="25"/>
  <c r="S249" i="25"/>
  <c r="S250" i="25"/>
  <c r="S251" i="25"/>
  <c r="S252" i="25"/>
  <c r="S253" i="25"/>
  <c r="S254" i="25"/>
  <c r="S255" i="25"/>
  <c r="S256" i="25"/>
  <c r="S257" i="25"/>
  <c r="S258" i="25"/>
  <c r="S259" i="25"/>
  <c r="S260" i="25"/>
  <c r="S261" i="25"/>
  <c r="S262" i="25"/>
  <c r="S263" i="25"/>
  <c r="S264" i="25"/>
  <c r="S265" i="25"/>
  <c r="S266" i="25"/>
  <c r="S267" i="25"/>
  <c r="S268" i="25"/>
  <c r="S269" i="25"/>
  <c r="S270" i="25"/>
  <c r="S271" i="25"/>
  <c r="S272" i="25"/>
  <c r="S273" i="25"/>
  <c r="S274" i="25"/>
  <c r="S275" i="25"/>
  <c r="S276" i="25"/>
  <c r="S277" i="25"/>
  <c r="S278" i="25"/>
  <c r="S279" i="25"/>
  <c r="S280" i="25"/>
  <c r="S281" i="25"/>
  <c r="S282" i="25"/>
  <c r="S283" i="25"/>
  <c r="S284" i="25"/>
  <c r="S285" i="25"/>
  <c r="S286" i="25"/>
  <c r="S287" i="25"/>
  <c r="S288" i="25"/>
  <c r="S289" i="25"/>
  <c r="S290" i="25"/>
  <c r="S291" i="25"/>
  <c r="S292" i="25"/>
  <c r="S293" i="25"/>
  <c r="S294" i="25"/>
  <c r="S295" i="25"/>
  <c r="S296" i="25"/>
  <c r="S297" i="25"/>
  <c r="S298" i="25"/>
  <c r="S299" i="25"/>
  <c r="S300" i="25"/>
  <c r="S301" i="25"/>
  <c r="S302" i="25"/>
  <c r="S303" i="25"/>
  <c r="S304" i="25"/>
  <c r="S305" i="25"/>
  <c r="S306" i="25"/>
  <c r="S307" i="25"/>
  <c r="S308" i="25"/>
  <c r="S309" i="25"/>
  <c r="S310" i="25"/>
  <c r="S311" i="25"/>
  <c r="S312" i="25"/>
  <c r="S313" i="25"/>
  <c r="S314" i="25"/>
  <c r="S315" i="25"/>
  <c r="S316" i="25"/>
  <c r="S317" i="25"/>
  <c r="S318" i="25"/>
  <c r="S319" i="25"/>
  <c r="S320" i="25"/>
  <c r="S321" i="25"/>
  <c r="S322" i="25"/>
  <c r="S323" i="25"/>
  <c r="S324" i="25"/>
  <c r="S325" i="25"/>
  <c r="S326" i="25"/>
  <c r="S327" i="25"/>
  <c r="S328" i="25"/>
  <c r="S329" i="25"/>
  <c r="S330" i="25"/>
  <c r="S331" i="25"/>
  <c r="S332" i="25"/>
  <c r="S333" i="25"/>
  <c r="S334" i="25"/>
  <c r="S335" i="25"/>
  <c r="S336" i="25"/>
  <c r="S337" i="25"/>
  <c r="S338" i="25"/>
  <c r="S339" i="25"/>
  <c r="S340" i="25"/>
  <c r="S341" i="25"/>
  <c r="S342" i="25"/>
  <c r="S343" i="25"/>
  <c r="S344" i="25"/>
  <c r="S345" i="25"/>
  <c r="R45" i="25" a="1"/>
  <c r="R45" i="25"/>
  <c r="R46" i="25"/>
  <c r="R47" i="25"/>
  <c r="R48" i="25"/>
  <c r="R49" i="25"/>
  <c r="R50" i="25"/>
  <c r="R51" i="25"/>
  <c r="R52" i="25"/>
  <c r="R53" i="25"/>
  <c r="R54" i="25"/>
  <c r="R55" i="25"/>
  <c r="R56" i="25"/>
  <c r="R57" i="25"/>
  <c r="R58" i="25"/>
  <c r="R59" i="25"/>
  <c r="R60" i="25"/>
  <c r="R61" i="25"/>
  <c r="R62" i="25"/>
  <c r="R63" i="25"/>
  <c r="R64" i="25"/>
  <c r="R65" i="25"/>
  <c r="R66" i="25"/>
  <c r="R67" i="25"/>
  <c r="R68" i="25"/>
  <c r="R69" i="25"/>
  <c r="R70" i="25"/>
  <c r="R71" i="25"/>
  <c r="R72" i="25"/>
  <c r="R73" i="25"/>
  <c r="R74" i="25"/>
  <c r="R75" i="25"/>
  <c r="R76" i="25"/>
  <c r="R77" i="25"/>
  <c r="R78" i="25"/>
  <c r="R79" i="25"/>
  <c r="R80" i="25"/>
  <c r="R81" i="25"/>
  <c r="R82" i="25"/>
  <c r="R83" i="25"/>
  <c r="R84" i="25"/>
  <c r="R85" i="25"/>
  <c r="R86" i="25"/>
  <c r="R87" i="25"/>
  <c r="R88" i="25"/>
  <c r="R89" i="25"/>
  <c r="R90" i="25"/>
  <c r="R91" i="25"/>
  <c r="R92" i="25"/>
  <c r="R93" i="25"/>
  <c r="R94" i="25"/>
  <c r="R95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R109" i="25"/>
  <c r="R110" i="25"/>
  <c r="R111" i="25"/>
  <c r="R112" i="25"/>
  <c r="R113" i="25"/>
  <c r="R114" i="25"/>
  <c r="R115" i="25"/>
  <c r="R116" i="25"/>
  <c r="R117" i="25"/>
  <c r="R118" i="25"/>
  <c r="R119" i="25"/>
  <c r="R120" i="25"/>
  <c r="R121" i="25"/>
  <c r="R122" i="25"/>
  <c r="R123" i="25"/>
  <c r="R124" i="25"/>
  <c r="R125" i="25"/>
  <c r="R126" i="25"/>
  <c r="R127" i="25"/>
  <c r="R128" i="25"/>
  <c r="R129" i="25"/>
  <c r="R130" i="25"/>
  <c r="R131" i="25"/>
  <c r="R132" i="25"/>
  <c r="R133" i="25"/>
  <c r="R134" i="25"/>
  <c r="R135" i="25"/>
  <c r="R136" i="25"/>
  <c r="R137" i="25"/>
  <c r="R138" i="25"/>
  <c r="R139" i="25"/>
  <c r="R140" i="25"/>
  <c r="R141" i="25"/>
  <c r="R142" i="25"/>
  <c r="R143" i="25"/>
  <c r="R144" i="25"/>
  <c r="R145" i="25"/>
  <c r="R146" i="25"/>
  <c r="R147" i="25"/>
  <c r="R148" i="25"/>
  <c r="R149" i="25"/>
  <c r="R150" i="25"/>
  <c r="R151" i="25"/>
  <c r="R152" i="25"/>
  <c r="R153" i="25"/>
  <c r="R154" i="25"/>
  <c r="R155" i="25"/>
  <c r="R156" i="25"/>
  <c r="R157" i="25"/>
  <c r="R158" i="25"/>
  <c r="R159" i="25"/>
  <c r="R160" i="25"/>
  <c r="R161" i="25"/>
  <c r="R162" i="25"/>
  <c r="R163" i="25"/>
  <c r="R164" i="25"/>
  <c r="R165" i="25"/>
  <c r="R166" i="25"/>
  <c r="R167" i="25"/>
  <c r="R168" i="25"/>
  <c r="R169" i="25"/>
  <c r="R170" i="25"/>
  <c r="R171" i="25"/>
  <c r="R172" i="25"/>
  <c r="R173" i="25"/>
  <c r="R174" i="25"/>
  <c r="R175" i="25"/>
  <c r="R176" i="25"/>
  <c r="R177" i="25"/>
  <c r="R178" i="25"/>
  <c r="R179" i="25"/>
  <c r="R180" i="25"/>
  <c r="R181" i="25"/>
  <c r="R182" i="25"/>
  <c r="R183" i="25"/>
  <c r="R184" i="25"/>
  <c r="R185" i="25"/>
  <c r="R186" i="25"/>
  <c r="R187" i="25"/>
  <c r="R188" i="25"/>
  <c r="R189" i="25"/>
  <c r="R190" i="25"/>
  <c r="R191" i="25"/>
  <c r="R192" i="25"/>
  <c r="R193" i="25"/>
  <c r="R194" i="25"/>
  <c r="R195" i="25"/>
  <c r="R196" i="25"/>
  <c r="R197" i="25"/>
  <c r="R198" i="25"/>
  <c r="R199" i="25"/>
  <c r="R200" i="25"/>
  <c r="R201" i="25"/>
  <c r="R202" i="25"/>
  <c r="R203" i="25"/>
  <c r="R204" i="25"/>
  <c r="R205" i="25"/>
  <c r="R206" i="25"/>
  <c r="R207" i="25"/>
  <c r="R208" i="25"/>
  <c r="R209" i="25"/>
  <c r="R210" i="25"/>
  <c r="R211" i="25"/>
  <c r="R212" i="25"/>
  <c r="R213" i="25"/>
  <c r="R214" i="25"/>
  <c r="R215" i="25"/>
  <c r="R216" i="25"/>
  <c r="R217" i="25"/>
  <c r="R218" i="25"/>
  <c r="R219" i="25"/>
  <c r="R220" i="25"/>
  <c r="R221" i="25"/>
  <c r="R222" i="25"/>
  <c r="R223" i="25"/>
  <c r="R224" i="25"/>
  <c r="R225" i="25"/>
  <c r="R226" i="25"/>
  <c r="R227" i="25"/>
  <c r="R228" i="25"/>
  <c r="R229" i="25"/>
  <c r="R230" i="25"/>
  <c r="R231" i="25"/>
  <c r="R232" i="25"/>
  <c r="R233" i="25"/>
  <c r="R234" i="25"/>
  <c r="R235" i="25"/>
  <c r="R236" i="25"/>
  <c r="R237" i="25"/>
  <c r="R238" i="25"/>
  <c r="R239" i="25"/>
  <c r="R240" i="25"/>
  <c r="R241" i="25"/>
  <c r="R242" i="25"/>
  <c r="R243" i="25"/>
  <c r="R244" i="25"/>
  <c r="R245" i="25"/>
  <c r="R246" i="25"/>
  <c r="R247" i="25"/>
  <c r="R248" i="25"/>
  <c r="R249" i="25"/>
  <c r="R250" i="25"/>
  <c r="R251" i="25"/>
  <c r="R252" i="25"/>
  <c r="R253" i="25"/>
  <c r="R254" i="25"/>
  <c r="R255" i="25"/>
  <c r="R256" i="25"/>
  <c r="R257" i="25"/>
  <c r="R258" i="25"/>
  <c r="R259" i="25"/>
  <c r="R260" i="25"/>
  <c r="R261" i="25"/>
  <c r="R262" i="25"/>
  <c r="R263" i="25"/>
  <c r="R264" i="25"/>
  <c r="R265" i="25"/>
  <c r="R266" i="25"/>
  <c r="R267" i="25"/>
  <c r="R268" i="25"/>
  <c r="R269" i="25"/>
  <c r="R270" i="25"/>
  <c r="R271" i="25"/>
  <c r="R272" i="25"/>
  <c r="R273" i="25"/>
  <c r="R274" i="25"/>
  <c r="R275" i="25"/>
  <c r="R276" i="25"/>
  <c r="R277" i="25"/>
  <c r="R278" i="25"/>
  <c r="R279" i="25"/>
  <c r="R280" i="25"/>
  <c r="R281" i="25"/>
  <c r="R282" i="25"/>
  <c r="R283" i="25"/>
  <c r="R284" i="25"/>
  <c r="R285" i="25"/>
  <c r="R286" i="25"/>
  <c r="R287" i="25"/>
  <c r="R288" i="25"/>
  <c r="R289" i="25"/>
  <c r="R290" i="25"/>
  <c r="R291" i="25"/>
  <c r="R292" i="25"/>
  <c r="R293" i="25"/>
  <c r="R294" i="25"/>
  <c r="R295" i="25"/>
  <c r="R296" i="25"/>
  <c r="R297" i="25"/>
  <c r="R298" i="25"/>
  <c r="R299" i="25"/>
  <c r="R300" i="25"/>
  <c r="R301" i="25"/>
  <c r="R302" i="25"/>
  <c r="R303" i="25"/>
  <c r="R304" i="25"/>
  <c r="R305" i="25"/>
  <c r="R306" i="25"/>
  <c r="R307" i="25"/>
  <c r="R308" i="25"/>
  <c r="R309" i="25"/>
  <c r="R310" i="25"/>
  <c r="R311" i="25"/>
  <c r="R312" i="25"/>
  <c r="R313" i="25"/>
  <c r="R314" i="25"/>
  <c r="R315" i="25"/>
  <c r="R316" i="25"/>
  <c r="R317" i="25"/>
  <c r="R318" i="25"/>
  <c r="R319" i="25"/>
  <c r="R320" i="25"/>
  <c r="R321" i="25"/>
  <c r="R322" i="25"/>
  <c r="R323" i="25"/>
  <c r="R324" i="25"/>
  <c r="R325" i="25"/>
  <c r="R326" i="25"/>
  <c r="R327" i="25"/>
  <c r="R328" i="25"/>
  <c r="R329" i="25"/>
  <c r="R330" i="25"/>
  <c r="R331" i="25"/>
  <c r="R332" i="25"/>
  <c r="R333" i="25"/>
  <c r="R334" i="25"/>
  <c r="R335" i="25"/>
  <c r="R336" i="25"/>
  <c r="R337" i="25"/>
  <c r="R338" i="25"/>
  <c r="R339" i="25"/>
  <c r="R340" i="25"/>
  <c r="R341" i="25"/>
  <c r="R342" i="25"/>
  <c r="R343" i="25"/>
  <c r="R344" i="25"/>
  <c r="R345" i="25"/>
  <c r="S44" i="25"/>
  <c r="R44" i="25"/>
  <c r="Q44" i="25"/>
  <c r="P44" i="25"/>
  <c r="O44" i="25"/>
  <c r="N44" i="25"/>
  <c r="M44" i="25"/>
  <c r="L44" i="25"/>
  <c r="K44" i="25"/>
  <c r="J44" i="25"/>
  <c r="I44" i="25"/>
  <c r="F43" i="25"/>
  <c r="F44" i="25"/>
  <c r="C44" i="25"/>
  <c r="H43" i="25"/>
  <c r="C42" i="25"/>
  <c r="D17" i="25"/>
  <c r="C20" i="25"/>
  <c r="D16" i="25"/>
  <c r="D15" i="25"/>
  <c r="AR6" i="31"/>
  <c r="AR7" i="31"/>
  <c r="AR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7" i="31"/>
  <c r="AR28" i="31"/>
  <c r="AR29" i="31"/>
  <c r="AR30" i="31"/>
  <c r="AR31" i="31"/>
  <c r="AR32" i="31"/>
  <c r="AR33" i="31"/>
  <c r="AR34" i="31"/>
  <c r="AR35" i="31"/>
  <c r="AR36" i="31"/>
  <c r="AR37" i="31"/>
  <c r="AR38" i="31"/>
  <c r="AR39" i="31"/>
  <c r="AR40" i="31"/>
  <c r="AR41" i="31"/>
  <c r="AR42" i="31"/>
  <c r="AR43" i="31"/>
  <c r="AR44" i="31"/>
  <c r="AR45" i="31"/>
  <c r="AR46" i="31"/>
  <c r="AR47" i="31"/>
  <c r="AR48" i="31"/>
  <c r="AR49" i="31"/>
  <c r="AR50" i="31"/>
  <c r="AR51" i="31"/>
  <c r="AR52" i="31"/>
  <c r="AR53" i="31"/>
  <c r="AR54" i="31"/>
  <c r="AR55" i="31"/>
  <c r="AR56" i="31"/>
  <c r="AR57" i="31"/>
  <c r="AR58" i="31"/>
  <c r="AR59" i="31"/>
  <c r="AR60" i="31"/>
  <c r="AR61" i="31"/>
  <c r="AR62" i="31"/>
  <c r="AR63" i="31"/>
  <c r="AR64" i="31"/>
  <c r="AR65" i="31"/>
  <c r="AR66" i="31"/>
  <c r="AR67" i="31"/>
  <c r="AR68" i="31"/>
  <c r="AR69" i="31"/>
  <c r="AR70" i="31"/>
  <c r="AR71" i="31"/>
  <c r="AR72" i="31"/>
  <c r="AR73" i="31"/>
  <c r="AR74" i="31"/>
  <c r="AR75" i="31"/>
  <c r="AR76" i="31"/>
  <c r="AR77" i="31"/>
  <c r="AR78" i="31"/>
  <c r="AR79" i="31"/>
  <c r="AR80" i="31"/>
  <c r="AR81" i="31"/>
  <c r="AR82" i="31"/>
  <c r="AR83" i="31"/>
  <c r="AR84" i="31"/>
  <c r="AR85" i="31"/>
  <c r="AR86" i="31"/>
  <c r="AR87" i="31"/>
  <c r="AR88" i="31"/>
  <c r="AR89" i="31"/>
  <c r="AR90" i="31"/>
  <c r="AR91" i="31"/>
  <c r="AR92" i="31"/>
  <c r="AR93" i="31"/>
  <c r="AR94" i="31"/>
  <c r="AR95" i="31"/>
  <c r="AR96" i="31"/>
  <c r="AR97" i="31"/>
  <c r="AR98" i="31"/>
  <c r="AR99" i="31"/>
  <c r="AR100" i="31"/>
  <c r="AR101" i="31"/>
  <c r="AR102" i="31"/>
  <c r="AR103" i="31"/>
  <c r="AR104" i="31"/>
  <c r="AR105" i="31"/>
  <c r="AR106" i="31"/>
  <c r="AR107" i="31"/>
  <c r="AR108" i="31"/>
  <c r="AR109" i="31"/>
  <c r="AR110" i="31"/>
  <c r="AR111" i="31"/>
  <c r="AR112" i="31"/>
  <c r="AR113" i="31"/>
  <c r="AR114" i="31"/>
  <c r="AR115" i="31"/>
  <c r="AR116" i="31"/>
  <c r="AR117" i="31"/>
  <c r="AR118" i="31"/>
  <c r="AR119" i="31"/>
  <c r="AR120" i="31"/>
  <c r="AR121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6" i="31"/>
  <c r="AR137" i="31"/>
  <c r="AR138" i="31"/>
  <c r="AR139" i="31"/>
  <c r="AR140" i="31"/>
  <c r="AR141" i="31"/>
  <c r="AR142" i="31"/>
  <c r="AR143" i="31"/>
  <c r="AR144" i="31"/>
  <c r="AR145" i="31"/>
  <c r="AR146" i="31"/>
  <c r="AR147" i="31"/>
  <c r="AR148" i="31"/>
  <c r="AR149" i="31"/>
  <c r="AR150" i="31"/>
  <c r="AR151" i="31"/>
  <c r="AR152" i="31"/>
  <c r="AR153" i="31"/>
  <c r="AR154" i="31"/>
  <c r="AR155" i="31"/>
  <c r="AR156" i="31"/>
  <c r="AR157" i="31"/>
  <c r="AR158" i="31"/>
  <c r="AR159" i="31"/>
  <c r="AR160" i="31"/>
  <c r="AR161" i="31"/>
  <c r="AR162" i="31"/>
  <c r="AR163" i="31"/>
  <c r="AR164" i="31"/>
  <c r="AR165" i="31"/>
  <c r="AR166" i="31"/>
  <c r="AR167" i="31"/>
  <c r="AR168" i="31"/>
  <c r="AR169" i="31"/>
  <c r="AR170" i="31"/>
  <c r="AR171" i="31"/>
  <c r="AR172" i="31"/>
  <c r="AR173" i="31"/>
  <c r="AR174" i="31"/>
  <c r="AR175" i="31"/>
  <c r="AR176" i="31"/>
  <c r="AR177" i="31"/>
  <c r="AR178" i="31"/>
  <c r="AR179" i="31"/>
  <c r="AR180" i="31"/>
  <c r="AR181" i="31"/>
  <c r="AR182" i="31"/>
  <c r="AR183" i="31"/>
  <c r="AR184" i="31"/>
  <c r="AR185" i="31"/>
  <c r="AR186" i="31"/>
  <c r="AR187" i="31"/>
  <c r="AR188" i="31"/>
  <c r="AR189" i="31"/>
  <c r="AR190" i="31"/>
  <c r="AR191" i="31"/>
  <c r="AR192" i="31"/>
  <c r="AR193" i="31"/>
  <c r="AR194" i="31"/>
  <c r="AR195" i="31"/>
  <c r="AR196" i="31"/>
  <c r="AR197" i="31"/>
  <c r="AR198" i="31"/>
  <c r="AR199" i="31"/>
  <c r="AR200" i="31"/>
  <c r="AR201" i="31"/>
  <c r="AR202" i="31"/>
  <c r="AR203" i="31"/>
  <c r="AR204" i="31"/>
  <c r="AR205" i="31"/>
  <c r="AR5" i="31"/>
  <c r="BJ7" i="31"/>
  <c r="V10" i="26"/>
  <c r="V8" i="26"/>
  <c r="D7" i="26"/>
  <c r="D8" i="26"/>
  <c r="D9" i="26"/>
  <c r="V7" i="26"/>
  <c r="H9" i="26"/>
  <c r="H8" i="26"/>
  <c r="H7" i="26"/>
  <c r="G12" i="26"/>
  <c r="H17" i="26"/>
  <c r="V9" i="26"/>
  <c r="H18" i="26"/>
  <c r="H16" i="26"/>
  <c r="G21" i="26"/>
  <c r="BJ6" i="31"/>
  <c r="BJ8" i="31"/>
  <c r="BJ9" i="31"/>
  <c r="BJ10" i="31"/>
  <c r="BJ11" i="31"/>
  <c r="BJ12" i="31"/>
  <c r="BJ13" i="31"/>
  <c r="BJ14" i="31"/>
  <c r="BJ15" i="31"/>
  <c r="BJ16" i="31"/>
  <c r="BJ17" i="31"/>
  <c r="BJ18" i="31"/>
  <c r="BJ19" i="31"/>
  <c r="BJ20" i="31"/>
  <c r="BJ21" i="31"/>
  <c r="BJ22" i="31"/>
  <c r="BJ23" i="31"/>
  <c r="BJ24" i="31"/>
  <c r="BJ25" i="31"/>
  <c r="BJ26" i="31"/>
  <c r="BJ27" i="31"/>
  <c r="BJ28" i="31"/>
  <c r="BJ29" i="31"/>
  <c r="BJ30" i="31"/>
  <c r="BJ31" i="31"/>
  <c r="BJ32" i="31"/>
  <c r="BJ33" i="31"/>
  <c r="BJ34" i="31"/>
  <c r="BJ35" i="31"/>
  <c r="BJ36" i="31"/>
  <c r="BJ37" i="31"/>
  <c r="BJ38" i="31"/>
  <c r="BJ39" i="31"/>
  <c r="BJ40" i="31"/>
  <c r="BJ41" i="31"/>
  <c r="BJ42" i="31"/>
  <c r="BJ43" i="31"/>
  <c r="BJ44" i="31"/>
  <c r="BJ45" i="31"/>
  <c r="BJ46" i="31"/>
  <c r="BJ47" i="31"/>
  <c r="BJ48" i="31"/>
  <c r="BJ49" i="31"/>
  <c r="BJ50" i="31"/>
  <c r="BJ51" i="31"/>
  <c r="BJ52" i="31"/>
  <c r="BJ53" i="31"/>
  <c r="BJ54" i="31"/>
  <c r="BJ55" i="31"/>
  <c r="BJ56" i="31"/>
  <c r="BJ57" i="31"/>
  <c r="BJ58" i="31"/>
  <c r="BJ59" i="31"/>
  <c r="BJ60" i="31"/>
  <c r="BJ61" i="31"/>
  <c r="BJ62" i="31"/>
  <c r="BJ63" i="31"/>
  <c r="BJ64" i="31"/>
  <c r="BJ65" i="31"/>
  <c r="BJ66" i="31"/>
  <c r="BJ67" i="31"/>
  <c r="BJ68" i="31"/>
  <c r="BJ69" i="31"/>
  <c r="BJ70" i="31"/>
  <c r="BJ71" i="31"/>
  <c r="BJ72" i="31"/>
  <c r="BJ73" i="31"/>
  <c r="BJ74" i="31"/>
  <c r="BJ75" i="31"/>
  <c r="BJ76" i="31"/>
  <c r="BJ77" i="31"/>
  <c r="BJ78" i="31"/>
  <c r="BJ79" i="31"/>
  <c r="BJ80" i="31"/>
  <c r="BJ81" i="31"/>
  <c r="BJ82" i="31"/>
  <c r="BJ83" i="31"/>
  <c r="BJ84" i="31"/>
  <c r="BJ85" i="31"/>
  <c r="BJ86" i="31"/>
  <c r="BJ87" i="31"/>
  <c r="BJ88" i="31"/>
  <c r="BJ89" i="31"/>
  <c r="BJ90" i="31"/>
  <c r="BJ91" i="31"/>
  <c r="BJ92" i="31"/>
  <c r="BJ93" i="31"/>
  <c r="BJ94" i="31"/>
  <c r="BJ95" i="31"/>
  <c r="BJ96" i="31"/>
  <c r="BJ97" i="31"/>
  <c r="BJ98" i="31"/>
  <c r="BJ99" i="31"/>
  <c r="BJ100" i="31"/>
  <c r="BJ101" i="31"/>
  <c r="BJ102" i="31"/>
  <c r="BJ103" i="31"/>
  <c r="BJ104" i="31"/>
  <c r="BJ105" i="31"/>
  <c r="BJ106" i="31"/>
  <c r="BJ107" i="31"/>
  <c r="BJ108" i="31"/>
  <c r="BJ109" i="31"/>
  <c r="BJ110" i="31"/>
  <c r="BJ111" i="31"/>
  <c r="BJ112" i="31"/>
  <c r="BJ113" i="31"/>
  <c r="BJ114" i="31"/>
  <c r="BJ115" i="31"/>
  <c r="BJ116" i="31"/>
  <c r="BJ117" i="31"/>
  <c r="BJ118" i="31"/>
  <c r="BJ119" i="31"/>
  <c r="BJ120" i="31"/>
  <c r="BJ121" i="31"/>
  <c r="BJ122" i="31"/>
  <c r="BJ123" i="31"/>
  <c r="BJ124" i="31"/>
  <c r="BJ125" i="31"/>
  <c r="BJ126" i="31"/>
  <c r="BJ127" i="31"/>
  <c r="BJ128" i="31"/>
  <c r="BJ129" i="31"/>
  <c r="BJ130" i="31"/>
  <c r="BJ131" i="31"/>
  <c r="BJ132" i="31"/>
  <c r="BJ133" i="31"/>
  <c r="BJ134" i="31"/>
  <c r="BJ135" i="31"/>
  <c r="BJ136" i="31"/>
  <c r="BJ137" i="31"/>
  <c r="BJ138" i="31"/>
  <c r="BJ139" i="31"/>
  <c r="BJ140" i="31"/>
  <c r="BJ141" i="31"/>
  <c r="BJ142" i="31"/>
  <c r="BJ143" i="31"/>
  <c r="BJ144" i="31"/>
  <c r="BJ145" i="31"/>
  <c r="BJ146" i="31"/>
  <c r="BJ147" i="31"/>
  <c r="BJ148" i="31"/>
  <c r="BJ149" i="31"/>
  <c r="BJ150" i="31"/>
  <c r="BJ151" i="31"/>
  <c r="BJ152" i="31"/>
  <c r="BJ153" i="31"/>
  <c r="BJ154" i="31"/>
  <c r="BJ155" i="31"/>
  <c r="BJ156" i="31"/>
  <c r="BJ157" i="31"/>
  <c r="BJ158" i="31"/>
  <c r="BJ159" i="31"/>
  <c r="BJ160" i="31"/>
  <c r="BJ161" i="31"/>
  <c r="BJ162" i="31"/>
  <c r="BJ163" i="31"/>
  <c r="BJ164" i="31"/>
  <c r="BJ165" i="31"/>
  <c r="BJ166" i="31"/>
  <c r="BJ167" i="31"/>
  <c r="BJ168" i="31"/>
  <c r="BJ169" i="31"/>
  <c r="BJ170" i="31"/>
  <c r="BJ171" i="31"/>
  <c r="BJ172" i="31"/>
  <c r="BJ173" i="31"/>
  <c r="BJ174" i="31"/>
  <c r="BJ175" i="31"/>
  <c r="BJ176" i="31"/>
  <c r="BJ177" i="31"/>
  <c r="BJ178" i="31"/>
  <c r="BJ179" i="31"/>
  <c r="BJ180" i="31"/>
  <c r="BJ181" i="31"/>
  <c r="BJ182" i="31"/>
  <c r="BJ183" i="31"/>
  <c r="BJ184" i="31"/>
  <c r="BJ185" i="31"/>
  <c r="BJ186" i="31"/>
  <c r="BJ187" i="31"/>
  <c r="BJ188" i="31"/>
  <c r="BJ189" i="31"/>
  <c r="BJ190" i="31"/>
  <c r="BJ191" i="31"/>
  <c r="BJ192" i="31"/>
  <c r="BJ193" i="31"/>
  <c r="BJ194" i="31"/>
  <c r="BJ195" i="31"/>
  <c r="BJ196" i="31"/>
  <c r="BJ197" i="31"/>
  <c r="BJ198" i="31"/>
  <c r="BJ199" i="31"/>
  <c r="BJ200" i="31"/>
  <c r="BJ201" i="31"/>
  <c r="BJ202" i="31"/>
  <c r="BJ203" i="31"/>
  <c r="BJ204" i="31"/>
  <c r="BJ205" i="31"/>
  <c r="BJ5" i="31"/>
  <c r="AB6" i="31"/>
  <c r="AB205" i="31"/>
  <c r="L205" i="31"/>
  <c r="AB204" i="31"/>
  <c r="L204" i="31"/>
  <c r="AB203" i="31"/>
  <c r="L203" i="31"/>
  <c r="AB202" i="31"/>
  <c r="L202" i="31"/>
  <c r="AB201" i="31"/>
  <c r="L201" i="31"/>
  <c r="AB200" i="31"/>
  <c r="L200" i="31"/>
  <c r="AB199" i="31"/>
  <c r="L199" i="31"/>
  <c r="AB198" i="31"/>
  <c r="L198" i="31"/>
  <c r="AB197" i="31"/>
  <c r="L197" i="31"/>
  <c r="AB196" i="31"/>
  <c r="L196" i="31"/>
  <c r="AB195" i="31"/>
  <c r="L195" i="31"/>
  <c r="AB194" i="31"/>
  <c r="L194" i="31"/>
  <c r="AB193" i="31"/>
  <c r="L193" i="31"/>
  <c r="AB192" i="31"/>
  <c r="L192" i="31"/>
  <c r="AB191" i="31"/>
  <c r="L191" i="31"/>
  <c r="AB190" i="31"/>
  <c r="L190" i="31"/>
  <c r="AB189" i="31"/>
  <c r="L189" i="31"/>
  <c r="AB188" i="31"/>
  <c r="L188" i="31"/>
  <c r="AB187" i="31"/>
  <c r="L187" i="31"/>
  <c r="AB186" i="31"/>
  <c r="L186" i="31"/>
  <c r="AB185" i="31"/>
  <c r="L185" i="31"/>
  <c r="AB184" i="31"/>
  <c r="L184" i="31"/>
  <c r="AB183" i="31"/>
  <c r="L183" i="31"/>
  <c r="AB182" i="31"/>
  <c r="L182" i="31"/>
  <c r="AB181" i="31"/>
  <c r="L181" i="31"/>
  <c r="AB180" i="31"/>
  <c r="L180" i="31"/>
  <c r="AB179" i="31"/>
  <c r="L179" i="31"/>
  <c r="AB178" i="31"/>
  <c r="L178" i="31"/>
  <c r="AB177" i="31"/>
  <c r="L177" i="31"/>
  <c r="AB176" i="31"/>
  <c r="L176" i="31"/>
  <c r="AB175" i="31"/>
  <c r="L175" i="31"/>
  <c r="AB174" i="31"/>
  <c r="L174" i="31"/>
  <c r="AB173" i="31"/>
  <c r="L173" i="31"/>
  <c r="AB172" i="31"/>
  <c r="L172" i="31"/>
  <c r="AB171" i="31"/>
  <c r="L171" i="31"/>
  <c r="AB170" i="31"/>
  <c r="L170" i="31"/>
  <c r="AB169" i="31"/>
  <c r="L169" i="31"/>
  <c r="AB168" i="31"/>
  <c r="L168" i="31"/>
  <c r="AB167" i="31"/>
  <c r="L167" i="31"/>
  <c r="AB166" i="31"/>
  <c r="L166" i="31"/>
  <c r="AB165" i="31"/>
  <c r="L165" i="31"/>
  <c r="AB164" i="31"/>
  <c r="L164" i="31"/>
  <c r="AB163" i="31"/>
  <c r="L163" i="31"/>
  <c r="AB162" i="31"/>
  <c r="L162" i="31"/>
  <c r="AB161" i="31"/>
  <c r="L161" i="31"/>
  <c r="AB160" i="31"/>
  <c r="L160" i="31"/>
  <c r="AB159" i="31"/>
  <c r="L159" i="31"/>
  <c r="AB158" i="31"/>
  <c r="L158" i="31"/>
  <c r="AB157" i="31"/>
  <c r="L157" i="31"/>
  <c r="AB156" i="31"/>
  <c r="L156" i="31"/>
  <c r="AB155" i="31"/>
  <c r="L155" i="31"/>
  <c r="AB154" i="31"/>
  <c r="L154" i="31"/>
  <c r="AB153" i="31"/>
  <c r="L153" i="31"/>
  <c r="AB152" i="31"/>
  <c r="L152" i="31"/>
  <c r="AB151" i="31"/>
  <c r="L151" i="31"/>
  <c r="AB150" i="31"/>
  <c r="L150" i="31"/>
  <c r="AB149" i="31"/>
  <c r="L149" i="31"/>
  <c r="AB148" i="31"/>
  <c r="L148" i="31"/>
  <c r="AB147" i="31"/>
  <c r="L147" i="31"/>
  <c r="AB146" i="31"/>
  <c r="L146" i="31"/>
  <c r="AB145" i="31"/>
  <c r="L145" i="31"/>
  <c r="AB144" i="31"/>
  <c r="L144" i="31"/>
  <c r="AB143" i="31"/>
  <c r="L143" i="31"/>
  <c r="AB142" i="31"/>
  <c r="L142" i="31"/>
  <c r="AB141" i="31"/>
  <c r="L141" i="31"/>
  <c r="AB140" i="31"/>
  <c r="L140" i="31"/>
  <c r="AB139" i="31"/>
  <c r="L139" i="31"/>
  <c r="AB138" i="31"/>
  <c r="L138" i="31"/>
  <c r="AB137" i="31"/>
  <c r="L137" i="31"/>
  <c r="AB136" i="31"/>
  <c r="L136" i="31"/>
  <c r="AB135" i="31"/>
  <c r="L135" i="31"/>
  <c r="AB134" i="31"/>
  <c r="L134" i="31"/>
  <c r="AB133" i="31"/>
  <c r="L133" i="31"/>
  <c r="AB132" i="31"/>
  <c r="L132" i="31"/>
  <c r="AB131" i="31"/>
  <c r="L131" i="31"/>
  <c r="AB130" i="31"/>
  <c r="L130" i="31"/>
  <c r="AB129" i="31"/>
  <c r="L129" i="31"/>
  <c r="AB128" i="31"/>
  <c r="L128" i="31"/>
  <c r="AB127" i="31"/>
  <c r="L127" i="31"/>
  <c r="AB126" i="31"/>
  <c r="L126" i="31"/>
  <c r="AB125" i="31"/>
  <c r="L125" i="31"/>
  <c r="AB124" i="31"/>
  <c r="L124" i="31"/>
  <c r="AB123" i="31"/>
  <c r="L123" i="31"/>
  <c r="AB122" i="31"/>
  <c r="L122" i="31"/>
  <c r="AB121" i="31"/>
  <c r="L121" i="31"/>
  <c r="AB120" i="31"/>
  <c r="L120" i="31"/>
  <c r="AB119" i="31"/>
  <c r="L119" i="31"/>
  <c r="AB118" i="31"/>
  <c r="L118" i="31"/>
  <c r="AB117" i="31"/>
  <c r="L117" i="31"/>
  <c r="AB116" i="31"/>
  <c r="L116" i="31"/>
  <c r="AB115" i="31"/>
  <c r="L115" i="31"/>
  <c r="AB114" i="31"/>
  <c r="L114" i="31"/>
  <c r="AB113" i="31"/>
  <c r="L113" i="31"/>
  <c r="AB112" i="31"/>
  <c r="L112" i="31"/>
  <c r="AB111" i="31"/>
  <c r="L111" i="31"/>
  <c r="AB110" i="31"/>
  <c r="L110" i="31"/>
  <c r="AB109" i="31"/>
  <c r="L109" i="31"/>
  <c r="AB108" i="31"/>
  <c r="L108" i="31"/>
  <c r="AB107" i="31"/>
  <c r="L107" i="31"/>
  <c r="AB106" i="31"/>
  <c r="L106" i="31"/>
  <c r="AB105" i="31"/>
  <c r="L105" i="31"/>
  <c r="AB104" i="31"/>
  <c r="L104" i="31"/>
  <c r="AB103" i="31"/>
  <c r="L103" i="31"/>
  <c r="AB102" i="31"/>
  <c r="L102" i="31"/>
  <c r="AB101" i="31"/>
  <c r="L101" i="31"/>
  <c r="AB100" i="31"/>
  <c r="L100" i="31"/>
  <c r="AB99" i="31"/>
  <c r="L99" i="31"/>
  <c r="AB98" i="31"/>
  <c r="L98" i="31"/>
  <c r="AB97" i="31"/>
  <c r="L97" i="31"/>
  <c r="AB96" i="31"/>
  <c r="L96" i="31"/>
  <c r="AB95" i="31"/>
  <c r="L95" i="31"/>
  <c r="AB94" i="31"/>
  <c r="L94" i="31"/>
  <c r="AB93" i="31"/>
  <c r="L93" i="31"/>
  <c r="AB92" i="31"/>
  <c r="L92" i="31"/>
  <c r="AB91" i="31"/>
  <c r="L91" i="31"/>
  <c r="AB90" i="31"/>
  <c r="L90" i="31"/>
  <c r="AB89" i="31"/>
  <c r="L89" i="31"/>
  <c r="AB88" i="31"/>
  <c r="L88" i="31"/>
  <c r="AB87" i="31"/>
  <c r="L87" i="31"/>
  <c r="AB86" i="31"/>
  <c r="L86" i="31"/>
  <c r="AB85" i="31"/>
  <c r="L85" i="31"/>
  <c r="AB84" i="31"/>
  <c r="L84" i="31"/>
  <c r="AB83" i="31"/>
  <c r="L83" i="31"/>
  <c r="AB82" i="31"/>
  <c r="L82" i="31"/>
  <c r="AB81" i="31"/>
  <c r="L81" i="31"/>
  <c r="AB80" i="31"/>
  <c r="L80" i="31"/>
  <c r="AB79" i="31"/>
  <c r="L79" i="31"/>
  <c r="AB78" i="31"/>
  <c r="L78" i="31"/>
  <c r="AB77" i="31"/>
  <c r="L77" i="31"/>
  <c r="AB76" i="31"/>
  <c r="L76" i="31"/>
  <c r="AB75" i="31"/>
  <c r="L75" i="31"/>
  <c r="AB74" i="31"/>
  <c r="L74" i="31"/>
  <c r="AB73" i="31"/>
  <c r="L73" i="31"/>
  <c r="AB72" i="31"/>
  <c r="L72" i="31"/>
  <c r="AB71" i="31"/>
  <c r="L71" i="31"/>
  <c r="AB70" i="31"/>
  <c r="L70" i="31"/>
  <c r="AB69" i="31"/>
  <c r="L69" i="31"/>
  <c r="AB68" i="31"/>
  <c r="L68" i="31"/>
  <c r="AB67" i="31"/>
  <c r="L67" i="31"/>
  <c r="AB66" i="31"/>
  <c r="L66" i="31"/>
  <c r="AB65" i="31"/>
  <c r="L65" i="31"/>
  <c r="AB64" i="31"/>
  <c r="L64" i="31"/>
  <c r="AB63" i="31"/>
  <c r="L63" i="31"/>
  <c r="AB62" i="31"/>
  <c r="L62" i="31"/>
  <c r="AB61" i="31"/>
  <c r="L61" i="31"/>
  <c r="AB60" i="31"/>
  <c r="L60" i="31"/>
  <c r="AB59" i="31"/>
  <c r="L59" i="31"/>
  <c r="AB58" i="31"/>
  <c r="L58" i="31"/>
  <c r="AB57" i="31"/>
  <c r="L57" i="31"/>
  <c r="AB56" i="31"/>
  <c r="L56" i="31"/>
  <c r="AB55" i="31"/>
  <c r="L55" i="31"/>
  <c r="AB54" i="31"/>
  <c r="L54" i="31"/>
  <c r="AB53" i="31"/>
  <c r="L53" i="31"/>
  <c r="AB52" i="31"/>
  <c r="L52" i="31"/>
  <c r="AB51" i="31"/>
  <c r="L51" i="31"/>
  <c r="AB50" i="31"/>
  <c r="L50" i="31"/>
  <c r="AB49" i="31"/>
  <c r="L49" i="31"/>
  <c r="AB48" i="31"/>
  <c r="L48" i="31"/>
  <c r="AB47" i="31"/>
  <c r="L47" i="31"/>
  <c r="AB46" i="31"/>
  <c r="L46" i="31"/>
  <c r="AB45" i="31"/>
  <c r="L45" i="31"/>
  <c r="AB44" i="31"/>
  <c r="L44" i="31"/>
  <c r="AB43" i="31"/>
  <c r="L43" i="31"/>
  <c r="AB42" i="31"/>
  <c r="L42" i="31"/>
  <c r="AB41" i="31"/>
  <c r="L41" i="31"/>
  <c r="AB40" i="31"/>
  <c r="L40" i="31"/>
  <c r="AB39" i="31"/>
  <c r="L39" i="31"/>
  <c r="AB38" i="31"/>
  <c r="L38" i="31"/>
  <c r="AB37" i="31"/>
  <c r="L37" i="31"/>
  <c r="AB36" i="31"/>
  <c r="L36" i="31"/>
  <c r="AB35" i="31"/>
  <c r="L35" i="31"/>
  <c r="AB34" i="31"/>
  <c r="L34" i="31"/>
  <c r="AB33" i="31"/>
  <c r="L33" i="31"/>
  <c r="AB32" i="31"/>
  <c r="L32" i="31"/>
  <c r="AB31" i="31"/>
  <c r="L31" i="31"/>
  <c r="AB30" i="31"/>
  <c r="L30" i="31"/>
  <c r="AB29" i="31"/>
  <c r="L29" i="31"/>
  <c r="AB28" i="31"/>
  <c r="L28" i="31"/>
  <c r="AB27" i="31"/>
  <c r="L27" i="31"/>
  <c r="AB26" i="31"/>
  <c r="L26" i="31"/>
  <c r="AB25" i="31"/>
  <c r="L25" i="31"/>
  <c r="AB24" i="31"/>
  <c r="L24" i="31"/>
  <c r="AB23" i="31"/>
  <c r="L23" i="31"/>
  <c r="AB22" i="31"/>
  <c r="L22" i="31"/>
  <c r="AB21" i="31"/>
  <c r="L21" i="31"/>
  <c r="AB20" i="31"/>
  <c r="L20" i="31"/>
  <c r="AB19" i="31"/>
  <c r="L19" i="31"/>
  <c r="AB18" i="31"/>
  <c r="L18" i="31"/>
  <c r="AB17" i="31"/>
  <c r="L17" i="31"/>
  <c r="AB16" i="31"/>
  <c r="L16" i="31"/>
  <c r="AB15" i="31"/>
  <c r="L15" i="31"/>
  <c r="AB14" i="31"/>
  <c r="L14" i="31"/>
  <c r="AB13" i="31"/>
  <c r="L13" i="31"/>
  <c r="AB12" i="31"/>
  <c r="L12" i="31"/>
  <c r="AB11" i="31"/>
  <c r="L11" i="31"/>
  <c r="AB10" i="31"/>
  <c r="L10" i="31"/>
  <c r="AB9" i="31"/>
  <c r="L9" i="31"/>
  <c r="AB8" i="31"/>
  <c r="L8" i="31"/>
  <c r="AB7" i="31"/>
  <c r="L7" i="31"/>
  <c r="L6" i="31"/>
  <c r="AB5" i="31"/>
  <c r="F18" i="23"/>
  <c r="F9" i="23"/>
  <c r="C8" i="23"/>
  <c r="B11" i="23"/>
  <c r="V17" i="26"/>
  <c r="C24" i="23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C17" i="23"/>
  <c r="C18" i="23"/>
  <c r="V18" i="26"/>
  <c r="S9" i="26"/>
  <c r="S8" i="26"/>
  <c r="S7" i="26"/>
  <c r="S10" i="26"/>
  <c r="R13" i="26"/>
  <c r="R24" i="26" a="1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  <comment ref="O27" authorId="0" shapeId="0" xr:uid="{7B6BA341-82EE-4869-A67B-5A9EF5A93AA8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We use IF(isCalibrate (S16);getProcess;getProcess) i.e. equal formulae for both S16==TRUE and S16==FALSE to re-generate the process if S16 is changed. Otherwise we obtain a RuntimeException: Attempt to reuse the process for different model.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<sst xmlns="http://schemas.openxmlformats.org/spreadsheetml/2006/main" count="1317" uniqueCount="655">
  <si>
    <t>Object Viewer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</si>
  <si>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</si>
  <si>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</si>
  <si>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</si>
  <si>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</si>
  <si>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</si>
  <si>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</si>
  <si>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</si>
  <si>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</si>
  <si>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</si>
  <si>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</si>
  <si>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</si>
  <si>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</si>
  <si>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</si>
  <si>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</si>
  <si>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</si>
  <si>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</si>
  <si>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</si>
  <si>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</si>
  <si>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</si>
  <si>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</si>
  <si>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</si>
  <si>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</si>
  <si>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</si>
  <si>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</si>
  <si>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</si>
  <si>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</si>
  <si>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</si>
  <si>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</si>
  <si>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</si>
  <si>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</si>
  <si>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</si>
  <si>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</si>
  <si>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</si>
  <si>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</si>
  <si>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</si>
  <si>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</si>
  <si>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</si>
  <si>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</si>
  <si>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</si>
  <si>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</si>
  <si>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</si>
  <si>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</si>
  <si>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</si>
  <si>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</si>
  <si>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</si>
  <si>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</si>
  <si>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</si>
  <si>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</si>
  <si>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</si>
  <si>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</si>
  <si>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</si>
  <si>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</si>
  <si>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</si>
  <si>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</si>
  <si>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</si>
  <si>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</si>
  <si>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</si>
  <si>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</si>
  <si>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</si>
  <si>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</si>
  <si>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</si>
  <si>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</si>
  <si>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</si>
  <si>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</si>
  <si>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</si>
  <si>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</si>
  <si>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</si>
  <si>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</si>
  <si>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</si>
  <si>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</si>
  <si>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</si>
  <si>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</si>
  <si>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</si>
  <si>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</si>
  <si>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</si>
  <si>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</si>
  <si>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Exact</t>
  </si>
  <si>
    <t>Bermudan Parameters</t>
  </si>
  <si>
    <t>Interpolation Step Size</t>
  </si>
  <si>
    <t>Use Analytic Sensitivities ?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</si>
  <si>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</si>
  <si>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</si>
  <si>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</si>
  <si>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</si>
  <si>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</si>
  <si>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</si>
  <si>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</si>
  <si>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</si>
  <si>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</si>
  <si>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</si>
  <si>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</si>
  <si>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</si>
  <si>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</si>
  <si>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</si>
  <si>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</si>
  <si>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</si>
  <si>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</si>
  <si>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</si>
  <si>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</si>
  <si>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</si>
  <si>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</si>
  <si>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</si>
  <si>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</si>
  <si>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</si>
  <si>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</si>
  <si>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</si>
  <si>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</si>
  <si>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</si>
  <si>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</si>
  <si>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</si>
  <si>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</si>
  <si>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</si>
  <si>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</si>
  <si>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</si>
  <si>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</si>
  <si>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</si>
  <si>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</si>
  <si>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</si>
  <si>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</si>
  <si>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</si>
  <si>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</si>
  <si>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</si>
  <si>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</si>
  <si>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</si>
  <si>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</si>
  <si>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</si>
  <si>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</si>
  <si>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</si>
  <si>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</si>
  <si>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</si>
  <si>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</si>
  <si>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</si>
  <si>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</si>
  <si>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</si>
  <si>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</si>
  <si>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</si>
  <si>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</si>
  <si>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</si>
  <si>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</si>
  <si>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</si>
  <si>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</si>
  <si>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</si>
  <si>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</si>
  <si>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</si>
  <si>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</si>
  <si>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</si>
  <si>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</si>
  <si>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</si>
  <si>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</si>
  <si>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</si>
  <si>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</si>
  <si>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</si>
  <si>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</si>
  <si>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</si>
  <si>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</si>
  <si>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</si>
  <si>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</si>
  <si>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</si>
  <si>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</si>
  <si>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</si>
  <si>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</si>
  <si>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</si>
  <si>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</si>
  <si>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</si>
  <si>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</si>
  <si>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</si>
  <si>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</si>
  <si>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</si>
  <si>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</si>
  <si>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</si>
  <si>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</si>
  <si>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</si>
  <si>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</si>
  <si>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</si>
  <si>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</si>
  <si>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</si>
  <si>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</si>
  <si>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</si>
  <si>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</si>
  <si>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</si>
  <si>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</si>
  <si>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</si>
  <si>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</si>
  <si>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</si>
  <si>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</si>
  <si>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</si>
  <si>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</si>
  <si>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</si>
  <si>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</si>
  <si>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</si>
  <si>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</si>
  <si>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</si>
  <si>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</si>
  <si>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</si>
  <si>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</si>
  <si>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</si>
  <si>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</si>
  <si>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</si>
  <si>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</si>
  <si>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</si>
  <si>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</si>
  <si>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</si>
  <si>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</si>
  <si>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</si>
  <si>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</si>
  <si>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</si>
  <si>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</si>
  <si>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</si>
  <si>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</si>
  <si>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</si>
  <si>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</si>
  <si>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</si>
  <si>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</si>
  <si>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</si>
  <si>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</si>
  <si>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</si>
  <si>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</si>
  <si>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</si>
  <si>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</si>
  <si>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</si>
  <si>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</si>
  <si>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</si>
  <si>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</si>
  <si>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</si>
  <si>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</si>
  <si>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</si>
  <si>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</si>
  <si>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</si>
  <si>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</si>
  <si>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</si>
  <si>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</si>
  <si>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</si>
  <si>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</si>
  <si>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</si>
  <si>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</si>
  <si>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</si>
  <si>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</si>
  <si>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</si>
  <si>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</si>
  <si>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</si>
  <si>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</si>
  <si>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</si>
  <si>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</si>
  <si>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Consider OIS Sensitivities</t>
  </si>
  <si>
    <t>LiborMarketModel</t>
  </si>
  <si>
    <t>OnePathAgeing</t>
  </si>
  <si>
    <t>Calculate One Path Ageing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</si>
  <si>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</si>
  <si>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</si>
  <si>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</si>
  <si>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</si>
  <si>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</si>
  <si>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</si>
  <si>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</si>
  <si>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</si>
  <si>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</si>
  <si>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Forward Initial Margin of a Bermudan Multi-Cancelable (at 8Y, 10Y, 12Y, 14Y, 16Y)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</si>
  <si>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</si>
  <si>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</si>
  <si>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</si>
  <si>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</si>
  <si>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</si>
  <si>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</si>
  <si>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</si>
  <si>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</si>
  <si>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</si>
  <si>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</si>
  <si>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</si>
  <si>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</si>
  <si>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</si>
  <si>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</si>
  <si>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</si>
  <si>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</si>
  <si>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</si>
  <si>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</si>
  <si>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</si>
  <si>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</si>
  <si>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</si>
  <si>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</si>
  <si>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</si>
  <si>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</si>
  <si>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</si>
  <si>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</si>
  <si>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</si>
  <si>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</si>
  <si>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</si>
  <si>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</si>
  <si>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</si>
  <si>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</si>
  <si>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</si>
  <si>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</si>
  <si>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</si>
  <si>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</si>
  <si>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</si>
  <si>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</si>
  <si>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</si>
  <si>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</si>
  <si>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</si>
  <si>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</si>
  <si>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</si>
  <si>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</si>
  <si>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</si>
  <si>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</si>
  <si>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</si>
  <si>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</si>
  <si>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</si>
  <si>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</si>
  <si>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</si>
  <si>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</si>
  <si>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</si>
  <si>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</si>
  <si>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</si>
  <si>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</si>
  <si>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</si>
  <si>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</si>
  <si>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</si>
  <si>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</si>
  <si>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</si>
  <si>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</si>
  <si>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</si>
  <si>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</si>
  <si>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</si>
  <si>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</si>
  <si>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</si>
  <si>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</si>
  <si>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</si>
  <si>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</si>
  <si>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</si>
  <si>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</si>
  <si>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</si>
  <si>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</si>
  <si>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</si>
  <si>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</si>
  <si>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</si>
  <si>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</si>
  <si>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</si>
  <si>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</si>
  <si>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</si>
  <si>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</si>
  <si>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</si>
  <si>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</si>
  <si>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</si>
  <si>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</si>
  <si>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</si>
  <si>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</si>
  <si>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</si>
  <si>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</si>
  <si>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</si>
  <si>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</si>
  <si>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</si>
  <si>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</si>
  <si>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</si>
  <si>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</si>
  <si>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</si>
  <si>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</si>
  <si>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</si>
  <si>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</si>
  <si>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</si>
  <si>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</si>
  <si>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</si>
  <si>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</si>
  <si>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</si>
  <si>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</si>
  <si>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</si>
  <si>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</si>
  <si>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</si>
  <si>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</si>
  <si>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</si>
  <si>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</si>
  <si>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</si>
  <si>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</si>
  <si>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</si>
  <si>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</si>
  <si>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</si>
  <si>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</si>
  <si>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</si>
  <si>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</si>
  <si>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</si>
  <si>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</si>
  <si>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</si>
  <si>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</si>
  <si>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</si>
  <si>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</si>
  <si>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</si>
  <si>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</si>
  <si>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</si>
  <si>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</si>
  <si>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</si>
  <si>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</si>
  <si>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</si>
  <si>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</si>
  <si>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</si>
  <si>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</si>
  <si>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</si>
  <si>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</si>
  <si>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</si>
  <si>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</si>
  <si>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</si>
  <si>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</si>
  <si>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</si>
  <si>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</si>
  <si>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</si>
  <si>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</si>
  <si>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</si>
  <si>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</si>
  <si>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</si>
  <si>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</si>
  <si>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</si>
  <si>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</si>
  <si>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</si>
  <si>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</si>
  <si>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</si>
  <si>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</si>
  <si>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</si>
  <si>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</si>
  <si>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</si>
  <si>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</si>
  <si>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</si>
  <si>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</si>
  <si>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</si>
  <si>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</si>
  <si>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</si>
  <si>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</si>
  <si>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</si>
  <si>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</si>
  <si>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</si>
  <si>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</si>
  <si>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</si>
  <si>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</si>
  <si>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</si>
  <si>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</si>
  <si>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</si>
  <si>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</si>
  <si>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</si>
  <si>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</si>
  <si>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</si>
  <si>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</si>
  <si>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</si>
  <si>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</si>
  <si>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</si>
  <si>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</si>
  <si>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</si>
  <si>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</si>
  <si>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</si>
  <si>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</si>
  <si>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</si>
  <si>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</si>
  <si>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</si>
  <si>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</si>
  <si>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</si>
  <si>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</si>
  <si>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</si>
  <si>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</si>
  <si>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</si>
  <si>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</si>
  <si>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</si>
  <si>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</si>
  <si>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</si>
  <si>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</si>
  <si>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</si>
  <si>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</si>
  <si>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</si>
  <si>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</si>
  <si>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</si>
  <si>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</si>
  <si>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</si>
  <si>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</si>
  <si>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</si>
  <si>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</si>
  <si>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</si>
  <si>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</si>
  <si>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</si>
  <si>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</si>
  <si>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</si>
  <si>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</si>
  <si>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</si>
  <si>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</si>
  <si>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</si>
  <si>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</si>
  <si>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</si>
  <si>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</si>
  <si>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</si>
  <si>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</si>
  <si>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</si>
  <si>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</si>
  <si>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</si>
  <si>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</si>
  <si>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</si>
  <si>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</si>
  <si>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</si>
  <si>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</si>
  <si>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</si>
  <si>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</si>
  <si>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</si>
  <si>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</si>
  <si>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</si>
  <si>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</si>
  <si>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</si>
  <si>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</si>
  <si>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</si>
  <si>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</si>
  <si>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</si>
  <si>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</si>
  <si>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</si>
  <si>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</si>
  <si>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</si>
  <si>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</si>
  <si>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</si>
  <si>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</si>
  <si>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</si>
  <si>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</si>
  <si>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</si>
  <si>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</si>
  <si>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</si>
  <si>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</si>
  <si>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</si>
  <si>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</si>
  <si>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</si>
  <si>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</si>
  <si>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</si>
  <si>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</si>
  <si>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</si>
  <si>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</si>
  <si>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</si>
  <si>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</si>
  <si>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</si>
  <si>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</si>
  <si>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</si>
  <si>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</si>
  <si>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</si>
  <si>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</si>
  <si>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</si>
  <si>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</si>
  <si>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</si>
  <si>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</si>
  <si>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</si>
  <si>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</si>
  <si>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</si>
  <si>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</si>
  <si>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</si>
  <si>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</si>
  <si>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</si>
  <si>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</si>
  <si>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</si>
  <si>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</si>
  <si>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</si>
  <si>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</si>
  <si>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</si>
  <si>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</si>
  <si>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</si>
  <si>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</si>
  <si>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</si>
  <si>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</si>
  <si>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</si>
  <si>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</si>
  <si>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</si>
  <si>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</si>
  <si>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</si>
  <si>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</si>
  <si>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</si>
  <si>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</si>
  <si>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</si>
  <si>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</si>
  <si>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</si>
  <si>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</si>
  <si>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</si>
  <si>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</si>
  <si>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</si>
  <si>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</si>
  <si>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</si>
  <si>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</si>
  <si>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</si>
  <si>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</si>
  <si>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</si>
  <si>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</si>
  <si>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</si>
  <si>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</si>
  <si>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</si>
  <si>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</si>
  <si>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</si>
  <si>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</si>
  <si>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</si>
  <si>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</si>
  <si>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</si>
  <si>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</si>
  <si>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</si>
  <si>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</si>
  <si>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</si>
  <si>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</si>
  <si>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</si>
  <si>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</si>
  <si>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</si>
  <si>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</si>
  <si>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</si>
  <si>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</si>
  <si>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</si>
  <si>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</si>
  <si>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</si>
  <si>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</si>
  <si>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</si>
  <si>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</si>
  <si>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</si>
  <si>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</si>
  <si>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</si>
  <si>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</si>
  <si>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</si>
  <si>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</si>
  <si>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</si>
  <si>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</si>
  <si>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</si>
  <si>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</si>
  <si>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</si>
  <si>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</si>
  <si>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</si>
  <si>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</si>
  <si>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</si>
  <si>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</si>
  <si>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</si>
  <si>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</si>
  <si>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</si>
  <si>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</si>
  <si>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</si>
  <si>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..\target\classes</t>
  </si>
  <si>
    <t>Libraries (folder with JAR files) (note: the sync ensures that target/classes is loaded first)</t>
  </si>
  <si>
    <t>Forward Initial Margin of a Bermudan Swaption (Multi-Callable) with Exercise 10Y, 12Y, 14Y, 16Y</t>
  </si>
  <si>
    <t>Forward Initial Margin of a 10Y x 8Y Swaption</t>
  </si>
  <si>
    <t>SimulationTimeStep</t>
  </si>
  <si>
    <t>Melting</t>
  </si>
  <si>
    <t>Swaption5x5</t>
  </si>
  <si>
    <t>FinalTime</t>
  </si>
  <si>
    <t>Forward Initial Margin of a Bermudan Swaption (Multi-Cancelable) with Exercise 10Y, 12Y, 14Y, 16Y</t>
  </si>
  <si>
    <t>Forward Initial Margin of a 15Y Plain Vanilla Swap</t>
  </si>
  <si>
    <t>Constant Weights</t>
  </si>
  <si>
    <t>Time Dependent Weights</t>
  </si>
  <si>
    <t>LinearMeltingLibor</t>
  </si>
  <si>
    <t>TimeDependent</t>
  </si>
  <si>
    <t>(Constant, TimeDependent)</t>
  </si>
  <si>
    <t>Calculate Melting on SIMM Buckets</t>
  </si>
  <si>
    <t>ValueMeltingLibor</t>
  </si>
  <si>
    <t>Calculate Melting on LIBOR Buckets</t>
  </si>
  <si>
    <t>Bermudan Swaption (Multi-Callable)</t>
  </si>
  <si>
    <t>(Only for Swaps)</t>
  </si>
  <si>
    <t>(irrelevant for SensitivityMode Exact and Melting, but needs to be filled)</t>
  </si>
  <si>
    <t>Melting on LIBOR Buckets</t>
  </si>
  <si>
    <t>Melting on SIMM Buckets</t>
  </si>
  <si>
    <t>Forward Initial Margin of a Bermudan Swaption (Multi-Callable) with Exercise 8Y, 10Y, 12Y, 14Y</t>
  </si>
  <si>
    <t>173,080s</t>
  </si>
  <si>
    <t>138,849s</t>
  </si>
  <si>
    <t>Not Considering OIS Sensitivities</t>
  </si>
  <si>
    <t>Considering OIS Sensitivities</t>
  </si>
  <si>
    <t>85,196s</t>
  </si>
  <si>
    <t>not considering OIS</t>
  </si>
  <si>
    <t>185s</t>
  </si>
  <si>
    <t>Expected Forward Initial Margin of a Bermudan Swaption (Multi-Callable) with Exercise 10Y, 12Y, 14Y, 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</si>
</sst>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104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  <xf numFmtId="0" fontId="0" fillId="19" borderId="0" xfId="0" applyFill="1"/>
    <xf numFmtId="0" fontId="21" fillId="19" borderId="0" xfId="0" applyFont="1" applyFill="1"/>
    <xf numFmtId="0" fontId="6" fillId="12" borderId="0" xfId="0" quotePrefix="1" applyFont="1" applyFill="1" applyAlignment="1">
      <alignment vertical="top"/>
    </xf>
    <xf numFmtId="0" fontId="2" fillId="12" borderId="0" xfId="0" quotePrefix="1" applyFont="1" applyFill="1" applyAlignment="1">
      <alignment vertical="top" wrapText="1"/>
    </xf>
    <xf numFmtId="0" fontId="0" fillId="4" borderId="0" xfId="0" applyFont="1" applyFill="1" applyAlignment="1">
      <alignment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005713731194429"/>
          <c:y val="3.05080653519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MeltingSIMMBuckets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'SIMM-Analysis'!$F$43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448142098001444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60272"/>
        <c:axId val="264660832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60272"/>
        <c:axId val="264660832"/>
      </c:lineChart>
      <c:catAx>
        <c:axId val="2646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832"/>
        <c:crosses val="autoZero"/>
        <c:auto val="1"/>
        <c:lblAlgn val="ctr"/>
        <c:lblOffset val="100"/>
        <c:noMultiLvlLbl val="0"/>
      </c:catAx>
      <c:valAx>
        <c:axId val="26466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 % of Notional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5798243498919382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64192"/>
        <c:axId val="264664752"/>
      </c:lineChart>
      <c:catAx>
        <c:axId val="2646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752"/>
        <c:crosses val="autoZero"/>
        <c:auto val="1"/>
        <c:lblAlgn val="ctr"/>
        <c:lblOffset val="100"/>
        <c:noMultiLvlLbl val="0"/>
      </c:catAx>
      <c:valAx>
        <c:axId val="26466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22520859028378E-2"/>
              <c:y val="0.2346473344910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2201348793269191"/>
          <c:y val="3.05080653519923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v>Linear Melting on SIMM Buckets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'SIMM-Analysis'!$A$45:$A$245</c:f>
            </c:multiLvlStrRef>
          </c:cat>
          <c:val>
            <c:numRef>
              <c:f>[0]!ValueMelting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B-419F-A956-355E18AAD4A6}"/>
            </c:ext>
          </c:extLst>
        </c:ser>
        <c:ser>
          <c:idx val="0"/>
          <c:order val="1"/>
          <c:tx>
            <c:v>Linear Melting on LIBOR Buckets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[0]!ValueMeltingLIBOR</c:f>
              <c:numCache>
                <c:formatCode>0.0000000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DB-419F-A956-355E18AA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10 Y Plain Vanilla Swap 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4.6162260252445799</c:v>
                </c:pt>
                <c:pt idx="2">
                  <c:v>4.5591935091707798</c:v>
                </c:pt>
                <c:pt idx="3">
                  <c:v>4.5499169126800902</c:v>
                </c:pt>
                <c:pt idx="4">
                  <c:v>4.5630313598604202</c:v>
                </c:pt>
                <c:pt idx="5">
                  <c:v>4.5428892676049202</c:v>
                </c:pt>
                <c:pt idx="6">
                  <c:v>4.5130384402189199</c:v>
                </c:pt>
                <c:pt idx="7">
                  <c:v>4.4924082103020702</c:v>
                </c:pt>
                <c:pt idx="8">
                  <c:v>4.4748250188499403</c:v>
                </c:pt>
                <c:pt idx="9">
                  <c:v>4.4397434399170104</c:v>
                </c:pt>
                <c:pt idx="10">
                  <c:v>4.3628589176161299</c:v>
                </c:pt>
                <c:pt idx="11">
                  <c:v>4.3638485143306998</c:v>
                </c:pt>
                <c:pt idx="12">
                  <c:v>4.3368998501345999</c:v>
                </c:pt>
                <c:pt idx="13">
                  <c:v>4.2749126561870199</c:v>
                </c:pt>
                <c:pt idx="14">
                  <c:v>4.2316430354059698</c:v>
                </c:pt>
                <c:pt idx="15">
                  <c:v>4.1898002879204101</c:v>
                </c:pt>
                <c:pt idx="16">
                  <c:v>4.1450373215857299</c:v>
                </c:pt>
                <c:pt idx="17">
                  <c:v>4.1106853706234903</c:v>
                </c:pt>
                <c:pt idx="18">
                  <c:v>4.0534183298325601</c:v>
                </c:pt>
                <c:pt idx="19">
                  <c:v>4.0147818239990203</c:v>
                </c:pt>
                <c:pt idx="20">
                  <c:v>3.9579490851179302</c:v>
                </c:pt>
                <c:pt idx="21">
                  <c:v>3.93014467002422</c:v>
                </c:pt>
                <c:pt idx="22">
                  <c:v>3.8987799957277098</c:v>
                </c:pt>
                <c:pt idx="23">
                  <c:v>3.84554863019406</c:v>
                </c:pt>
                <c:pt idx="24">
                  <c:v>3.7712737102027099</c:v>
                </c:pt>
                <c:pt idx="25">
                  <c:v>3.74411758147227</c:v>
                </c:pt>
                <c:pt idx="26">
                  <c:v>3.7201505533926902</c:v>
                </c:pt>
                <c:pt idx="27">
                  <c:v>3.6859455370913699</c:v>
                </c:pt>
                <c:pt idx="28">
                  <c:v>3.6409593317182098</c:v>
                </c:pt>
                <c:pt idx="29">
                  <c:v>3.5700064408618002</c:v>
                </c:pt>
                <c:pt idx="30">
                  <c:v>3.5590580856010301</c:v>
                </c:pt>
                <c:pt idx="31">
                  <c:v>3.5396655551637499</c:v>
                </c:pt>
                <c:pt idx="32">
                  <c:v>3.5094040170966099</c:v>
                </c:pt>
                <c:pt idx="33">
                  <c:v>3.4531563040700801</c:v>
                </c:pt>
                <c:pt idx="34">
                  <c:v>3.3908118035384298</c:v>
                </c:pt>
                <c:pt idx="35">
                  <c:v>3.3314000725802999</c:v>
                </c:pt>
                <c:pt idx="36">
                  <c:v>3.31279409301409</c:v>
                </c:pt>
                <c:pt idx="37">
                  <c:v>3.2839864987724399</c:v>
                </c:pt>
                <c:pt idx="38">
                  <c:v>3.2437657925552399</c:v>
                </c:pt>
                <c:pt idx="39">
                  <c:v>3.1693630443249399</c:v>
                </c:pt>
                <c:pt idx="40">
                  <c:v>3.12005964783607</c:v>
                </c:pt>
                <c:pt idx="41">
                  <c:v>3.1066560970409198</c:v>
                </c:pt>
                <c:pt idx="42">
                  <c:v>3.07557745876663</c:v>
                </c:pt>
                <c:pt idx="43">
                  <c:v>3.0009965171281401</c:v>
                </c:pt>
                <c:pt idx="44">
                  <c:v>2.9339724045434501</c:v>
                </c:pt>
                <c:pt idx="45">
                  <c:v>2.8814012339353998</c:v>
                </c:pt>
                <c:pt idx="46">
                  <c:v>2.8645002642620501</c:v>
                </c:pt>
                <c:pt idx="47">
                  <c:v>2.8319100696287398</c:v>
                </c:pt>
                <c:pt idx="48">
                  <c:v>2.8054181451215801</c:v>
                </c:pt>
                <c:pt idx="49">
                  <c:v>2.7226173185015501</c:v>
                </c:pt>
                <c:pt idx="50">
                  <c:v>2.6460541702703</c:v>
                </c:pt>
                <c:pt idx="51">
                  <c:v>2.6226996940090399</c:v>
                </c:pt>
                <c:pt idx="52">
                  <c:v>2.5957354607423802</c:v>
                </c:pt>
                <c:pt idx="53">
                  <c:v>2.5263959791183299</c:v>
                </c:pt>
                <c:pt idx="54">
                  <c:v>2.44630301114542</c:v>
                </c:pt>
                <c:pt idx="55">
                  <c:v>2.361397307881</c:v>
                </c:pt>
                <c:pt idx="56">
                  <c:v>2.33065580145986</c:v>
                </c:pt>
                <c:pt idx="57">
                  <c:v>2.291564441617</c:v>
                </c:pt>
                <c:pt idx="58">
                  <c:v>2.2473181328422802</c:v>
                </c:pt>
                <c:pt idx="59">
                  <c:v>2.16517427828125</c:v>
                </c:pt>
                <c:pt idx="60">
                  <c:v>2.0875372318908001</c:v>
                </c:pt>
                <c:pt idx="61">
                  <c:v>2.0607178733656499</c:v>
                </c:pt>
                <c:pt idx="62">
                  <c:v>2.0396968572382201</c:v>
                </c:pt>
                <c:pt idx="63">
                  <c:v>1.98507061728185</c:v>
                </c:pt>
                <c:pt idx="64">
                  <c:v>1.8982652547744601</c:v>
                </c:pt>
                <c:pt idx="65">
                  <c:v>1.8171485587812699</c:v>
                </c:pt>
                <c:pt idx="66">
                  <c:v>1.7947803325514899</c:v>
                </c:pt>
                <c:pt idx="67">
                  <c:v>1.7685918366336999</c:v>
                </c:pt>
                <c:pt idx="68">
                  <c:v>1.7172548919428601</c:v>
                </c:pt>
                <c:pt idx="69">
                  <c:v>1.6374185932696499</c:v>
                </c:pt>
                <c:pt idx="70">
                  <c:v>1.56030159332381</c:v>
                </c:pt>
                <c:pt idx="71">
                  <c:v>1.5430314597956201</c:v>
                </c:pt>
                <c:pt idx="72">
                  <c:v>1.5288065843174801</c:v>
                </c:pt>
                <c:pt idx="73">
                  <c:v>1.48666513463636</c:v>
                </c:pt>
                <c:pt idx="74">
                  <c:v>1.39530233993027</c:v>
                </c:pt>
                <c:pt idx="75">
                  <c:v>1.3014422291585499</c:v>
                </c:pt>
                <c:pt idx="76">
                  <c:v>1.2966027123248101</c:v>
                </c:pt>
                <c:pt idx="77">
                  <c:v>1.29401121001849</c:v>
                </c:pt>
                <c:pt idx="78">
                  <c:v>1.23449767627745</c:v>
                </c:pt>
                <c:pt idx="79">
                  <c:v>1.14983274829821</c:v>
                </c:pt>
                <c:pt idx="80">
                  <c:v>1.0589962107150701</c:v>
                </c:pt>
                <c:pt idx="81">
                  <c:v>1.05827514155862</c:v>
                </c:pt>
                <c:pt idx="82">
                  <c:v>1.0531099234899199</c:v>
                </c:pt>
                <c:pt idx="83">
                  <c:v>1.0385517912158999</c:v>
                </c:pt>
                <c:pt idx="84">
                  <c:v>0.93547241552610605</c:v>
                </c:pt>
                <c:pt idx="85">
                  <c:v>0.84317313755757906</c:v>
                </c:pt>
                <c:pt idx="86">
                  <c:v>0.85627252286026501</c:v>
                </c:pt>
                <c:pt idx="87">
                  <c:v>0.89252353915941096</c:v>
                </c:pt>
                <c:pt idx="88">
                  <c:v>0.82663642843665397</c:v>
                </c:pt>
                <c:pt idx="89">
                  <c:v>0.731437252532954</c:v>
                </c:pt>
                <c:pt idx="90">
                  <c:v>0.61147455452328003</c:v>
                </c:pt>
                <c:pt idx="91">
                  <c:v>0.61966457844862399</c:v>
                </c:pt>
                <c:pt idx="92">
                  <c:v>0.61864692020353795</c:v>
                </c:pt>
                <c:pt idx="93">
                  <c:v>0.65205026467726102</c:v>
                </c:pt>
                <c:pt idx="94">
                  <c:v>0.48430612309971499</c:v>
                </c:pt>
                <c:pt idx="95">
                  <c:v>0.33027184624954897</c:v>
                </c:pt>
                <c:pt idx="96">
                  <c:v>0.37561646972107798</c:v>
                </c:pt>
                <c:pt idx="97">
                  <c:v>0.52647938266063599</c:v>
                </c:pt>
                <c:pt idx="98">
                  <c:v>0.35204008298796202</c:v>
                </c:pt>
                <c:pt idx="99">
                  <c:v>9.7202313723863495E-2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4.3656222491521204</c:v>
                </c:pt>
                <c:pt idx="2">
                  <c:v>4.2297218269879204</c:v>
                </c:pt>
                <c:pt idx="3">
                  <c:v>4.1139168912267401</c:v>
                </c:pt>
                <c:pt idx="4">
                  <c:v>4.0233641219161296</c:v>
                </c:pt>
                <c:pt idx="5">
                  <c:v>3.9136842031086099</c:v>
                </c:pt>
                <c:pt idx="6">
                  <c:v>3.8802183507605399</c:v>
                </c:pt>
                <c:pt idx="7">
                  <c:v>3.81606322900251</c:v>
                </c:pt>
                <c:pt idx="8">
                  <c:v>3.73244006627769</c:v>
                </c:pt>
                <c:pt idx="9">
                  <c:v>3.6433149217732299</c:v>
                </c:pt>
                <c:pt idx="10">
                  <c:v>3.5370321543407401</c:v>
                </c:pt>
                <c:pt idx="11">
                  <c:v>3.5261703000042699</c:v>
                </c:pt>
                <c:pt idx="12">
                  <c:v>3.4861328689526201</c:v>
                </c:pt>
                <c:pt idx="13">
                  <c:v>3.45252569685104</c:v>
                </c:pt>
                <c:pt idx="14">
                  <c:v>3.4014581664644701</c:v>
                </c:pt>
                <c:pt idx="15">
                  <c:v>3.3031956920453398</c:v>
                </c:pt>
                <c:pt idx="16">
                  <c:v>3.2587628567390601</c:v>
                </c:pt>
                <c:pt idx="17">
                  <c:v>3.2092904090654999</c:v>
                </c:pt>
                <c:pt idx="18">
                  <c:v>3.1905422332066</c:v>
                </c:pt>
                <c:pt idx="19">
                  <c:v>3.13797759971095</c:v>
                </c:pt>
                <c:pt idx="20">
                  <c:v>3.0667960363251199</c:v>
                </c:pt>
                <c:pt idx="21">
                  <c:v>3.02482316579247</c:v>
                </c:pt>
                <c:pt idx="22">
                  <c:v>3.0196527711157799</c:v>
                </c:pt>
                <c:pt idx="23">
                  <c:v>2.9806978956096701</c:v>
                </c:pt>
                <c:pt idx="24">
                  <c:v>2.9452610669649801</c:v>
                </c:pt>
                <c:pt idx="25">
                  <c:v>2.7934937499628698</c:v>
                </c:pt>
                <c:pt idx="26">
                  <c:v>2.7824641526734601</c:v>
                </c:pt>
                <c:pt idx="27">
                  <c:v>2.76231046671167</c:v>
                </c:pt>
                <c:pt idx="28">
                  <c:v>2.7296314058727602</c:v>
                </c:pt>
                <c:pt idx="29">
                  <c:v>2.6866010567694398</c:v>
                </c:pt>
                <c:pt idx="30">
                  <c:v>2.5962924589581098</c:v>
                </c:pt>
                <c:pt idx="31">
                  <c:v>2.59494162184787</c:v>
                </c:pt>
                <c:pt idx="32">
                  <c:v>2.5776018385791102</c:v>
                </c:pt>
                <c:pt idx="33">
                  <c:v>2.5499771575823802</c:v>
                </c:pt>
                <c:pt idx="34">
                  <c:v>2.4990064872620401</c:v>
                </c:pt>
                <c:pt idx="35">
                  <c:v>2.3977903988752698</c:v>
                </c:pt>
                <c:pt idx="36">
                  <c:v>2.3962822530704302</c:v>
                </c:pt>
                <c:pt idx="37">
                  <c:v>2.38685260068549</c:v>
                </c:pt>
                <c:pt idx="38">
                  <c:v>2.3682777589008199</c:v>
                </c:pt>
                <c:pt idx="39">
                  <c:v>2.32149404988875</c:v>
                </c:pt>
                <c:pt idx="40">
                  <c:v>2.2372709866598099</c:v>
                </c:pt>
                <c:pt idx="41">
                  <c:v>2.2317865086811599</c:v>
                </c:pt>
                <c:pt idx="42">
                  <c:v>2.2332133829193301</c:v>
                </c:pt>
                <c:pt idx="43">
                  <c:v>2.1854173544008999</c:v>
                </c:pt>
                <c:pt idx="44">
                  <c:v>2.1483006047566602</c:v>
                </c:pt>
                <c:pt idx="45">
                  <c:v>2.0578755863476998</c:v>
                </c:pt>
                <c:pt idx="46">
                  <c:v>2.0611872138301801</c:v>
                </c:pt>
                <c:pt idx="47">
                  <c:v>2.0590597477688499</c:v>
                </c:pt>
                <c:pt idx="48">
                  <c:v>2.0398759081447499</c:v>
                </c:pt>
                <c:pt idx="49">
                  <c:v>1.97408261030528</c:v>
                </c:pt>
                <c:pt idx="50">
                  <c:v>1.88812621255226</c:v>
                </c:pt>
                <c:pt idx="51">
                  <c:v>1.88928933996274</c:v>
                </c:pt>
                <c:pt idx="52">
                  <c:v>1.8877842204925499</c:v>
                </c:pt>
                <c:pt idx="53">
                  <c:v>1.83015039232967</c:v>
                </c:pt>
                <c:pt idx="54">
                  <c:v>1.7717973835882801</c:v>
                </c:pt>
                <c:pt idx="55">
                  <c:v>1.6975603632718099</c:v>
                </c:pt>
                <c:pt idx="56">
                  <c:v>1.6967669188372601</c:v>
                </c:pt>
                <c:pt idx="57">
                  <c:v>1.6828777755479301</c:v>
                </c:pt>
                <c:pt idx="58">
                  <c:v>1.6577670190828799</c:v>
                </c:pt>
                <c:pt idx="59">
                  <c:v>1.5999700955568401</c:v>
                </c:pt>
                <c:pt idx="60">
                  <c:v>1.5296745705229</c:v>
                </c:pt>
                <c:pt idx="61">
                  <c:v>1.5247178782001001</c:v>
                </c:pt>
                <c:pt idx="62">
                  <c:v>1.53218008159863</c:v>
                </c:pt>
                <c:pt idx="63">
                  <c:v>1.49753487127208</c:v>
                </c:pt>
                <c:pt idx="64">
                  <c:v>1.4295718627399701</c:v>
                </c:pt>
                <c:pt idx="65">
                  <c:v>1.3552637754092201</c:v>
                </c:pt>
                <c:pt idx="66">
                  <c:v>1.3553647686733501</c:v>
                </c:pt>
                <c:pt idx="67">
                  <c:v>1.3508611636554599</c:v>
                </c:pt>
                <c:pt idx="68">
                  <c:v>1.32066775780761</c:v>
                </c:pt>
                <c:pt idx="69">
                  <c:v>1.2564380068600101</c:v>
                </c:pt>
                <c:pt idx="70">
                  <c:v>1.1859218333216801</c:v>
                </c:pt>
                <c:pt idx="71">
                  <c:v>1.1946361262024701</c:v>
                </c:pt>
                <c:pt idx="72">
                  <c:v>1.1913591938142001</c:v>
                </c:pt>
                <c:pt idx="73">
                  <c:v>1.1672980313911501</c:v>
                </c:pt>
                <c:pt idx="74">
                  <c:v>1.09176594850639</c:v>
                </c:pt>
                <c:pt idx="75">
                  <c:v>1.0180482455552</c:v>
                </c:pt>
                <c:pt idx="76">
                  <c:v>1.0255041378466101</c:v>
                </c:pt>
                <c:pt idx="77">
                  <c:v>1.03905538304754</c:v>
                </c:pt>
                <c:pt idx="78">
                  <c:v>0.99634475813905798</c:v>
                </c:pt>
                <c:pt idx="79">
                  <c:v>0.925025329557429</c:v>
                </c:pt>
                <c:pt idx="80">
                  <c:v>0.85241775223061</c:v>
                </c:pt>
                <c:pt idx="81">
                  <c:v>0.86248128999651696</c:v>
                </c:pt>
                <c:pt idx="82">
                  <c:v>0.87321769153546902</c:v>
                </c:pt>
                <c:pt idx="83">
                  <c:v>0.87154913223043795</c:v>
                </c:pt>
                <c:pt idx="84">
                  <c:v>0.77498872677478303</c:v>
                </c:pt>
                <c:pt idx="85">
                  <c:v>0.69767349769836795</c:v>
                </c:pt>
                <c:pt idx="86">
                  <c:v>0.72245736925389603</c:v>
                </c:pt>
                <c:pt idx="87">
                  <c:v>0.77428374965651803</c:v>
                </c:pt>
                <c:pt idx="88">
                  <c:v>0.71481311401418701</c:v>
                </c:pt>
                <c:pt idx="89">
                  <c:v>0.62790425852856402</c:v>
                </c:pt>
                <c:pt idx="90">
                  <c:v>0.52771025154637397</c:v>
                </c:pt>
                <c:pt idx="91">
                  <c:v>0.54439855640637702</c:v>
                </c:pt>
                <c:pt idx="92">
                  <c:v>0.55439941276828397</c:v>
                </c:pt>
                <c:pt idx="93">
                  <c:v>0.59803904146917197</c:v>
                </c:pt>
                <c:pt idx="94">
                  <c:v>0.43425589800749598</c:v>
                </c:pt>
                <c:pt idx="95">
                  <c:v>0.29925839627536299</c:v>
                </c:pt>
                <c:pt idx="96">
                  <c:v>0.35090483304686498</c:v>
                </c:pt>
                <c:pt idx="97">
                  <c:v>0.51109816000317498</c:v>
                </c:pt>
                <c:pt idx="98">
                  <c:v>0.34097360746949101</c:v>
                </c:pt>
                <c:pt idx="99">
                  <c:v>8.4250318160932605E-2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2896"/>
        <c:axId val="2652334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4.5180213881403901</c:v>
                </c:pt>
                <c:pt idx="2">
                  <c:v>4.4073312857587101</c:v>
                </c:pt>
                <c:pt idx="3">
                  <c:v>4.4018676817623703</c:v>
                </c:pt>
                <c:pt idx="4">
                  <c:v>4.2820316881259597</c:v>
                </c:pt>
                <c:pt idx="5">
                  <c:v>4.2948642285730099</c:v>
                </c:pt>
                <c:pt idx="6">
                  <c:v>4.1868186493868897</c:v>
                </c:pt>
                <c:pt idx="7">
                  <c:v>4.1525242778801497</c:v>
                </c:pt>
                <c:pt idx="8">
                  <c:v>4.1055424153686699</c:v>
                </c:pt>
                <c:pt idx="9">
                  <c:v>4.0703137923770596</c:v>
                </c:pt>
                <c:pt idx="10">
                  <c:v>4.0259928754764998</c:v>
                </c:pt>
                <c:pt idx="11">
                  <c:v>3.8777144264722101</c:v>
                </c:pt>
                <c:pt idx="12">
                  <c:v>3.84535728496944</c:v>
                </c:pt>
                <c:pt idx="13">
                  <c:v>3.8068290069341599</c:v>
                </c:pt>
                <c:pt idx="14">
                  <c:v>3.7625937713208799</c:v>
                </c:pt>
                <c:pt idx="15">
                  <c:v>3.69891085653297</c:v>
                </c:pt>
                <c:pt idx="16">
                  <c:v>3.8058588073119202</c:v>
                </c:pt>
                <c:pt idx="17">
                  <c:v>3.8242114971649799</c:v>
                </c:pt>
                <c:pt idx="18">
                  <c:v>3.7638831347609001</c:v>
                </c:pt>
                <c:pt idx="19">
                  <c:v>3.6410827149462399</c:v>
                </c:pt>
                <c:pt idx="20">
                  <c:v>3.6306616515202501</c:v>
                </c:pt>
                <c:pt idx="21">
                  <c:v>3.6410417736572498</c:v>
                </c:pt>
                <c:pt idx="22">
                  <c:v>3.61381131622809</c:v>
                </c:pt>
                <c:pt idx="23">
                  <c:v>3.5594391017322802</c:v>
                </c:pt>
                <c:pt idx="24">
                  <c:v>3.4894127855387098</c:v>
                </c:pt>
                <c:pt idx="25">
                  <c:v>3.4342621110923401</c:v>
                </c:pt>
                <c:pt idx="26">
                  <c:v>3.4175624594159202</c:v>
                </c:pt>
                <c:pt idx="27">
                  <c:v>3.4117917706880898</c:v>
                </c:pt>
                <c:pt idx="28">
                  <c:v>3.36772317843567</c:v>
                </c:pt>
                <c:pt idx="29">
                  <c:v>3.2932068442328202</c:v>
                </c:pt>
                <c:pt idx="30">
                  <c:v>3.34321666514658</c:v>
                </c:pt>
                <c:pt idx="31">
                  <c:v>3.3379668684977202</c:v>
                </c:pt>
                <c:pt idx="32">
                  <c:v>3.3123454660181202</c:v>
                </c:pt>
                <c:pt idx="33">
                  <c:v>3.25757316753156</c:v>
                </c:pt>
                <c:pt idx="34">
                  <c:v>3.1818781195896402</c:v>
                </c:pt>
                <c:pt idx="35">
                  <c:v>3.0877377580114298</c:v>
                </c:pt>
                <c:pt idx="36">
                  <c:v>3.0765562416279399</c:v>
                </c:pt>
                <c:pt idx="37">
                  <c:v>3.05419572456994</c:v>
                </c:pt>
                <c:pt idx="38">
                  <c:v>3.0190605372520198</c:v>
                </c:pt>
                <c:pt idx="39">
                  <c:v>2.9513925800365999</c:v>
                </c:pt>
                <c:pt idx="40">
                  <c:v>2.87956090957677</c:v>
                </c:pt>
                <c:pt idx="41">
                  <c:v>2.8623874816030699</c:v>
                </c:pt>
                <c:pt idx="42">
                  <c:v>2.8321192680115401</c:v>
                </c:pt>
                <c:pt idx="43">
                  <c:v>2.7730792993777902</c:v>
                </c:pt>
                <c:pt idx="44">
                  <c:v>2.7154614173931901</c:v>
                </c:pt>
                <c:pt idx="45">
                  <c:v>2.67448832829752</c:v>
                </c:pt>
                <c:pt idx="46">
                  <c:v>2.6585709165484599</c:v>
                </c:pt>
                <c:pt idx="47">
                  <c:v>2.6289670121861302</c:v>
                </c:pt>
                <c:pt idx="48">
                  <c:v>2.5999828082924501</c:v>
                </c:pt>
                <c:pt idx="49">
                  <c:v>2.5174681226442499</c:v>
                </c:pt>
                <c:pt idx="50">
                  <c:v>2.3593820446235201</c:v>
                </c:pt>
                <c:pt idx="51">
                  <c:v>2.3510184462917998</c:v>
                </c:pt>
                <c:pt idx="52">
                  <c:v>2.3312802908746102</c:v>
                </c:pt>
                <c:pt idx="53">
                  <c:v>2.2604659010719499</c:v>
                </c:pt>
                <c:pt idx="54">
                  <c:v>2.1864272237267599</c:v>
                </c:pt>
                <c:pt idx="55">
                  <c:v>2.0603426589162601</c:v>
                </c:pt>
                <c:pt idx="56">
                  <c:v>2.0457513229950202</c:v>
                </c:pt>
                <c:pt idx="57">
                  <c:v>2.0264684565603699</c:v>
                </c:pt>
                <c:pt idx="58">
                  <c:v>2.0040575834137702</c:v>
                </c:pt>
                <c:pt idx="59">
                  <c:v>1.9180690632425801</c:v>
                </c:pt>
                <c:pt idx="60">
                  <c:v>1.9093073849330999</c:v>
                </c:pt>
                <c:pt idx="61">
                  <c:v>1.89982767872521</c:v>
                </c:pt>
                <c:pt idx="62">
                  <c:v>1.89131886541553</c:v>
                </c:pt>
                <c:pt idx="63">
                  <c:v>1.84323963698239</c:v>
                </c:pt>
                <c:pt idx="64">
                  <c:v>1.75953420371455</c:v>
                </c:pt>
                <c:pt idx="65">
                  <c:v>1.7172746788803901</c:v>
                </c:pt>
                <c:pt idx="66">
                  <c:v>1.7080367464836499</c:v>
                </c:pt>
                <c:pt idx="67">
                  <c:v>1.6860643709265299</c:v>
                </c:pt>
                <c:pt idx="68">
                  <c:v>1.6360343692035799</c:v>
                </c:pt>
                <c:pt idx="69">
                  <c:v>1.5614981990924199</c:v>
                </c:pt>
                <c:pt idx="70">
                  <c:v>1.45028456265484</c:v>
                </c:pt>
                <c:pt idx="71">
                  <c:v>1.44133354095073</c:v>
                </c:pt>
                <c:pt idx="72">
                  <c:v>1.4300396092021701</c:v>
                </c:pt>
                <c:pt idx="73">
                  <c:v>1.3936633582932501</c:v>
                </c:pt>
                <c:pt idx="74">
                  <c:v>1.3072931735109501</c:v>
                </c:pt>
                <c:pt idx="75">
                  <c:v>1.22889279625255</c:v>
                </c:pt>
                <c:pt idx="76">
                  <c:v>1.22686787457542</c:v>
                </c:pt>
                <c:pt idx="77">
                  <c:v>1.22719542898783</c:v>
                </c:pt>
                <c:pt idx="78">
                  <c:v>1.17295211919485</c:v>
                </c:pt>
                <c:pt idx="79">
                  <c:v>1.0915410815887101</c:v>
                </c:pt>
                <c:pt idx="80">
                  <c:v>1.01240215045805</c:v>
                </c:pt>
                <c:pt idx="81">
                  <c:v>1.0131333411688701</c:v>
                </c:pt>
                <c:pt idx="82">
                  <c:v>1.0112277839941699</c:v>
                </c:pt>
                <c:pt idx="83">
                  <c:v>1.0000268936476899</c:v>
                </c:pt>
                <c:pt idx="84">
                  <c:v>0.89877520214852902</c:v>
                </c:pt>
                <c:pt idx="85">
                  <c:v>0.81163657657216104</c:v>
                </c:pt>
                <c:pt idx="86">
                  <c:v>0.83163535332906202</c:v>
                </c:pt>
                <c:pt idx="87">
                  <c:v>0.86991053374846905</c:v>
                </c:pt>
                <c:pt idx="88">
                  <c:v>0.80509627512797899</c:v>
                </c:pt>
                <c:pt idx="89">
                  <c:v>0.71157011983587104</c:v>
                </c:pt>
                <c:pt idx="90">
                  <c:v>0.59857983369379897</c:v>
                </c:pt>
                <c:pt idx="91">
                  <c:v>0.60894960462722103</c:v>
                </c:pt>
                <c:pt idx="92">
                  <c:v>0.60850849681380303</c:v>
                </c:pt>
                <c:pt idx="93">
                  <c:v>0.64356908226218001</c:v>
                </c:pt>
                <c:pt idx="94">
                  <c:v>0.47624207547484498</c:v>
                </c:pt>
                <c:pt idx="95">
                  <c:v>0.32549637252298103</c:v>
                </c:pt>
                <c:pt idx="96">
                  <c:v>0.37159571912536399</c:v>
                </c:pt>
                <c:pt idx="97">
                  <c:v>0.52328917353443805</c:v>
                </c:pt>
                <c:pt idx="98">
                  <c:v>0.34966192107121902</c:v>
                </c:pt>
                <c:pt idx="99">
                  <c:v>9.4934298495979896E-2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4.5527686987104703</c:v>
                </c:pt>
                <c:pt idx="2">
                  <c:v>4.37447389180823</c:v>
                </c:pt>
                <c:pt idx="3">
                  <c:v>4.1363264002240996</c:v>
                </c:pt>
                <c:pt idx="4">
                  <c:v>4.1710294462287303</c:v>
                </c:pt>
                <c:pt idx="5">
                  <c:v>4.01337918246442</c:v>
                </c:pt>
                <c:pt idx="6">
                  <c:v>4.0304697527431204</c:v>
                </c:pt>
                <c:pt idx="7">
                  <c:v>3.9746229500158301</c:v>
                </c:pt>
                <c:pt idx="8">
                  <c:v>3.8396495335452498</c:v>
                </c:pt>
                <c:pt idx="9">
                  <c:v>3.8145083388724701</c:v>
                </c:pt>
                <c:pt idx="10">
                  <c:v>3.6762124363025399</c:v>
                </c:pt>
                <c:pt idx="11">
                  <c:v>3.6897167889971501</c:v>
                </c:pt>
                <c:pt idx="12">
                  <c:v>3.6854991953216598</c:v>
                </c:pt>
                <c:pt idx="13">
                  <c:v>3.6563616847753502</c:v>
                </c:pt>
                <c:pt idx="14">
                  <c:v>3.5921879299442199</c:v>
                </c:pt>
                <c:pt idx="15">
                  <c:v>3.5152669315119902</c:v>
                </c:pt>
                <c:pt idx="16">
                  <c:v>3.53907821798055</c:v>
                </c:pt>
                <c:pt idx="17">
                  <c:v>3.5316274149288498</c:v>
                </c:pt>
                <c:pt idx="18">
                  <c:v>3.4560730362472998</c:v>
                </c:pt>
                <c:pt idx="19">
                  <c:v>3.3565346797612898</c:v>
                </c:pt>
                <c:pt idx="20">
                  <c:v>3.4369610531271801</c:v>
                </c:pt>
                <c:pt idx="21">
                  <c:v>3.4105714922339101</c:v>
                </c:pt>
                <c:pt idx="22">
                  <c:v>3.41378945401918</c:v>
                </c:pt>
                <c:pt idx="23">
                  <c:v>3.3946957922224801</c:v>
                </c:pt>
                <c:pt idx="24">
                  <c:v>3.3371801637321798</c:v>
                </c:pt>
                <c:pt idx="25">
                  <c:v>3.2566376563829902</c:v>
                </c:pt>
                <c:pt idx="26">
                  <c:v>3.2571069825710102</c:v>
                </c:pt>
                <c:pt idx="27">
                  <c:v>3.24026307086667</c:v>
                </c:pt>
                <c:pt idx="28">
                  <c:v>3.2120098201114602</c:v>
                </c:pt>
                <c:pt idx="29">
                  <c:v>3.1421409129037898</c:v>
                </c:pt>
                <c:pt idx="30">
                  <c:v>3.0071931001073402</c:v>
                </c:pt>
                <c:pt idx="31">
                  <c:v>3.0090553874339698</c:v>
                </c:pt>
                <c:pt idx="32">
                  <c:v>2.9862029819776899</c:v>
                </c:pt>
                <c:pt idx="33">
                  <c:v>2.9343932819546099</c:v>
                </c:pt>
                <c:pt idx="34">
                  <c:v>2.8753543168491098</c:v>
                </c:pt>
                <c:pt idx="35">
                  <c:v>2.7765225189209302</c:v>
                </c:pt>
                <c:pt idx="36">
                  <c:v>2.7690296834552601</c:v>
                </c:pt>
                <c:pt idx="37">
                  <c:v>2.7497077773101899</c:v>
                </c:pt>
                <c:pt idx="38">
                  <c:v>2.71945781081142</c:v>
                </c:pt>
                <c:pt idx="39">
                  <c:v>2.6558433285226601</c:v>
                </c:pt>
                <c:pt idx="40">
                  <c:v>2.5656458949366998</c:v>
                </c:pt>
                <c:pt idx="41">
                  <c:v>2.5571154526783202</c:v>
                </c:pt>
                <c:pt idx="42">
                  <c:v>2.5380968074499699</c:v>
                </c:pt>
                <c:pt idx="43">
                  <c:v>2.48774837384404</c:v>
                </c:pt>
                <c:pt idx="44">
                  <c:v>2.4417636675308598</c:v>
                </c:pt>
                <c:pt idx="45">
                  <c:v>2.38744732801544</c:v>
                </c:pt>
                <c:pt idx="46">
                  <c:v>2.3841868439446898</c:v>
                </c:pt>
                <c:pt idx="47">
                  <c:v>2.3708392444119402</c:v>
                </c:pt>
                <c:pt idx="48">
                  <c:v>2.3542464252274602</c:v>
                </c:pt>
                <c:pt idx="49">
                  <c:v>2.28389873559729</c:v>
                </c:pt>
                <c:pt idx="50">
                  <c:v>2.1335640591053302</c:v>
                </c:pt>
                <c:pt idx="51">
                  <c:v>2.1306966805971999</c:v>
                </c:pt>
                <c:pt idx="52">
                  <c:v>2.1159859320799201</c:v>
                </c:pt>
                <c:pt idx="53">
                  <c:v>2.0530830472451198</c:v>
                </c:pt>
                <c:pt idx="54">
                  <c:v>1.9855651064424999</c:v>
                </c:pt>
                <c:pt idx="55">
                  <c:v>1.9615859243392</c:v>
                </c:pt>
                <c:pt idx="56">
                  <c:v>1.9326290468821401</c:v>
                </c:pt>
                <c:pt idx="57">
                  <c:v>1.90166027340008</c:v>
                </c:pt>
                <c:pt idx="58">
                  <c:v>1.8722367401565501</c:v>
                </c:pt>
                <c:pt idx="59">
                  <c:v>1.81343857479572</c:v>
                </c:pt>
                <c:pt idx="60">
                  <c:v>1.73995387678501</c:v>
                </c:pt>
                <c:pt idx="61">
                  <c:v>1.7368737968336401</c:v>
                </c:pt>
                <c:pt idx="62">
                  <c:v>1.73257606180072</c:v>
                </c:pt>
                <c:pt idx="63">
                  <c:v>1.69465832243447</c:v>
                </c:pt>
                <c:pt idx="64">
                  <c:v>1.6214787802209401</c:v>
                </c:pt>
                <c:pt idx="65">
                  <c:v>1.5465272311207201</c:v>
                </c:pt>
                <c:pt idx="66">
                  <c:v>1.54711746799406</c:v>
                </c:pt>
                <c:pt idx="67">
                  <c:v>1.5320646666781601</c:v>
                </c:pt>
                <c:pt idx="68">
                  <c:v>1.4812455767988899</c:v>
                </c:pt>
                <c:pt idx="69">
                  <c:v>1.41970407727058</c:v>
                </c:pt>
                <c:pt idx="70">
                  <c:v>1.3325114052851901</c:v>
                </c:pt>
                <c:pt idx="71">
                  <c:v>1.3278516930712101</c:v>
                </c:pt>
                <c:pt idx="72">
                  <c:v>1.31914780453391</c:v>
                </c:pt>
                <c:pt idx="73">
                  <c:v>1.2915977050321601</c:v>
                </c:pt>
                <c:pt idx="74">
                  <c:v>1.2105003849195</c:v>
                </c:pt>
                <c:pt idx="75">
                  <c:v>1.12106711641482</c:v>
                </c:pt>
                <c:pt idx="76">
                  <c:v>1.1274740642968499</c:v>
                </c:pt>
                <c:pt idx="77">
                  <c:v>1.1369315162787701</c:v>
                </c:pt>
                <c:pt idx="78">
                  <c:v>1.08520145651289</c:v>
                </c:pt>
                <c:pt idx="79">
                  <c:v>1.0090297152523899</c:v>
                </c:pt>
                <c:pt idx="80">
                  <c:v>0.92548258746188905</c:v>
                </c:pt>
                <c:pt idx="81">
                  <c:v>0.93416327391563303</c:v>
                </c:pt>
                <c:pt idx="82">
                  <c:v>0.93940444369947396</c:v>
                </c:pt>
                <c:pt idx="83">
                  <c:v>0.93310029272472295</c:v>
                </c:pt>
                <c:pt idx="84">
                  <c:v>0.83270281912510802</c:v>
                </c:pt>
                <c:pt idx="85">
                  <c:v>0.75477747157716601</c:v>
                </c:pt>
                <c:pt idx="86">
                  <c:v>0.77673375371528597</c:v>
                </c:pt>
                <c:pt idx="87">
                  <c:v>0.82249754687742205</c:v>
                </c:pt>
                <c:pt idx="88">
                  <c:v>0.76095380964424897</c:v>
                </c:pt>
                <c:pt idx="89">
                  <c:v>0.67006921635153105</c:v>
                </c:pt>
                <c:pt idx="90">
                  <c:v>0.56493835924499003</c:v>
                </c:pt>
                <c:pt idx="91">
                  <c:v>0.57766825221363605</c:v>
                </c:pt>
                <c:pt idx="92">
                  <c:v>0.58245725275814897</c:v>
                </c:pt>
                <c:pt idx="93">
                  <c:v>0.62196862170508205</c:v>
                </c:pt>
                <c:pt idx="94">
                  <c:v>0.45645553099786601</c:v>
                </c:pt>
                <c:pt idx="95">
                  <c:v>0.31300782465496502</c:v>
                </c:pt>
                <c:pt idx="96">
                  <c:v>0.36228688184811098</c:v>
                </c:pt>
                <c:pt idx="97">
                  <c:v>0.51849627000876697</c:v>
                </c:pt>
                <c:pt idx="98">
                  <c:v>0.34637464382938399</c:v>
                </c:pt>
                <c:pt idx="99">
                  <c:v>9.0065587870271302E-2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4.3525678160979897</c:v>
                </c:pt>
                <c:pt idx="2">
                  <c:v>4.3071186181102599</c:v>
                </c:pt>
                <c:pt idx="3">
                  <c:v>4.2825879856045397</c:v>
                </c:pt>
                <c:pt idx="4">
                  <c:v>4.2252045811260102</c:v>
                </c:pt>
                <c:pt idx="5">
                  <c:v>4.2863413336306202</c:v>
                </c:pt>
                <c:pt idx="6">
                  <c:v>4.2636317130478298</c:v>
                </c:pt>
                <c:pt idx="7">
                  <c:v>4.1634307634864198</c:v>
                </c:pt>
                <c:pt idx="8">
                  <c:v>4.1298535619935901</c:v>
                </c:pt>
                <c:pt idx="9">
                  <c:v>4.0838338373466501</c:v>
                </c:pt>
                <c:pt idx="10">
                  <c:v>3.9098521564029398</c:v>
                </c:pt>
                <c:pt idx="11">
                  <c:v>3.8264797213827402</c:v>
                </c:pt>
                <c:pt idx="12">
                  <c:v>3.81083100543868</c:v>
                </c:pt>
                <c:pt idx="13">
                  <c:v>3.7578150472762402</c:v>
                </c:pt>
                <c:pt idx="14">
                  <c:v>3.6701890888678599</c:v>
                </c:pt>
                <c:pt idx="15">
                  <c:v>3.6394291826564902</c:v>
                </c:pt>
                <c:pt idx="16">
                  <c:v>3.5663390663288799</c:v>
                </c:pt>
                <c:pt idx="17">
                  <c:v>3.54583231749212</c:v>
                </c:pt>
                <c:pt idx="18">
                  <c:v>3.5031882192287598</c:v>
                </c:pt>
                <c:pt idx="19">
                  <c:v>3.5903777017758101</c:v>
                </c:pt>
                <c:pt idx="20">
                  <c:v>3.3692280411505502</c:v>
                </c:pt>
                <c:pt idx="21">
                  <c:v>3.3723424585091202</c:v>
                </c:pt>
                <c:pt idx="22">
                  <c:v>3.2678369147178099</c:v>
                </c:pt>
                <c:pt idx="23">
                  <c:v>3.1536117395702599</c:v>
                </c:pt>
                <c:pt idx="24">
                  <c:v>3.0837840490028299</c:v>
                </c:pt>
                <c:pt idx="25">
                  <c:v>2.9773116906491701</c:v>
                </c:pt>
                <c:pt idx="26">
                  <c:v>2.94852983396484</c:v>
                </c:pt>
                <c:pt idx="27">
                  <c:v>2.9139820645478198</c:v>
                </c:pt>
                <c:pt idx="28">
                  <c:v>2.8784864409253301</c:v>
                </c:pt>
                <c:pt idx="29">
                  <c:v>2.83984110226845</c:v>
                </c:pt>
                <c:pt idx="30">
                  <c:v>2.7314591545478599</c:v>
                </c:pt>
                <c:pt idx="31">
                  <c:v>2.7190634773107201</c:v>
                </c:pt>
                <c:pt idx="32">
                  <c:v>2.7050640769100802</c:v>
                </c:pt>
                <c:pt idx="33">
                  <c:v>2.6733267707181598</c:v>
                </c:pt>
                <c:pt idx="34">
                  <c:v>2.6321633682713701</c:v>
                </c:pt>
                <c:pt idx="35">
                  <c:v>2.5165966478495601</c:v>
                </c:pt>
                <c:pt idx="36">
                  <c:v>2.5137281488633598</c:v>
                </c:pt>
                <c:pt idx="37">
                  <c:v>2.50244792299344</c:v>
                </c:pt>
                <c:pt idx="38">
                  <c:v>2.4822249718049498</c:v>
                </c:pt>
                <c:pt idx="39">
                  <c:v>2.4248575573231701</c:v>
                </c:pt>
                <c:pt idx="40">
                  <c:v>2.34782620750951</c:v>
                </c:pt>
                <c:pt idx="41">
                  <c:v>2.3522771539321301</c:v>
                </c:pt>
                <c:pt idx="42">
                  <c:v>2.3490700529116402</c:v>
                </c:pt>
                <c:pt idx="43">
                  <c:v>2.3069494387655198</c:v>
                </c:pt>
                <c:pt idx="44">
                  <c:v>2.2656209962813101</c:v>
                </c:pt>
                <c:pt idx="45">
                  <c:v>2.17675384011266</c:v>
                </c:pt>
                <c:pt idx="46">
                  <c:v>2.1827570936830898</c:v>
                </c:pt>
                <c:pt idx="47">
                  <c:v>2.1767315245079399</c:v>
                </c:pt>
                <c:pt idx="48">
                  <c:v>2.16507295020343</c:v>
                </c:pt>
                <c:pt idx="49">
                  <c:v>2.0970647299506702</c:v>
                </c:pt>
                <c:pt idx="50">
                  <c:v>2.0864910019678198</c:v>
                </c:pt>
                <c:pt idx="51">
                  <c:v>2.1074526621467098</c:v>
                </c:pt>
                <c:pt idx="52">
                  <c:v>2.0992850431124901</c:v>
                </c:pt>
                <c:pt idx="53">
                  <c:v>2.0337613338433198</c:v>
                </c:pt>
                <c:pt idx="54">
                  <c:v>1.9571373308762401</c:v>
                </c:pt>
                <c:pt idx="55">
                  <c:v>1.91770552697679</c:v>
                </c:pt>
                <c:pt idx="56">
                  <c:v>1.9107056734204999</c:v>
                </c:pt>
                <c:pt idx="57">
                  <c:v>1.88169117173253</c:v>
                </c:pt>
                <c:pt idx="58">
                  <c:v>1.84531692535678</c:v>
                </c:pt>
                <c:pt idx="59">
                  <c:v>1.77859631012944</c:v>
                </c:pt>
                <c:pt idx="60">
                  <c:v>1.77766102246119</c:v>
                </c:pt>
                <c:pt idx="61">
                  <c:v>1.7526009217149601</c:v>
                </c:pt>
                <c:pt idx="62">
                  <c:v>1.7386410169287001</c:v>
                </c:pt>
                <c:pt idx="63">
                  <c:v>1.6881220906163401</c:v>
                </c:pt>
                <c:pt idx="64">
                  <c:v>1.6166202331642501</c:v>
                </c:pt>
                <c:pt idx="65">
                  <c:v>1.60031813198968</c:v>
                </c:pt>
                <c:pt idx="66">
                  <c:v>1.5703003117794001</c:v>
                </c:pt>
                <c:pt idx="67">
                  <c:v>1.5431978705267799</c:v>
                </c:pt>
                <c:pt idx="68">
                  <c:v>1.50377468409188</c:v>
                </c:pt>
                <c:pt idx="69">
                  <c:v>1.43783657307978</c:v>
                </c:pt>
                <c:pt idx="70">
                  <c:v>1.3718173442055499</c:v>
                </c:pt>
                <c:pt idx="71">
                  <c:v>1.35569498704243</c:v>
                </c:pt>
                <c:pt idx="72">
                  <c:v>1.3483165851466701</c:v>
                </c:pt>
                <c:pt idx="73">
                  <c:v>1.3149607000582699</c:v>
                </c:pt>
                <c:pt idx="74">
                  <c:v>1.2323874081267601</c:v>
                </c:pt>
                <c:pt idx="75">
                  <c:v>1.1679788784308101</c:v>
                </c:pt>
                <c:pt idx="76">
                  <c:v>1.16234090703268</c:v>
                </c:pt>
                <c:pt idx="77">
                  <c:v>1.16671864144347</c:v>
                </c:pt>
                <c:pt idx="78">
                  <c:v>1.11577630634217</c:v>
                </c:pt>
                <c:pt idx="79">
                  <c:v>1.0378813029676801</c:v>
                </c:pt>
                <c:pt idx="80">
                  <c:v>0.97236895624832698</c:v>
                </c:pt>
                <c:pt idx="81">
                  <c:v>0.97166841285059802</c:v>
                </c:pt>
                <c:pt idx="82">
                  <c:v>0.97097201101959596</c:v>
                </c:pt>
                <c:pt idx="83">
                  <c:v>0.96180089544529901</c:v>
                </c:pt>
                <c:pt idx="84">
                  <c:v>0.86331355093157902</c:v>
                </c:pt>
                <c:pt idx="85">
                  <c:v>0.772422176007318</c:v>
                </c:pt>
                <c:pt idx="86">
                  <c:v>0.79013054527417703</c:v>
                </c:pt>
                <c:pt idx="87">
                  <c:v>0.83480188631980601</c:v>
                </c:pt>
                <c:pt idx="88">
                  <c:v>0.77164219640988796</c:v>
                </c:pt>
                <c:pt idx="89">
                  <c:v>0.67995140816866295</c:v>
                </c:pt>
                <c:pt idx="90">
                  <c:v>0.59180653146982498</c:v>
                </c:pt>
                <c:pt idx="91">
                  <c:v>0.59988081447184305</c:v>
                </c:pt>
                <c:pt idx="92">
                  <c:v>0.60186186915689099</c:v>
                </c:pt>
                <c:pt idx="93">
                  <c:v>0.63775134455268701</c:v>
                </c:pt>
                <c:pt idx="94">
                  <c:v>0.47124068675458303</c:v>
                </c:pt>
                <c:pt idx="95">
                  <c:v>0.32195438634012902</c:v>
                </c:pt>
                <c:pt idx="96">
                  <c:v>0.36900593465917497</c:v>
                </c:pt>
                <c:pt idx="97">
                  <c:v>0.52288458868376197</c:v>
                </c:pt>
                <c:pt idx="98">
                  <c:v>0.349294848540734</c:v>
                </c:pt>
                <c:pt idx="99">
                  <c:v>9.39141520469811E-2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4.5395092326753099</c:v>
                </c:pt>
                <c:pt idx="2">
                  <c:v>4.5591935091707798</c:v>
                </c:pt>
                <c:pt idx="3">
                  <c:v>4.5477466531059498</c:v>
                </c:pt>
                <c:pt idx="4">
                  <c:v>4.5475929279355602</c:v>
                </c:pt>
                <c:pt idx="5">
                  <c:v>4.3290589034459304</c:v>
                </c:pt>
                <c:pt idx="6">
                  <c:v>4.2992258892980004</c:v>
                </c:pt>
                <c:pt idx="7">
                  <c:v>4.2678841821218301</c:v>
                </c:pt>
                <c:pt idx="8">
                  <c:v>4.15563858705067</c:v>
                </c:pt>
                <c:pt idx="9">
                  <c:v>4.0975690822705202</c:v>
                </c:pt>
                <c:pt idx="10">
                  <c:v>4.1064475149230804</c:v>
                </c:pt>
                <c:pt idx="11">
                  <c:v>4.1364372661448998</c:v>
                </c:pt>
                <c:pt idx="12">
                  <c:v>4.1197616869639901</c:v>
                </c:pt>
                <c:pt idx="13">
                  <c:v>4.0722349382384104</c:v>
                </c:pt>
                <c:pt idx="14">
                  <c:v>3.9288510343271699</c:v>
                </c:pt>
                <c:pt idx="15">
                  <c:v>3.7896870461082002</c:v>
                </c:pt>
                <c:pt idx="16">
                  <c:v>3.84260896713378</c:v>
                </c:pt>
                <c:pt idx="17">
                  <c:v>3.8428178632376802</c:v>
                </c:pt>
                <c:pt idx="18">
                  <c:v>3.7226243649466002</c:v>
                </c:pt>
                <c:pt idx="19">
                  <c:v>3.63210489339246</c:v>
                </c:pt>
                <c:pt idx="20">
                  <c:v>3.6027240401128799</c:v>
                </c:pt>
                <c:pt idx="21">
                  <c:v>3.58455252422501</c:v>
                </c:pt>
                <c:pt idx="22">
                  <c:v>3.5280523350600599</c:v>
                </c:pt>
                <c:pt idx="23">
                  <c:v>3.4876237804714498</c:v>
                </c:pt>
                <c:pt idx="24">
                  <c:v>3.4451893639519402</c:v>
                </c:pt>
                <c:pt idx="25">
                  <c:v>3.3667283443207898</c:v>
                </c:pt>
                <c:pt idx="26">
                  <c:v>3.3373753251872902</c:v>
                </c:pt>
                <c:pt idx="27">
                  <c:v>3.3162053060505401</c:v>
                </c:pt>
                <c:pt idx="28">
                  <c:v>3.2797095422753699</c:v>
                </c:pt>
                <c:pt idx="29">
                  <c:v>3.2106111949112601</c:v>
                </c:pt>
                <c:pt idx="30">
                  <c:v>3.1050544659647499</c:v>
                </c:pt>
                <c:pt idx="31">
                  <c:v>3.0918199258971701</c:v>
                </c:pt>
                <c:pt idx="32">
                  <c:v>3.0754093426015499</c:v>
                </c:pt>
                <c:pt idx="33">
                  <c:v>3.03376131057867</c:v>
                </c:pt>
                <c:pt idx="34">
                  <c:v>2.9713376624741499</c:v>
                </c:pt>
                <c:pt idx="35">
                  <c:v>3.0177292825921702</c:v>
                </c:pt>
                <c:pt idx="36">
                  <c:v>3.0077620311400701</c:v>
                </c:pt>
                <c:pt idx="37">
                  <c:v>2.9863481003397001</c:v>
                </c:pt>
                <c:pt idx="38">
                  <c:v>2.9490376679855999</c:v>
                </c:pt>
                <c:pt idx="39">
                  <c:v>2.8731941771307401</c:v>
                </c:pt>
                <c:pt idx="40">
                  <c:v>2.7694388406764698</c:v>
                </c:pt>
                <c:pt idx="41">
                  <c:v>2.7627793620168699</c:v>
                </c:pt>
                <c:pt idx="42">
                  <c:v>2.7415780548853901</c:v>
                </c:pt>
                <c:pt idx="43">
                  <c:v>2.6883986238389301</c:v>
                </c:pt>
                <c:pt idx="44">
                  <c:v>2.63483624374518</c:v>
                </c:pt>
                <c:pt idx="45">
                  <c:v>2.6031681007856</c:v>
                </c:pt>
                <c:pt idx="46">
                  <c:v>2.5905287668758001</c:v>
                </c:pt>
                <c:pt idx="47">
                  <c:v>2.5704048411532301</c:v>
                </c:pt>
                <c:pt idx="48">
                  <c:v>2.5435946131212601</c:v>
                </c:pt>
                <c:pt idx="49">
                  <c:v>2.46507611346878</c:v>
                </c:pt>
                <c:pt idx="50">
                  <c:v>2.3476344506902702</c:v>
                </c:pt>
                <c:pt idx="51">
                  <c:v>2.33935669405128</c:v>
                </c:pt>
                <c:pt idx="52">
                  <c:v>2.3197968892896301</c:v>
                </c:pt>
                <c:pt idx="53">
                  <c:v>2.2513176168334401</c:v>
                </c:pt>
                <c:pt idx="54">
                  <c:v>2.17745259203036</c:v>
                </c:pt>
                <c:pt idx="55">
                  <c:v>2.1590723978343598</c:v>
                </c:pt>
                <c:pt idx="56">
                  <c:v>2.1293221620565999</c:v>
                </c:pt>
                <c:pt idx="57">
                  <c:v>2.0943332350047599</c:v>
                </c:pt>
                <c:pt idx="58">
                  <c:v>2.0535472007603999</c:v>
                </c:pt>
                <c:pt idx="59">
                  <c:v>1.9782519906562299</c:v>
                </c:pt>
                <c:pt idx="60">
                  <c:v>1.9695817025550899</c:v>
                </c:pt>
                <c:pt idx="61">
                  <c:v>1.9514164273932799</c:v>
                </c:pt>
                <c:pt idx="62">
                  <c:v>1.9275900459385999</c:v>
                </c:pt>
                <c:pt idx="63">
                  <c:v>1.8722517723027901</c:v>
                </c:pt>
                <c:pt idx="64">
                  <c:v>1.7944209345764699</c:v>
                </c:pt>
                <c:pt idx="65">
                  <c:v>1.6858755802560199</c:v>
                </c:pt>
                <c:pt idx="66">
                  <c:v>1.6759430023525299</c:v>
                </c:pt>
                <c:pt idx="67">
                  <c:v>1.65522927984067</c:v>
                </c:pt>
                <c:pt idx="68">
                  <c:v>1.6107943207742199</c:v>
                </c:pt>
                <c:pt idx="69">
                  <c:v>1.5346662569976299</c:v>
                </c:pt>
                <c:pt idx="70">
                  <c:v>1.4848297681921201</c:v>
                </c:pt>
                <c:pt idx="71">
                  <c:v>1.47018659220213</c:v>
                </c:pt>
                <c:pt idx="72">
                  <c:v>1.45656706034121</c:v>
                </c:pt>
                <c:pt idx="73">
                  <c:v>1.4194482718674499</c:v>
                </c:pt>
                <c:pt idx="74">
                  <c:v>1.33165077749326</c:v>
                </c:pt>
                <c:pt idx="75">
                  <c:v>1.25949573766561</c:v>
                </c:pt>
                <c:pt idx="76">
                  <c:v>1.2494834671907999</c:v>
                </c:pt>
                <c:pt idx="77">
                  <c:v>1.25256188946407</c:v>
                </c:pt>
                <c:pt idx="78">
                  <c:v>1.1972528190365499</c:v>
                </c:pt>
                <c:pt idx="79">
                  <c:v>1.1144367051073101</c:v>
                </c:pt>
                <c:pt idx="80">
                  <c:v>1.0470459159796801</c:v>
                </c:pt>
                <c:pt idx="81">
                  <c:v>1.0421123342256999</c:v>
                </c:pt>
                <c:pt idx="82">
                  <c:v>1.03761484777111</c:v>
                </c:pt>
                <c:pt idx="83">
                  <c:v>1.02440371827506</c:v>
                </c:pt>
                <c:pt idx="84">
                  <c:v>0.92281414603551404</c:v>
                </c:pt>
                <c:pt idx="85">
                  <c:v>0.840926767175599</c:v>
                </c:pt>
                <c:pt idx="86">
                  <c:v>0.85131881174841495</c:v>
                </c:pt>
                <c:pt idx="87">
                  <c:v>0.89106797503806301</c:v>
                </c:pt>
                <c:pt idx="88">
                  <c:v>0.82475169323172604</c:v>
                </c:pt>
                <c:pt idx="89">
                  <c:v>0.72960028603839999</c:v>
                </c:pt>
                <c:pt idx="90">
                  <c:v>0.60443880927252303</c:v>
                </c:pt>
                <c:pt idx="91">
                  <c:v>0.613840107499805</c:v>
                </c:pt>
                <c:pt idx="92">
                  <c:v>0.61260188041442498</c:v>
                </c:pt>
                <c:pt idx="93">
                  <c:v>0.64702478373610794</c:v>
                </c:pt>
                <c:pt idx="94">
                  <c:v>0.479571408259027</c:v>
                </c:pt>
                <c:pt idx="95">
                  <c:v>0.32724995071913998</c:v>
                </c:pt>
                <c:pt idx="96">
                  <c:v>0.37311585999827301</c:v>
                </c:pt>
                <c:pt idx="97">
                  <c:v>0.52476594260711196</c:v>
                </c:pt>
                <c:pt idx="98">
                  <c:v>0.35082763237696302</c:v>
                </c:pt>
                <c:pt idx="99">
                  <c:v>9.6074381672160494E-2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4.47423264293068</c:v>
                </c:pt>
                <c:pt idx="2">
                  <c:v>4.2355068600917702</c:v>
                </c:pt>
                <c:pt idx="3">
                  <c:v>4.2211700753363202</c:v>
                </c:pt>
                <c:pt idx="4">
                  <c:v>4.3214905447540799</c:v>
                </c:pt>
                <c:pt idx="5">
                  <c:v>4.29500698707482</c:v>
                </c:pt>
                <c:pt idx="6">
                  <c:v>4.2861823623511999</c:v>
                </c:pt>
                <c:pt idx="7">
                  <c:v>4.1865805929634803</c:v>
                </c:pt>
                <c:pt idx="8">
                  <c:v>4.1704223260154096</c:v>
                </c:pt>
                <c:pt idx="9">
                  <c:v>4.2454235179544497</c:v>
                </c:pt>
                <c:pt idx="10">
                  <c:v>4.1019179738504299</c:v>
                </c:pt>
                <c:pt idx="11">
                  <c:v>4.0706091031121101</c:v>
                </c:pt>
                <c:pt idx="12">
                  <c:v>4.1615661596851803</c:v>
                </c:pt>
                <c:pt idx="13">
                  <c:v>4.0311165486887903</c:v>
                </c:pt>
                <c:pt idx="14">
                  <c:v>3.9933398405814602</c:v>
                </c:pt>
                <c:pt idx="15">
                  <c:v>3.8504895998578101</c:v>
                </c:pt>
                <c:pt idx="16">
                  <c:v>3.8300476386758899</c:v>
                </c:pt>
                <c:pt idx="17">
                  <c:v>3.9284229888218101</c:v>
                </c:pt>
                <c:pt idx="18">
                  <c:v>3.8421140859733298</c:v>
                </c:pt>
                <c:pt idx="19">
                  <c:v>3.7950591146501198</c:v>
                </c:pt>
                <c:pt idx="20">
                  <c:v>3.6454140221128299</c:v>
                </c:pt>
                <c:pt idx="21">
                  <c:v>3.63814594428267</c:v>
                </c:pt>
                <c:pt idx="22">
                  <c:v>3.6186220991488001</c:v>
                </c:pt>
                <c:pt idx="23">
                  <c:v>3.5344313414492601</c:v>
                </c:pt>
                <c:pt idx="24">
                  <c:v>3.4780940660781301</c:v>
                </c:pt>
                <c:pt idx="25">
                  <c:v>3.4617672575961702</c:v>
                </c:pt>
                <c:pt idx="26">
                  <c:v>3.4379689041627102</c:v>
                </c:pt>
                <c:pt idx="27">
                  <c:v>3.4115580978809699</c:v>
                </c:pt>
                <c:pt idx="28">
                  <c:v>3.3749057935031201</c:v>
                </c:pt>
                <c:pt idx="29">
                  <c:v>3.3128124413961801</c:v>
                </c:pt>
                <c:pt idx="30">
                  <c:v>3.2299518599329602</c:v>
                </c:pt>
                <c:pt idx="31">
                  <c:v>3.2167695365918898</c:v>
                </c:pt>
                <c:pt idx="32">
                  <c:v>3.1921433819627598</c:v>
                </c:pt>
                <c:pt idx="33">
                  <c:v>3.1454432532359502</c:v>
                </c:pt>
                <c:pt idx="34">
                  <c:v>3.0812385078821198</c:v>
                </c:pt>
                <c:pt idx="35">
                  <c:v>3.07902862171952</c:v>
                </c:pt>
                <c:pt idx="36">
                  <c:v>3.0645767965501398</c:v>
                </c:pt>
                <c:pt idx="37">
                  <c:v>3.04230730870764</c:v>
                </c:pt>
                <c:pt idx="38">
                  <c:v>3.00368391484789</c:v>
                </c:pt>
                <c:pt idx="39">
                  <c:v>2.9281052931493301</c:v>
                </c:pt>
                <c:pt idx="40">
                  <c:v>2.7777185031020601</c:v>
                </c:pt>
                <c:pt idx="41">
                  <c:v>2.7679955164605001</c:v>
                </c:pt>
                <c:pt idx="42">
                  <c:v>2.7455330194903702</c:v>
                </c:pt>
                <c:pt idx="43">
                  <c:v>2.6952680281900001</c:v>
                </c:pt>
                <c:pt idx="44">
                  <c:v>2.6473721676361501</c:v>
                </c:pt>
                <c:pt idx="45">
                  <c:v>2.6639578384693499</c:v>
                </c:pt>
                <c:pt idx="46">
                  <c:v>2.6416759066373401</c:v>
                </c:pt>
                <c:pt idx="47">
                  <c:v>2.6104404118595399</c:v>
                </c:pt>
                <c:pt idx="48">
                  <c:v>2.5792058095981401</c:v>
                </c:pt>
                <c:pt idx="49">
                  <c:v>2.4980434497219801</c:v>
                </c:pt>
                <c:pt idx="50">
                  <c:v>2.4611130902974199</c:v>
                </c:pt>
                <c:pt idx="51">
                  <c:v>2.4567923539769398</c:v>
                </c:pt>
                <c:pt idx="52">
                  <c:v>2.43953137210279</c:v>
                </c:pt>
                <c:pt idx="53">
                  <c:v>2.37013963526051</c:v>
                </c:pt>
                <c:pt idx="54">
                  <c:v>2.2879724058369701</c:v>
                </c:pt>
                <c:pt idx="55">
                  <c:v>2.1709425047433801</c:v>
                </c:pt>
                <c:pt idx="56">
                  <c:v>2.1682535379906902</c:v>
                </c:pt>
                <c:pt idx="57">
                  <c:v>2.1334565151681999</c:v>
                </c:pt>
                <c:pt idx="58">
                  <c:v>2.0949705021648399</c:v>
                </c:pt>
                <c:pt idx="59">
                  <c:v>2.01552384493767</c:v>
                </c:pt>
                <c:pt idx="60">
                  <c:v>1.96236305961015</c:v>
                </c:pt>
                <c:pt idx="61">
                  <c:v>1.9465596655264801</c:v>
                </c:pt>
                <c:pt idx="62">
                  <c:v>1.92514170647063</c:v>
                </c:pt>
                <c:pt idx="63">
                  <c:v>1.87273009269515</c:v>
                </c:pt>
                <c:pt idx="64">
                  <c:v>1.7923370684738</c:v>
                </c:pt>
                <c:pt idx="65">
                  <c:v>1.7009961605977899</c:v>
                </c:pt>
                <c:pt idx="66">
                  <c:v>1.69082979919071</c:v>
                </c:pt>
                <c:pt idx="67">
                  <c:v>1.67178296964966</c:v>
                </c:pt>
                <c:pt idx="68">
                  <c:v>1.62497615703423</c:v>
                </c:pt>
                <c:pt idx="69">
                  <c:v>1.54919578834917</c:v>
                </c:pt>
                <c:pt idx="70">
                  <c:v>1.4544336641734199</c:v>
                </c:pt>
                <c:pt idx="71">
                  <c:v>1.45591925101822</c:v>
                </c:pt>
                <c:pt idx="72">
                  <c:v>1.44255200102579</c:v>
                </c:pt>
                <c:pt idx="73">
                  <c:v>1.4045360812269601</c:v>
                </c:pt>
                <c:pt idx="74">
                  <c:v>1.31825129386691</c:v>
                </c:pt>
                <c:pt idx="75">
                  <c:v>1.19125638444074</c:v>
                </c:pt>
                <c:pt idx="76">
                  <c:v>1.1974571439016299</c:v>
                </c:pt>
                <c:pt idx="77">
                  <c:v>1.20190370131784</c:v>
                </c:pt>
                <c:pt idx="78">
                  <c:v>1.1488786653133101</c:v>
                </c:pt>
                <c:pt idx="79">
                  <c:v>1.0692296795615699</c:v>
                </c:pt>
                <c:pt idx="80">
                  <c:v>0.96351230661218101</c:v>
                </c:pt>
                <c:pt idx="81">
                  <c:v>0.97339040133645904</c:v>
                </c:pt>
                <c:pt idx="82">
                  <c:v>0.97628375475663998</c:v>
                </c:pt>
                <c:pt idx="83">
                  <c:v>0.96787981072012397</c:v>
                </c:pt>
                <c:pt idx="84">
                  <c:v>0.86760695593396497</c:v>
                </c:pt>
                <c:pt idx="85">
                  <c:v>0.79073355031842796</c:v>
                </c:pt>
                <c:pt idx="86">
                  <c:v>0.81165737037935004</c:v>
                </c:pt>
                <c:pt idx="87">
                  <c:v>0.85414241731424501</c:v>
                </c:pt>
                <c:pt idx="88">
                  <c:v>0.79064292323792995</c:v>
                </c:pt>
                <c:pt idx="89">
                  <c:v>0.69785969433690898</c:v>
                </c:pt>
                <c:pt idx="90">
                  <c:v>0.57847279136859497</c:v>
                </c:pt>
                <c:pt idx="91">
                  <c:v>0.59210053522290396</c:v>
                </c:pt>
                <c:pt idx="92">
                  <c:v>0.59451450154627605</c:v>
                </c:pt>
                <c:pt idx="93">
                  <c:v>0.63200327053438199</c:v>
                </c:pt>
                <c:pt idx="94">
                  <c:v>0.46568008088008001</c:v>
                </c:pt>
                <c:pt idx="95">
                  <c:v>0.31444783044427899</c:v>
                </c:pt>
                <c:pt idx="96">
                  <c:v>0.36318711074556098</c:v>
                </c:pt>
                <c:pt idx="97">
                  <c:v>0.51891294783635</c:v>
                </c:pt>
                <c:pt idx="98">
                  <c:v>0.34662045488764198</c:v>
                </c:pt>
                <c:pt idx="99">
                  <c:v>9.0825137911161105E-2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4.4187174208521496</c:v>
                </c:pt>
                <c:pt idx="1">
                  <c:v>4.5190429768632603</c:v>
                </c:pt>
                <c:pt idx="2">
                  <c:v>4.4146797766814903</c:v>
                </c:pt>
                <c:pt idx="3">
                  <c:v>4.3584211496981498</c:v>
                </c:pt>
                <c:pt idx="4">
                  <c:v>4.2956755888437099</c:v>
                </c:pt>
                <c:pt idx="5">
                  <c:v>4.2182106553010899</c:v>
                </c:pt>
                <c:pt idx="6">
                  <c:v>4.19450382386845</c:v>
                </c:pt>
                <c:pt idx="7">
                  <c:v>4.1560334444365701</c:v>
                </c:pt>
                <c:pt idx="8">
                  <c:v>4.1115872728412404</c:v>
                </c:pt>
                <c:pt idx="9">
                  <c:v>4.0495331422360703</c:v>
                </c:pt>
                <c:pt idx="10">
                  <c:v>3.9719818313672302</c:v>
                </c:pt>
                <c:pt idx="11">
                  <c:v>3.9525993592394499</c:v>
                </c:pt>
                <c:pt idx="12">
                  <c:v>3.9211534977137998</c:v>
                </c:pt>
                <c:pt idx="13">
                  <c:v>3.8719720644977298</c:v>
                </c:pt>
                <c:pt idx="14">
                  <c:v>3.81214075551246</c:v>
                </c:pt>
                <c:pt idx="15">
                  <c:v>3.7350897640973399</c:v>
                </c:pt>
                <c:pt idx="16">
                  <c:v>3.7189698681934198</c:v>
                </c:pt>
                <c:pt idx="17">
                  <c:v>3.6888578862025798</c:v>
                </c:pt>
                <c:pt idx="18">
                  <c:v>3.64481805415681</c:v>
                </c:pt>
                <c:pt idx="19">
                  <c:v>3.5870734159511</c:v>
                </c:pt>
                <c:pt idx="20">
                  <c:v>3.5128009461201999</c:v>
                </c:pt>
                <c:pt idx="21">
                  <c:v>3.49862806867693</c:v>
                </c:pt>
                <c:pt idx="22">
                  <c:v>3.4708154442694199</c:v>
                </c:pt>
                <c:pt idx="23">
                  <c:v>3.4263616699905199</c:v>
                </c:pt>
                <c:pt idx="24">
                  <c:v>3.36689108998912</c:v>
                </c:pt>
                <c:pt idx="25">
                  <c:v>3.2953918886436901</c:v>
                </c:pt>
                <c:pt idx="26">
                  <c:v>3.28226416624224</c:v>
                </c:pt>
                <c:pt idx="27">
                  <c:v>3.2583477418980098</c:v>
                </c:pt>
                <c:pt idx="28">
                  <c:v>3.2189940126857399</c:v>
                </c:pt>
                <c:pt idx="29">
                  <c:v>3.1550152949597599</c:v>
                </c:pt>
                <c:pt idx="30">
                  <c:v>3.0809941795565301</c:v>
                </c:pt>
                <c:pt idx="31">
                  <c:v>3.07041609379359</c:v>
                </c:pt>
                <c:pt idx="32">
                  <c:v>3.0468329760158301</c:v>
                </c:pt>
                <c:pt idx="33">
                  <c:v>3.0016391125778501</c:v>
                </c:pt>
                <c:pt idx="34">
                  <c:v>2.9471084701182502</c:v>
                </c:pt>
                <c:pt idx="35">
                  <c:v>2.8736963847517498</c:v>
                </c:pt>
                <c:pt idx="36">
                  <c:v>2.8641522069617902</c:v>
                </c:pt>
                <c:pt idx="37">
                  <c:v>2.8442000308280502</c:v>
                </c:pt>
                <c:pt idx="38">
                  <c:v>2.8118596967390102</c:v>
                </c:pt>
                <c:pt idx="39">
                  <c:v>2.7430817563120198</c:v>
                </c:pt>
                <c:pt idx="40">
                  <c:v>2.6684588038812498</c:v>
                </c:pt>
                <c:pt idx="41">
                  <c:v>2.6610640922781599</c:v>
                </c:pt>
                <c:pt idx="42">
                  <c:v>2.6419269565693702</c:v>
                </c:pt>
                <c:pt idx="43">
                  <c:v>2.5898065279444902</c:v>
                </c:pt>
                <c:pt idx="44">
                  <c:v>2.5380750618891299</c:v>
                </c:pt>
                <c:pt idx="45">
                  <c:v>2.4663265739926001</c:v>
                </c:pt>
                <c:pt idx="46">
                  <c:v>2.4597532637376101</c:v>
                </c:pt>
                <c:pt idx="47">
                  <c:v>2.4424253232775901</c:v>
                </c:pt>
                <c:pt idx="48">
                  <c:v>2.4209701019751502</c:v>
                </c:pt>
                <c:pt idx="49">
                  <c:v>2.3486940079932799</c:v>
                </c:pt>
                <c:pt idx="50">
                  <c:v>2.2645611633345801</c:v>
                </c:pt>
                <c:pt idx="51">
                  <c:v>2.2587663579041002</c:v>
                </c:pt>
                <c:pt idx="52">
                  <c:v>2.2420960463476001</c:v>
                </c:pt>
                <c:pt idx="53">
                  <c:v>2.1765065886512098</c:v>
                </c:pt>
                <c:pt idx="54">
                  <c:v>2.1041191528325398</c:v>
                </c:pt>
                <c:pt idx="55">
                  <c:v>2.0221403988189799</c:v>
                </c:pt>
                <c:pt idx="56">
                  <c:v>2.0084713430181802</c:v>
                </c:pt>
                <c:pt idx="57">
                  <c:v>1.98219170345253</c:v>
                </c:pt>
                <c:pt idx="58">
                  <c:v>1.9456272137331001</c:v>
                </c:pt>
                <c:pt idx="59">
                  <c:v>1.8747203931059699</c:v>
                </c:pt>
                <c:pt idx="60">
                  <c:v>1.7933373578138401</c:v>
                </c:pt>
                <c:pt idx="61">
                  <c:v>1.7862740485291</c:v>
                </c:pt>
                <c:pt idx="62">
                  <c:v>1.7763790578707801</c:v>
                </c:pt>
                <c:pt idx="63">
                  <c:v>1.73104980679471</c:v>
                </c:pt>
                <c:pt idx="64">
                  <c:v>1.6562870134921801</c:v>
                </c:pt>
                <c:pt idx="65">
                  <c:v>1.5747942693528401</c:v>
                </c:pt>
                <c:pt idx="66">
                  <c:v>1.57081813834773</c:v>
                </c:pt>
                <c:pt idx="67">
                  <c:v>1.5584441735305199</c:v>
                </c:pt>
                <c:pt idx="68">
                  <c:v>1.5166766302190899</c:v>
                </c:pt>
                <c:pt idx="69">
                  <c:v>1.4450122174226501</c:v>
                </c:pt>
                <c:pt idx="70">
                  <c:v>1.3627151845080001</c:v>
                </c:pt>
                <c:pt idx="71">
                  <c:v>1.3614201267489601</c:v>
                </c:pt>
                <c:pt idx="72">
                  <c:v>1.3551813549166101</c:v>
                </c:pt>
                <c:pt idx="73">
                  <c:v>1.32287172101231</c:v>
                </c:pt>
                <c:pt idx="74">
                  <c:v>1.2397785543639901</c:v>
                </c:pt>
                <c:pt idx="75">
                  <c:v>1.15560205590359</c:v>
                </c:pt>
                <c:pt idx="76">
                  <c:v>1.15983255399015</c:v>
                </c:pt>
                <c:pt idx="77">
                  <c:v>1.16605331896993</c:v>
                </c:pt>
                <c:pt idx="78">
                  <c:v>1.1156983852659099</c:v>
                </c:pt>
                <c:pt idx="79">
                  <c:v>1.0375586411952</c:v>
                </c:pt>
                <c:pt idx="80">
                  <c:v>0.95226039250482197</c:v>
                </c:pt>
                <c:pt idx="81">
                  <c:v>0.95800193435973202</c:v>
                </c:pt>
                <c:pt idx="82">
                  <c:v>0.96041619671427803</c:v>
                </c:pt>
                <c:pt idx="83">
                  <c:v>0.95274822955900995</c:v>
                </c:pt>
                <c:pt idx="84">
                  <c:v>0.853889078177409</c:v>
                </c:pt>
                <c:pt idx="85">
                  <c:v>0.76678519841928905</c:v>
                </c:pt>
                <c:pt idx="86">
                  <c:v>0.78795323762703195</c:v>
                </c:pt>
                <c:pt idx="87">
                  <c:v>0.83185595590143402</c:v>
                </c:pt>
                <c:pt idx="88">
                  <c:v>0.76927455837654901</c:v>
                </c:pt>
                <c:pt idx="89">
                  <c:v>0.67858180925540301</c:v>
                </c:pt>
                <c:pt idx="90">
                  <c:v>0.56887304397828997</c:v>
                </c:pt>
                <c:pt idx="91">
                  <c:v>0.58137359713242898</c:v>
                </c:pt>
                <c:pt idx="92">
                  <c:v>0.58584455755894205</c:v>
                </c:pt>
                <c:pt idx="93">
                  <c:v>0.62473368007976604</c:v>
                </c:pt>
                <c:pt idx="94">
                  <c:v>0.458956274320442</c:v>
                </c:pt>
                <c:pt idx="95">
                  <c:v>0.31456164547896298</c:v>
                </c:pt>
                <c:pt idx="96">
                  <c:v>0.36321818164935898</c:v>
                </c:pt>
                <c:pt idx="97">
                  <c:v>0.51865843440426596</c:v>
                </c:pt>
                <c:pt idx="98">
                  <c:v>0.34646598391968397</c:v>
                </c:pt>
                <c:pt idx="99">
                  <c:v>9.0678908502464003E-2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32896"/>
        <c:axId val="265233456"/>
      </c:lineChart>
      <c:catAx>
        <c:axId val="26523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3456"/>
        <c:crosses val="autoZero"/>
        <c:auto val="1"/>
        <c:lblAlgn val="ctr"/>
        <c:lblOffset val="100"/>
        <c:noMultiLvlLbl val="0"/>
      </c:catAx>
      <c:valAx>
        <c:axId val="26523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1.4474146956029701</c:v>
                </c:pt>
                <c:pt idx="2">
                  <c:v>1.5046377965708999</c:v>
                </c:pt>
                <c:pt idx="3">
                  <c:v>1.49536483781195</c:v>
                </c:pt>
                <c:pt idx="4">
                  <c:v>1.46008277345655</c:v>
                </c:pt>
                <c:pt idx="5">
                  <c:v>1.4357762032916199</c:v>
                </c:pt>
                <c:pt idx="6">
                  <c:v>1.4802411665074</c:v>
                </c:pt>
                <c:pt idx="7">
                  <c:v>1.5408606279268999</c:v>
                </c:pt>
                <c:pt idx="8">
                  <c:v>1.61423971526956</c:v>
                </c:pt>
                <c:pt idx="9">
                  <c:v>1.6443072647908601</c:v>
                </c:pt>
                <c:pt idx="10">
                  <c:v>1.64857234489231</c:v>
                </c:pt>
                <c:pt idx="11">
                  <c:v>1.65136125784261</c:v>
                </c:pt>
                <c:pt idx="12">
                  <c:v>1.6460978357160101</c:v>
                </c:pt>
                <c:pt idx="13">
                  <c:v>1.6562643483214401</c:v>
                </c:pt>
                <c:pt idx="14">
                  <c:v>1.6607847514944301</c:v>
                </c:pt>
                <c:pt idx="15">
                  <c:v>1.6962497591154999</c:v>
                </c:pt>
                <c:pt idx="16">
                  <c:v>1.7164632888795499</c:v>
                </c:pt>
                <c:pt idx="17">
                  <c:v>1.7837593092247099</c:v>
                </c:pt>
                <c:pt idx="18">
                  <c:v>1.7578882101136699</c:v>
                </c:pt>
                <c:pt idx="19">
                  <c:v>1.73896777216207</c:v>
                </c:pt>
                <c:pt idx="20">
                  <c:v>1.72264671881543</c:v>
                </c:pt>
                <c:pt idx="21">
                  <c:v>1.74098816094019</c:v>
                </c:pt>
                <c:pt idx="22">
                  <c:v>1.7592593259520799</c:v>
                </c:pt>
                <c:pt idx="23">
                  <c:v>1.7699839819755701</c:v>
                </c:pt>
                <c:pt idx="24">
                  <c:v>1.7458946020991499</c:v>
                </c:pt>
                <c:pt idx="25">
                  <c:v>1.8029345788147</c:v>
                </c:pt>
                <c:pt idx="26">
                  <c:v>1.8237968184484401</c:v>
                </c:pt>
                <c:pt idx="27">
                  <c:v>1.86127847056761</c:v>
                </c:pt>
                <c:pt idx="28">
                  <c:v>1.8599159583834399</c:v>
                </c:pt>
                <c:pt idx="29">
                  <c:v>1.8336612766890099</c:v>
                </c:pt>
                <c:pt idx="30">
                  <c:v>1.9054065629435899</c:v>
                </c:pt>
                <c:pt idx="31">
                  <c:v>1.9323059616379401</c:v>
                </c:pt>
                <c:pt idx="32">
                  <c:v>1.95217712357566</c:v>
                </c:pt>
                <c:pt idx="33">
                  <c:v>1.94519058616725</c:v>
                </c:pt>
                <c:pt idx="34">
                  <c:v>1.9412646865652601</c:v>
                </c:pt>
                <c:pt idx="35">
                  <c:v>1.97928842286425</c:v>
                </c:pt>
                <c:pt idx="36">
                  <c:v>1.9910612176867399</c:v>
                </c:pt>
                <c:pt idx="37">
                  <c:v>2.0151468387018099</c:v>
                </c:pt>
                <c:pt idx="38">
                  <c:v>2.0517884008637202</c:v>
                </c:pt>
                <c:pt idx="39">
                  <c:v>2.0753554771024798</c:v>
                </c:pt>
                <c:pt idx="40">
                  <c:v>2.1536109843859399</c:v>
                </c:pt>
                <c:pt idx="41">
                  <c:v>2.16293133030601</c:v>
                </c:pt>
                <c:pt idx="42">
                  <c:v>2.1633137202452399</c:v>
                </c:pt>
                <c:pt idx="43">
                  <c:v>2.1368199352860699</c:v>
                </c:pt>
                <c:pt idx="44">
                  <c:v>2.13214301167053</c:v>
                </c:pt>
                <c:pt idx="45">
                  <c:v>2.1936682151338398</c:v>
                </c:pt>
                <c:pt idx="46">
                  <c:v>2.1921096044673201</c:v>
                </c:pt>
                <c:pt idx="47">
                  <c:v>2.1882670183234301</c:v>
                </c:pt>
                <c:pt idx="48">
                  <c:v>2.2008657114535501</c:v>
                </c:pt>
                <c:pt idx="49">
                  <c:v>2.1945386403253102</c:v>
                </c:pt>
                <c:pt idx="50">
                  <c:v>2.2301918558337799</c:v>
                </c:pt>
                <c:pt idx="51">
                  <c:v>2.2463223358895701</c:v>
                </c:pt>
                <c:pt idx="52">
                  <c:v>2.2566450481301699</c:v>
                </c:pt>
                <c:pt idx="53">
                  <c:v>2.2567588547939201</c:v>
                </c:pt>
                <c:pt idx="54">
                  <c:v>2.2548808048722799</c:v>
                </c:pt>
                <c:pt idx="55">
                  <c:v>2.2778091539185699</c:v>
                </c:pt>
                <c:pt idx="56">
                  <c:v>2.29205845634681</c:v>
                </c:pt>
                <c:pt idx="57">
                  <c:v>2.32380982771119</c:v>
                </c:pt>
                <c:pt idx="58">
                  <c:v>2.3427821697071298</c:v>
                </c:pt>
                <c:pt idx="59">
                  <c:v>2.32962895729659</c:v>
                </c:pt>
                <c:pt idx="60">
                  <c:v>2.3607037941522901</c:v>
                </c:pt>
                <c:pt idx="61">
                  <c:v>2.4047292018978799</c:v>
                </c:pt>
                <c:pt idx="62">
                  <c:v>2.43577511320205</c:v>
                </c:pt>
                <c:pt idx="63">
                  <c:v>2.4536190898944201</c:v>
                </c:pt>
                <c:pt idx="64">
                  <c:v>2.40492125718731</c:v>
                </c:pt>
                <c:pt idx="65">
                  <c:v>2.4514319995832201</c:v>
                </c:pt>
                <c:pt idx="66">
                  <c:v>2.47472215008841</c:v>
                </c:pt>
                <c:pt idx="67">
                  <c:v>2.49572897770781</c:v>
                </c:pt>
                <c:pt idx="68">
                  <c:v>2.5014856794859899</c:v>
                </c:pt>
                <c:pt idx="69">
                  <c:v>2.4862868593779202</c:v>
                </c:pt>
                <c:pt idx="70">
                  <c:v>2.5739635681362998</c:v>
                </c:pt>
                <c:pt idx="71">
                  <c:v>2.5402299772691102</c:v>
                </c:pt>
                <c:pt idx="72">
                  <c:v>2.5401374103176901</c:v>
                </c:pt>
                <c:pt idx="73">
                  <c:v>2.58702132319734</c:v>
                </c:pt>
                <c:pt idx="74">
                  <c:v>2.61058843043413</c:v>
                </c:pt>
                <c:pt idx="75">
                  <c:v>2.7073584769984</c:v>
                </c:pt>
                <c:pt idx="76">
                  <c:v>2.6549668985173498</c:v>
                </c:pt>
                <c:pt idx="77">
                  <c:v>2.69117268397367</c:v>
                </c:pt>
                <c:pt idx="78">
                  <c:v>2.6895173815120299</c:v>
                </c:pt>
                <c:pt idx="79">
                  <c:v>2.6658842944703798</c:v>
                </c:pt>
                <c:pt idx="80">
                  <c:v>3.0326226116077102</c:v>
                </c:pt>
                <c:pt idx="81">
                  <c:v>2.5767175800719402</c:v>
                </c:pt>
                <c:pt idx="82">
                  <c:v>2.5720563568547101</c:v>
                </c:pt>
                <c:pt idx="83">
                  <c:v>2.5235385000099</c:v>
                </c:pt>
                <c:pt idx="84">
                  <c:v>2.4653165204672098</c:v>
                </c:pt>
                <c:pt idx="85">
                  <c:v>2.47074345987388</c:v>
                </c:pt>
                <c:pt idx="86">
                  <c:v>2.45991959612557</c:v>
                </c:pt>
                <c:pt idx="87">
                  <c:v>2.4376199242741801</c:v>
                </c:pt>
                <c:pt idx="88">
                  <c:v>2.4178088238127202</c:v>
                </c:pt>
                <c:pt idx="89">
                  <c:v>2.3522313175435499</c:v>
                </c:pt>
                <c:pt idx="90">
                  <c:v>2.2952265396319902</c:v>
                </c:pt>
                <c:pt idx="91">
                  <c:v>2.28643424528358</c:v>
                </c:pt>
                <c:pt idx="92">
                  <c:v>2.2613926178551802</c:v>
                </c:pt>
                <c:pt idx="93">
                  <c:v>2.2005545048655399</c:v>
                </c:pt>
                <c:pt idx="94">
                  <c:v>2.1322230792900401</c:v>
                </c:pt>
                <c:pt idx="95">
                  <c:v>2.0608310923094502</c:v>
                </c:pt>
                <c:pt idx="96">
                  <c:v>2.0392824727186398</c:v>
                </c:pt>
                <c:pt idx="97">
                  <c:v>2.0091753912027901</c:v>
                </c:pt>
                <c:pt idx="98">
                  <c:v>1.9741295069410001</c:v>
                </c:pt>
                <c:pt idx="99">
                  <c:v>1.90568741246483</c:v>
                </c:pt>
                <c:pt idx="100">
                  <c:v>1.84501217860167</c:v>
                </c:pt>
                <c:pt idx="101">
                  <c:v>1.83609274134433</c:v>
                </c:pt>
                <c:pt idx="102">
                  <c:v>1.8196796107072399</c:v>
                </c:pt>
                <c:pt idx="103">
                  <c:v>1.7746595991858001</c:v>
                </c:pt>
                <c:pt idx="104">
                  <c:v>1.70158605475431</c:v>
                </c:pt>
                <c:pt idx="105">
                  <c:v>1.61881022815229</c:v>
                </c:pt>
                <c:pt idx="106">
                  <c:v>1.6134421772844501</c:v>
                </c:pt>
                <c:pt idx="107">
                  <c:v>1.59878044899829</c:v>
                </c:pt>
                <c:pt idx="108">
                  <c:v>1.5572016427675901</c:v>
                </c:pt>
                <c:pt idx="109">
                  <c:v>1.4827139625213801</c:v>
                </c:pt>
                <c:pt idx="110">
                  <c:v>1.4033758466449899</c:v>
                </c:pt>
                <c:pt idx="111">
                  <c:v>1.40232403719155</c:v>
                </c:pt>
                <c:pt idx="112">
                  <c:v>1.3945260047913901</c:v>
                </c:pt>
                <c:pt idx="113">
                  <c:v>1.3608377983268201</c:v>
                </c:pt>
                <c:pt idx="114">
                  <c:v>1.27479002916508</c:v>
                </c:pt>
                <c:pt idx="115">
                  <c:v>1.19594261531624</c:v>
                </c:pt>
                <c:pt idx="116">
                  <c:v>1.19549919774303</c:v>
                </c:pt>
                <c:pt idx="117">
                  <c:v>1.1976186814099099</c:v>
                </c:pt>
                <c:pt idx="118">
                  <c:v>1.1456766401090299</c:v>
                </c:pt>
                <c:pt idx="119">
                  <c:v>1.06639966736175</c:v>
                </c:pt>
                <c:pt idx="120">
                  <c:v>0.98068915453441696</c:v>
                </c:pt>
                <c:pt idx="121">
                  <c:v>0.98470138466294299</c:v>
                </c:pt>
                <c:pt idx="122">
                  <c:v>0.98457138006893896</c:v>
                </c:pt>
                <c:pt idx="123">
                  <c:v>0.97540792963137701</c:v>
                </c:pt>
                <c:pt idx="124">
                  <c:v>0.87523273865233397</c:v>
                </c:pt>
                <c:pt idx="125">
                  <c:v>0.78738614781500704</c:v>
                </c:pt>
                <c:pt idx="126">
                  <c:v>0.80731248579597203</c:v>
                </c:pt>
                <c:pt idx="127">
                  <c:v>0.85021901188674098</c:v>
                </c:pt>
                <c:pt idx="128">
                  <c:v>0.78788740682564795</c:v>
                </c:pt>
                <c:pt idx="129">
                  <c:v>0.69566901749802601</c:v>
                </c:pt>
                <c:pt idx="130">
                  <c:v>0.58219185398279705</c:v>
                </c:pt>
                <c:pt idx="131">
                  <c:v>0.593375688327619</c:v>
                </c:pt>
                <c:pt idx="132">
                  <c:v>0.59634293512788705</c:v>
                </c:pt>
                <c:pt idx="133">
                  <c:v>0.63353764576378802</c:v>
                </c:pt>
                <c:pt idx="134">
                  <c:v>0.46730892408623897</c:v>
                </c:pt>
                <c:pt idx="135">
                  <c:v>0.31949864647440501</c:v>
                </c:pt>
                <c:pt idx="136">
                  <c:v>0.36712002534102001</c:v>
                </c:pt>
                <c:pt idx="137">
                  <c:v>0.521884468576432</c:v>
                </c:pt>
                <c:pt idx="138">
                  <c:v>0.347939375254191</c:v>
                </c:pt>
                <c:pt idx="139">
                  <c:v>9.2735918656111194E-2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1.1355231802979899</c:v>
                </c:pt>
                <c:pt idx="2">
                  <c:v>1.0867448068179399</c:v>
                </c:pt>
                <c:pt idx="3">
                  <c:v>0.98166482867305604</c:v>
                </c:pt>
                <c:pt idx="4">
                  <c:v>0.96986198315734296</c:v>
                </c:pt>
                <c:pt idx="5">
                  <c:v>0.79246792389661802</c:v>
                </c:pt>
                <c:pt idx="6">
                  <c:v>0.79134048839451498</c:v>
                </c:pt>
                <c:pt idx="7">
                  <c:v>0.800333418768159</c:v>
                </c:pt>
                <c:pt idx="8">
                  <c:v>0.76969851555358904</c:v>
                </c:pt>
                <c:pt idx="9">
                  <c:v>0.71580926455207206</c:v>
                </c:pt>
                <c:pt idx="10">
                  <c:v>0.75365797727764605</c:v>
                </c:pt>
                <c:pt idx="11">
                  <c:v>0.67629165615601905</c:v>
                </c:pt>
                <c:pt idx="12">
                  <c:v>0.61068532901635697</c:v>
                </c:pt>
                <c:pt idx="13">
                  <c:v>0.62207761122298399</c:v>
                </c:pt>
                <c:pt idx="14">
                  <c:v>0.60320763533384603</c:v>
                </c:pt>
                <c:pt idx="15">
                  <c:v>0.53285172234739098</c:v>
                </c:pt>
                <c:pt idx="16">
                  <c:v>0.58698583712458197</c:v>
                </c:pt>
                <c:pt idx="17">
                  <c:v>0.58055161330339899</c:v>
                </c:pt>
                <c:pt idx="18">
                  <c:v>0.60935958815685898</c:v>
                </c:pt>
                <c:pt idx="19">
                  <c:v>0.59776389446883404</c:v>
                </c:pt>
                <c:pt idx="20">
                  <c:v>0.447895011827881</c:v>
                </c:pt>
                <c:pt idx="21">
                  <c:v>0.45092660550419</c:v>
                </c:pt>
                <c:pt idx="22">
                  <c:v>0.44316359197822702</c:v>
                </c:pt>
                <c:pt idx="23">
                  <c:v>0.45437006098212201</c:v>
                </c:pt>
                <c:pt idx="24">
                  <c:v>0.45795633438695899</c:v>
                </c:pt>
                <c:pt idx="25">
                  <c:v>0.37346368464152802</c:v>
                </c:pt>
                <c:pt idx="26">
                  <c:v>0.377502478102059</c:v>
                </c:pt>
                <c:pt idx="27">
                  <c:v>0.361194433712754</c:v>
                </c:pt>
                <c:pt idx="28">
                  <c:v>0.34740517942025101</c:v>
                </c:pt>
                <c:pt idx="29">
                  <c:v>0.36566719229759198</c:v>
                </c:pt>
                <c:pt idx="30">
                  <c:v>0.24100026518915901</c:v>
                </c:pt>
                <c:pt idx="31">
                  <c:v>0.230430123227057</c:v>
                </c:pt>
                <c:pt idx="32">
                  <c:v>0.247119382318014</c:v>
                </c:pt>
                <c:pt idx="33">
                  <c:v>0.24380186716729199</c:v>
                </c:pt>
                <c:pt idx="34">
                  <c:v>0.24282378695603299</c:v>
                </c:pt>
                <c:pt idx="35">
                  <c:v>0.23414720211767101</c:v>
                </c:pt>
                <c:pt idx="36">
                  <c:v>0.231059651339725</c:v>
                </c:pt>
                <c:pt idx="37">
                  <c:v>0.22400780900793901</c:v>
                </c:pt>
                <c:pt idx="38">
                  <c:v>0.22700726555909601</c:v>
                </c:pt>
                <c:pt idx="39">
                  <c:v>0.22516097629325901</c:v>
                </c:pt>
                <c:pt idx="40">
                  <c:v>0.163430214489172</c:v>
                </c:pt>
                <c:pt idx="41">
                  <c:v>0.182798441765049</c:v>
                </c:pt>
                <c:pt idx="42">
                  <c:v>0.16801427614279901</c:v>
                </c:pt>
                <c:pt idx="43">
                  <c:v>0.17412909853936301</c:v>
                </c:pt>
                <c:pt idx="44">
                  <c:v>0.183965467593979</c:v>
                </c:pt>
                <c:pt idx="45">
                  <c:v>0.133614818173767</c:v>
                </c:pt>
                <c:pt idx="46">
                  <c:v>0.13372263240433099</c:v>
                </c:pt>
                <c:pt idx="47">
                  <c:v>0.12790844676566701</c:v>
                </c:pt>
                <c:pt idx="48">
                  <c:v>0.128574805658866</c:v>
                </c:pt>
                <c:pt idx="49">
                  <c:v>0.13082491593298701</c:v>
                </c:pt>
                <c:pt idx="50">
                  <c:v>0.13146746065480899</c:v>
                </c:pt>
                <c:pt idx="51">
                  <c:v>0.12233923892108101</c:v>
                </c:pt>
                <c:pt idx="52">
                  <c:v>0.118214722836796</c:v>
                </c:pt>
                <c:pt idx="53">
                  <c:v>0.128250654844456</c:v>
                </c:pt>
                <c:pt idx="54">
                  <c:v>0.11567866649467499</c:v>
                </c:pt>
                <c:pt idx="55">
                  <c:v>0.115988490720144</c:v>
                </c:pt>
                <c:pt idx="56">
                  <c:v>0.10510598105229101</c:v>
                </c:pt>
                <c:pt idx="57">
                  <c:v>9.8487840715859407E-2</c:v>
                </c:pt>
                <c:pt idx="58">
                  <c:v>0.107113585126196</c:v>
                </c:pt>
                <c:pt idx="59">
                  <c:v>0.11168406062656901</c:v>
                </c:pt>
                <c:pt idx="60">
                  <c:v>8.8688082001006599E-2</c:v>
                </c:pt>
                <c:pt idx="61">
                  <c:v>9.0278823371355899E-2</c:v>
                </c:pt>
                <c:pt idx="62">
                  <c:v>9.6568596188915806E-2</c:v>
                </c:pt>
                <c:pt idx="63">
                  <c:v>0.10635317840943501</c:v>
                </c:pt>
                <c:pt idx="64">
                  <c:v>9.9740526879843999E-2</c:v>
                </c:pt>
                <c:pt idx="65">
                  <c:v>9.3838953626430799E-2</c:v>
                </c:pt>
                <c:pt idx="66">
                  <c:v>9.8940762443859701E-2</c:v>
                </c:pt>
                <c:pt idx="67">
                  <c:v>0.115200363039429</c:v>
                </c:pt>
                <c:pt idx="68">
                  <c:v>0.10927012946893901</c:v>
                </c:pt>
                <c:pt idx="69">
                  <c:v>0.108991782751493</c:v>
                </c:pt>
                <c:pt idx="70">
                  <c:v>7.8148064094093E-2</c:v>
                </c:pt>
                <c:pt idx="71">
                  <c:v>7.3489672500261394E-2</c:v>
                </c:pt>
                <c:pt idx="72">
                  <c:v>7.7852247547267897E-2</c:v>
                </c:pt>
                <c:pt idx="73">
                  <c:v>7.5705042001134606E-2</c:v>
                </c:pt>
                <c:pt idx="74">
                  <c:v>8.4150273949887403E-2</c:v>
                </c:pt>
                <c:pt idx="75">
                  <c:v>5.8556421815128601E-2</c:v>
                </c:pt>
                <c:pt idx="76">
                  <c:v>5.2702098267370101E-2</c:v>
                </c:pt>
                <c:pt idx="77">
                  <c:v>6.8884673286775694E-2</c:v>
                </c:pt>
                <c:pt idx="78">
                  <c:v>5.8693260318041403E-2</c:v>
                </c:pt>
                <c:pt idx="79">
                  <c:v>6.5446838892898901E-2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03312"/>
        <c:axId val="259003872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1.1566349596981</c:v>
                </c:pt>
                <c:pt idx="2">
                  <c:v>1.14448634270806</c:v>
                </c:pt>
                <c:pt idx="3">
                  <c:v>1.1244269335900099</c:v>
                </c:pt>
                <c:pt idx="4">
                  <c:v>1.18434633855436</c:v>
                </c:pt>
                <c:pt idx="5">
                  <c:v>1.1108914138750601</c:v>
                </c:pt>
                <c:pt idx="6">
                  <c:v>1.2064989320595101</c:v>
                </c:pt>
                <c:pt idx="7">
                  <c:v>1.2103792122192201</c:v>
                </c:pt>
                <c:pt idx="8">
                  <c:v>1.2180127616137999</c:v>
                </c:pt>
                <c:pt idx="9">
                  <c:v>1.1920186258540699</c:v>
                </c:pt>
                <c:pt idx="10">
                  <c:v>1.10606629818033</c:v>
                </c:pt>
                <c:pt idx="11">
                  <c:v>1.2833075832215499</c:v>
                </c:pt>
                <c:pt idx="12">
                  <c:v>1.33005343596204</c:v>
                </c:pt>
                <c:pt idx="13">
                  <c:v>1.2935756240519001</c:v>
                </c:pt>
                <c:pt idx="14">
                  <c:v>1.2600369345931099</c:v>
                </c:pt>
                <c:pt idx="15">
                  <c:v>1.2552213405095201</c:v>
                </c:pt>
                <c:pt idx="16">
                  <c:v>1.0975072100063099</c:v>
                </c:pt>
                <c:pt idx="17">
                  <c:v>1.0107444272280299</c:v>
                </c:pt>
                <c:pt idx="18">
                  <c:v>1.05663306199799</c:v>
                </c:pt>
                <c:pt idx="19">
                  <c:v>1.1358363242129801</c:v>
                </c:pt>
                <c:pt idx="20">
                  <c:v>1.0671770242251799</c:v>
                </c:pt>
                <c:pt idx="21">
                  <c:v>1.02649245503846</c:v>
                </c:pt>
                <c:pt idx="22">
                  <c:v>1.0299679177619401</c:v>
                </c:pt>
                <c:pt idx="23">
                  <c:v>1.03239747145743</c:v>
                </c:pt>
                <c:pt idx="24">
                  <c:v>1.0507697134504701</c:v>
                </c:pt>
                <c:pt idx="25">
                  <c:v>0.99742674912933404</c:v>
                </c:pt>
                <c:pt idx="26">
                  <c:v>1.0043681731427601</c:v>
                </c:pt>
                <c:pt idx="27">
                  <c:v>0.94645250223993904</c:v>
                </c:pt>
                <c:pt idx="28">
                  <c:v>0.946355906603351</c:v>
                </c:pt>
                <c:pt idx="29">
                  <c:v>0.96700088132579998</c:v>
                </c:pt>
                <c:pt idx="30">
                  <c:v>0.702876179497401</c:v>
                </c:pt>
                <c:pt idx="31">
                  <c:v>0.66409124064168101</c:v>
                </c:pt>
                <c:pt idx="32">
                  <c:v>0.65126279879523497</c:v>
                </c:pt>
                <c:pt idx="33">
                  <c:v>0.65128110360422897</c:v>
                </c:pt>
                <c:pt idx="34">
                  <c:v>0.68979271058923397</c:v>
                </c:pt>
                <c:pt idx="35">
                  <c:v>0.77918442263151799</c:v>
                </c:pt>
                <c:pt idx="36">
                  <c:v>0.77196694710312097</c:v>
                </c:pt>
                <c:pt idx="37">
                  <c:v>0.76486040709391401</c:v>
                </c:pt>
                <c:pt idx="38">
                  <c:v>0.766272251581262</c:v>
                </c:pt>
                <c:pt idx="39">
                  <c:v>0.75032225094533</c:v>
                </c:pt>
                <c:pt idx="40">
                  <c:v>0.74140195559958799</c:v>
                </c:pt>
                <c:pt idx="41">
                  <c:v>0.75985871873237998</c:v>
                </c:pt>
                <c:pt idx="42">
                  <c:v>0.78400108828111403</c:v>
                </c:pt>
                <c:pt idx="43">
                  <c:v>0.78792131029384904</c:v>
                </c:pt>
                <c:pt idx="44">
                  <c:v>0.788580469358515</c:v>
                </c:pt>
                <c:pt idx="45">
                  <c:v>0.66149709328842399</c:v>
                </c:pt>
                <c:pt idx="46">
                  <c:v>0.664466474047266</c:v>
                </c:pt>
                <c:pt idx="47">
                  <c:v>0.657919144807666</c:v>
                </c:pt>
                <c:pt idx="48">
                  <c:v>0.65486963422441802</c:v>
                </c:pt>
                <c:pt idx="49">
                  <c:v>0.64708100192282603</c:v>
                </c:pt>
                <c:pt idx="50">
                  <c:v>0.93978487611551398</c:v>
                </c:pt>
                <c:pt idx="51">
                  <c:v>0.94599379856976296</c:v>
                </c:pt>
                <c:pt idx="52">
                  <c:v>0.95427380473694601</c:v>
                </c:pt>
                <c:pt idx="53">
                  <c:v>0.95044623026879405</c:v>
                </c:pt>
                <c:pt idx="54">
                  <c:v>0.93915479794309498</c:v>
                </c:pt>
                <c:pt idx="55">
                  <c:v>1.1209361870804799</c:v>
                </c:pt>
                <c:pt idx="56">
                  <c:v>1.10364186980882</c:v>
                </c:pt>
                <c:pt idx="57">
                  <c:v>1.03758283774427</c:v>
                </c:pt>
                <c:pt idx="58">
                  <c:v>0.91412627406471403</c:v>
                </c:pt>
                <c:pt idx="59">
                  <c:v>0.97292999881213404</c:v>
                </c:pt>
                <c:pt idx="60">
                  <c:v>0.57749124319613798</c:v>
                </c:pt>
                <c:pt idx="61">
                  <c:v>0.50274894548898696</c:v>
                </c:pt>
                <c:pt idx="62">
                  <c:v>0.464153015834045</c:v>
                </c:pt>
                <c:pt idx="63">
                  <c:v>0.46649505298571298</c:v>
                </c:pt>
                <c:pt idx="64">
                  <c:v>0.52739220813564003</c:v>
                </c:pt>
                <c:pt idx="65">
                  <c:v>0.249302654789125</c:v>
                </c:pt>
                <c:pt idx="66">
                  <c:v>0.27988839006776101</c:v>
                </c:pt>
                <c:pt idx="67">
                  <c:v>0.29642298388147997</c:v>
                </c:pt>
                <c:pt idx="68">
                  <c:v>0.36110981807283099</c:v>
                </c:pt>
                <c:pt idx="69">
                  <c:v>0.31337352989176398</c:v>
                </c:pt>
                <c:pt idx="70">
                  <c:v>0.40069252629246899</c:v>
                </c:pt>
                <c:pt idx="71">
                  <c:v>0.43222978704503601</c:v>
                </c:pt>
                <c:pt idx="72">
                  <c:v>0.44210833962966001</c:v>
                </c:pt>
                <c:pt idx="73">
                  <c:v>0.441898967221311</c:v>
                </c:pt>
                <c:pt idx="74">
                  <c:v>0.46671213197497102</c:v>
                </c:pt>
                <c:pt idx="75">
                  <c:v>0.29905957195810701</c:v>
                </c:pt>
                <c:pt idx="76">
                  <c:v>0.36738423883711602</c:v>
                </c:pt>
                <c:pt idx="77">
                  <c:v>0.34328091936970301</c:v>
                </c:pt>
                <c:pt idx="78">
                  <c:v>0.34569236481621501</c:v>
                </c:pt>
                <c:pt idx="79">
                  <c:v>0.32398632551845302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1.1359081364446</c:v>
                </c:pt>
                <c:pt idx="2">
                  <c:v>1.19262721767763</c:v>
                </c:pt>
                <c:pt idx="3">
                  <c:v>1.4635287065029301</c:v>
                </c:pt>
                <c:pt idx="4">
                  <c:v>1.2930465336427499</c:v>
                </c:pt>
                <c:pt idx="5">
                  <c:v>1.41564454952979</c:v>
                </c:pt>
                <c:pt idx="6">
                  <c:v>1.33668532739678</c:v>
                </c:pt>
                <c:pt idx="7">
                  <c:v>1.3767161635281999</c:v>
                </c:pt>
                <c:pt idx="8">
                  <c:v>1.48765932168446</c:v>
                </c:pt>
                <c:pt idx="9">
                  <c:v>1.4514068133004501</c:v>
                </c:pt>
                <c:pt idx="10">
                  <c:v>1.58696070188201</c:v>
                </c:pt>
                <c:pt idx="11">
                  <c:v>1.50843582700499</c:v>
                </c:pt>
                <c:pt idx="12">
                  <c:v>1.5109626631939399</c:v>
                </c:pt>
                <c:pt idx="13">
                  <c:v>1.51560379639495</c:v>
                </c:pt>
                <c:pt idx="14">
                  <c:v>1.54099381262783</c:v>
                </c:pt>
                <c:pt idx="15">
                  <c:v>1.50665862780281</c:v>
                </c:pt>
                <c:pt idx="16">
                  <c:v>1.4396036817518301</c:v>
                </c:pt>
                <c:pt idx="17">
                  <c:v>1.4165612047866301</c:v>
                </c:pt>
                <c:pt idx="18">
                  <c:v>1.47257875190993</c:v>
                </c:pt>
                <c:pt idx="19">
                  <c:v>1.5421957810735301</c:v>
                </c:pt>
                <c:pt idx="20">
                  <c:v>1.4038721965020899</c:v>
                </c:pt>
                <c:pt idx="21">
                  <c:v>1.41460704244542</c:v>
                </c:pt>
                <c:pt idx="22">
                  <c:v>1.3594089374823799</c:v>
                </c:pt>
                <c:pt idx="23">
                  <c:v>1.3178014583770401</c:v>
                </c:pt>
                <c:pt idx="24">
                  <c:v>1.3215977097297</c:v>
                </c:pt>
                <c:pt idx="25">
                  <c:v>1.3368232928710599</c:v>
                </c:pt>
                <c:pt idx="26">
                  <c:v>1.31836820185251</c:v>
                </c:pt>
                <c:pt idx="27">
                  <c:v>1.30322144176927</c:v>
                </c:pt>
                <c:pt idx="28">
                  <c:v>1.27336265271264</c:v>
                </c:pt>
                <c:pt idx="29">
                  <c:v>1.28852037611801</c:v>
                </c:pt>
                <c:pt idx="30">
                  <c:v>1.40849284951889</c:v>
                </c:pt>
                <c:pt idx="31">
                  <c:v>1.3769783333165999</c:v>
                </c:pt>
                <c:pt idx="32">
                  <c:v>1.38910157971043</c:v>
                </c:pt>
                <c:pt idx="33">
                  <c:v>1.4143814163889801</c:v>
                </c:pt>
                <c:pt idx="34">
                  <c:v>1.44429830551012</c:v>
                </c:pt>
                <c:pt idx="35">
                  <c:v>1.5264699359891001</c:v>
                </c:pt>
                <c:pt idx="36">
                  <c:v>1.53423523714095</c:v>
                </c:pt>
                <c:pt idx="37">
                  <c:v>1.5483084803538001</c:v>
                </c:pt>
                <c:pt idx="38">
                  <c:v>1.5533755115062899</c:v>
                </c:pt>
                <c:pt idx="39">
                  <c:v>1.5310492429679901</c:v>
                </c:pt>
                <c:pt idx="40">
                  <c:v>1.5814529354284399</c:v>
                </c:pt>
                <c:pt idx="41">
                  <c:v>1.6016857406115801</c:v>
                </c:pt>
                <c:pt idx="42">
                  <c:v>1.6202138552743399</c:v>
                </c:pt>
                <c:pt idx="43">
                  <c:v>1.6140338885124399</c:v>
                </c:pt>
                <c:pt idx="44">
                  <c:v>1.6016095939594699</c:v>
                </c:pt>
                <c:pt idx="45">
                  <c:v>1.56696790187746</c:v>
                </c:pt>
                <c:pt idx="46">
                  <c:v>1.5566855852024399</c:v>
                </c:pt>
                <c:pt idx="47">
                  <c:v>1.5569866778321999</c:v>
                </c:pt>
                <c:pt idx="48">
                  <c:v>1.5536674948659699</c:v>
                </c:pt>
                <c:pt idx="49">
                  <c:v>1.54734202325791</c:v>
                </c:pt>
                <c:pt idx="50">
                  <c:v>1.7976776952325899</c:v>
                </c:pt>
                <c:pt idx="51">
                  <c:v>1.79744047247265</c:v>
                </c:pt>
                <c:pt idx="52">
                  <c:v>1.8054084548031599</c:v>
                </c:pt>
                <c:pt idx="53">
                  <c:v>1.8046466020572101</c:v>
                </c:pt>
                <c:pt idx="54">
                  <c:v>1.79299171597072</c:v>
                </c:pt>
                <c:pt idx="55">
                  <c:v>1.59875398295127</c:v>
                </c:pt>
                <c:pt idx="56">
                  <c:v>1.6911798408460199</c:v>
                </c:pt>
                <c:pt idx="57">
                  <c:v>1.7237144674837801</c:v>
                </c:pt>
                <c:pt idx="58">
                  <c:v>1.70648171131908</c:v>
                </c:pt>
                <c:pt idx="59">
                  <c:v>1.64610399573955</c:v>
                </c:pt>
                <c:pt idx="60">
                  <c:v>1.61580274534046</c:v>
                </c:pt>
                <c:pt idx="61">
                  <c:v>1.6066654181556601</c:v>
                </c:pt>
                <c:pt idx="62">
                  <c:v>1.5767691093112901</c:v>
                </c:pt>
                <c:pt idx="63">
                  <c:v>1.5471539083874</c:v>
                </c:pt>
                <c:pt idx="64">
                  <c:v>1.55588483196974</c:v>
                </c:pt>
                <c:pt idx="65">
                  <c:v>1.5096269324676601</c:v>
                </c:pt>
                <c:pt idx="66">
                  <c:v>1.4883629077767599</c:v>
                </c:pt>
                <c:pt idx="67">
                  <c:v>1.5139813627244401</c:v>
                </c:pt>
                <c:pt idx="68">
                  <c:v>1.5977598705317899</c:v>
                </c:pt>
                <c:pt idx="69">
                  <c:v>1.51586551644379</c:v>
                </c:pt>
                <c:pt idx="70">
                  <c:v>1.6488780150075499</c:v>
                </c:pt>
                <c:pt idx="71">
                  <c:v>1.6977145715870099</c:v>
                </c:pt>
                <c:pt idx="72">
                  <c:v>1.73816836205579</c:v>
                </c:pt>
                <c:pt idx="73">
                  <c:v>1.7372339144879501</c:v>
                </c:pt>
                <c:pt idx="74">
                  <c:v>1.74131759398089</c:v>
                </c:pt>
                <c:pt idx="75">
                  <c:v>1.8790549666171199</c:v>
                </c:pt>
                <c:pt idx="76">
                  <c:v>1.9089915270006601</c:v>
                </c:pt>
                <c:pt idx="77">
                  <c:v>1.9033546388637499</c:v>
                </c:pt>
                <c:pt idx="78">
                  <c:v>1.9400690820123301</c:v>
                </c:pt>
                <c:pt idx="79">
                  <c:v>1.91924629710415</c:v>
                </c:pt>
                <c:pt idx="80">
                  <c:v>2.4698366988135101</c:v>
                </c:pt>
                <c:pt idx="81">
                  <c:v>2.4171487095114998</c:v>
                </c:pt>
                <c:pt idx="82">
                  <c:v>2.41578583356443</c:v>
                </c:pt>
                <c:pt idx="83">
                  <c:v>2.37507689894362</c:v>
                </c:pt>
                <c:pt idx="84">
                  <c:v>2.3208591080264198</c:v>
                </c:pt>
                <c:pt idx="85">
                  <c:v>2.2915052138422101</c:v>
                </c:pt>
                <c:pt idx="86">
                  <c:v>2.29012951799203</c:v>
                </c:pt>
                <c:pt idx="87">
                  <c:v>2.2853384748345502</c:v>
                </c:pt>
                <c:pt idx="88">
                  <c:v>2.2688457729903599</c:v>
                </c:pt>
                <c:pt idx="89">
                  <c:v>2.1943727701387998</c:v>
                </c:pt>
                <c:pt idx="90">
                  <c:v>2.1605189918706098</c:v>
                </c:pt>
                <c:pt idx="91">
                  <c:v>2.1586150545507099</c:v>
                </c:pt>
                <c:pt idx="92">
                  <c:v>2.1409365820968498</c:v>
                </c:pt>
                <c:pt idx="93">
                  <c:v>2.0819172763010401</c:v>
                </c:pt>
                <c:pt idx="94">
                  <c:v>2.0130192581312301</c:v>
                </c:pt>
                <c:pt idx="95">
                  <c:v>1.93520402892152</c:v>
                </c:pt>
                <c:pt idx="96">
                  <c:v>1.92263033389633</c:v>
                </c:pt>
                <c:pt idx="97">
                  <c:v>1.89150946224136</c:v>
                </c:pt>
                <c:pt idx="98">
                  <c:v>1.85849268966337</c:v>
                </c:pt>
                <c:pt idx="99">
                  <c:v>1.7989802928084999</c:v>
                </c:pt>
                <c:pt idx="100">
                  <c:v>1.6874659293463801</c:v>
                </c:pt>
                <c:pt idx="101">
                  <c:v>1.68677105971448</c:v>
                </c:pt>
                <c:pt idx="102">
                  <c:v>1.6796734996792</c:v>
                </c:pt>
                <c:pt idx="103">
                  <c:v>1.64187043120037</c:v>
                </c:pt>
                <c:pt idx="104">
                  <c:v>1.5723008697649401</c:v>
                </c:pt>
                <c:pt idx="105">
                  <c:v>1.48862060137932</c:v>
                </c:pt>
                <c:pt idx="106">
                  <c:v>1.4881729026058601</c:v>
                </c:pt>
                <c:pt idx="107">
                  <c:v>1.4847189364864399</c:v>
                </c:pt>
                <c:pt idx="108">
                  <c:v>1.4448928116641</c:v>
                </c:pt>
                <c:pt idx="109">
                  <c:v>1.3763123452655699</c:v>
                </c:pt>
                <c:pt idx="110">
                  <c:v>1.2920326235238599</c:v>
                </c:pt>
                <c:pt idx="111">
                  <c:v>1.2928097021965499</c:v>
                </c:pt>
                <c:pt idx="112">
                  <c:v>1.2884891133802601</c:v>
                </c:pt>
                <c:pt idx="113">
                  <c:v>1.2579066892825399</c:v>
                </c:pt>
                <c:pt idx="114">
                  <c:v>1.1765583908881201</c:v>
                </c:pt>
                <c:pt idx="115">
                  <c:v>1.0916146404040501</c:v>
                </c:pt>
                <c:pt idx="116">
                  <c:v>1.0979852143863</c:v>
                </c:pt>
                <c:pt idx="117">
                  <c:v>1.10927340772461</c:v>
                </c:pt>
                <c:pt idx="118">
                  <c:v>1.06305108638417</c:v>
                </c:pt>
                <c:pt idx="119">
                  <c:v>0.98551209181601196</c:v>
                </c:pt>
                <c:pt idx="120">
                  <c:v>0.91305823496968996</c:v>
                </c:pt>
                <c:pt idx="121">
                  <c:v>0.92303810389956997</c:v>
                </c:pt>
                <c:pt idx="122">
                  <c:v>0.92926572324747903</c:v>
                </c:pt>
                <c:pt idx="123">
                  <c:v>0.92593990471727905</c:v>
                </c:pt>
                <c:pt idx="124">
                  <c:v>0.82959092219540598</c:v>
                </c:pt>
                <c:pt idx="125">
                  <c:v>0.74011306585061198</c:v>
                </c:pt>
                <c:pt idx="126">
                  <c:v>0.76344672619260601</c:v>
                </c:pt>
                <c:pt idx="127">
                  <c:v>0.80985120106057296</c:v>
                </c:pt>
                <c:pt idx="128">
                  <c:v>0.74813941513403204</c:v>
                </c:pt>
                <c:pt idx="129">
                  <c:v>0.65974198772839299</c:v>
                </c:pt>
                <c:pt idx="130">
                  <c:v>0.552935103852081</c:v>
                </c:pt>
                <c:pt idx="131">
                  <c:v>0.56610417420570402</c:v>
                </c:pt>
                <c:pt idx="132">
                  <c:v>0.572978282769525</c:v>
                </c:pt>
                <c:pt idx="133">
                  <c:v>0.61323931777813201</c:v>
                </c:pt>
                <c:pt idx="134">
                  <c:v>0.44829734513875702</c:v>
                </c:pt>
                <c:pt idx="135">
                  <c:v>0.30864233584623701</c:v>
                </c:pt>
                <c:pt idx="136">
                  <c:v>0.35889209738727801</c:v>
                </c:pt>
                <c:pt idx="137">
                  <c:v>0.51675380765413903</c:v>
                </c:pt>
                <c:pt idx="138">
                  <c:v>0.34391523714646099</c:v>
                </c:pt>
                <c:pt idx="139">
                  <c:v>8.8386369520048594E-2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1.4751986911481201</c:v>
                </c:pt>
                <c:pt idx="2">
                  <c:v>1.32563620512493</c:v>
                </c:pt>
                <c:pt idx="3">
                  <c:v>1.26799291305513</c:v>
                </c:pt>
                <c:pt idx="4">
                  <c:v>1.2385289634349499</c:v>
                </c:pt>
                <c:pt idx="5">
                  <c:v>1.10279534622992</c:v>
                </c:pt>
                <c:pt idx="6">
                  <c:v>1.1394632955503301</c:v>
                </c:pt>
                <c:pt idx="7">
                  <c:v>1.20918519165309</c:v>
                </c:pt>
                <c:pt idx="8">
                  <c:v>1.19915624401673</c:v>
                </c:pt>
                <c:pt idx="9">
                  <c:v>1.1783639903105101</c:v>
                </c:pt>
                <c:pt idx="10">
                  <c:v>1.2581340792005899</c:v>
                </c:pt>
                <c:pt idx="11">
                  <c:v>1.3246998782028701</c:v>
                </c:pt>
                <c:pt idx="12">
                  <c:v>1.3297845353223301</c:v>
                </c:pt>
                <c:pt idx="13">
                  <c:v>1.3389058293473</c:v>
                </c:pt>
                <c:pt idx="14">
                  <c:v>1.38632296108393</c:v>
                </c:pt>
                <c:pt idx="15">
                  <c:v>1.3612185877382801</c:v>
                </c:pt>
                <c:pt idx="16">
                  <c:v>1.43315105947396</c:v>
                </c:pt>
                <c:pt idx="17">
                  <c:v>1.4416277231794099</c:v>
                </c:pt>
                <c:pt idx="18">
                  <c:v>1.4306097918599201</c:v>
                </c:pt>
                <c:pt idx="19">
                  <c:v>1.22381024998767</c:v>
                </c:pt>
                <c:pt idx="20">
                  <c:v>1.36731755968807</c:v>
                </c:pt>
                <c:pt idx="21">
                  <c:v>1.3692797216747099</c:v>
                </c:pt>
                <c:pt idx="22">
                  <c:v>1.5230529131166699</c:v>
                </c:pt>
                <c:pt idx="23">
                  <c:v>1.6739916725383801</c:v>
                </c:pt>
                <c:pt idx="24">
                  <c:v>1.6845744103256699</c:v>
                </c:pt>
                <c:pt idx="25">
                  <c:v>1.7653502088148001</c:v>
                </c:pt>
                <c:pt idx="26">
                  <c:v>1.7929263679448999</c:v>
                </c:pt>
                <c:pt idx="27">
                  <c:v>1.8432541289924</c:v>
                </c:pt>
                <c:pt idx="28">
                  <c:v>1.8599159583834399</c:v>
                </c:pt>
                <c:pt idx="29">
                  <c:v>1.8098617686273299</c:v>
                </c:pt>
                <c:pt idx="30">
                  <c:v>1.8689527220634701</c:v>
                </c:pt>
                <c:pt idx="31">
                  <c:v>1.8988164363881399</c:v>
                </c:pt>
                <c:pt idx="32">
                  <c:v>1.89257606394838</c:v>
                </c:pt>
                <c:pt idx="33">
                  <c:v>1.88372111278381</c:v>
                </c:pt>
                <c:pt idx="34">
                  <c:v>1.8957379983075</c:v>
                </c:pt>
                <c:pt idx="35">
                  <c:v>1.9525433628708999</c:v>
                </c:pt>
                <c:pt idx="36">
                  <c:v>1.97298637704054</c:v>
                </c:pt>
                <c:pt idx="37">
                  <c:v>1.9978912073561099</c:v>
                </c:pt>
                <c:pt idx="38">
                  <c:v>2.00175322986194</c:v>
                </c:pt>
                <c:pt idx="39">
                  <c:v>2.0152634175280499</c:v>
                </c:pt>
                <c:pt idx="40">
                  <c:v>2.0901716950815001</c:v>
                </c:pt>
                <c:pt idx="41">
                  <c:v>2.0883617354894302</c:v>
                </c:pt>
                <c:pt idx="42">
                  <c:v>2.1001085693149202</c:v>
                </c:pt>
                <c:pt idx="43">
                  <c:v>2.07368278880256</c:v>
                </c:pt>
                <c:pt idx="44">
                  <c:v>2.06288795713902</c:v>
                </c:pt>
                <c:pt idx="45">
                  <c:v>2.1487356253419501</c:v>
                </c:pt>
                <c:pt idx="46">
                  <c:v>2.13817993296224</c:v>
                </c:pt>
                <c:pt idx="47">
                  <c:v>2.1302596953092201</c:v>
                </c:pt>
                <c:pt idx="48">
                  <c:v>2.11895184298095</c:v>
                </c:pt>
                <c:pt idx="49">
                  <c:v>2.1261782435328902</c:v>
                </c:pt>
                <c:pt idx="50">
                  <c:v>1.9831989692987999</c:v>
                </c:pt>
                <c:pt idx="51">
                  <c:v>1.91899907955</c:v>
                </c:pt>
                <c:pt idx="52">
                  <c:v>1.92155712399255</c:v>
                </c:pt>
                <c:pt idx="53">
                  <c:v>1.93284835168181</c:v>
                </c:pt>
                <c:pt idx="54">
                  <c:v>1.94999663135768</c:v>
                </c:pt>
                <c:pt idx="55">
                  <c:v>1.7738081438772499</c:v>
                </c:pt>
                <c:pt idx="56">
                  <c:v>1.7660581416143399</c:v>
                </c:pt>
                <c:pt idx="57">
                  <c:v>1.7997340252660501</c:v>
                </c:pt>
                <c:pt idx="58">
                  <c:v>1.82293814488128</c:v>
                </c:pt>
                <c:pt idx="59">
                  <c:v>1.85927129711368</c:v>
                </c:pt>
                <c:pt idx="60">
                  <c:v>1.4765447783568799</c:v>
                </c:pt>
                <c:pt idx="61">
                  <c:v>1.53827555282067</c:v>
                </c:pt>
                <c:pt idx="62">
                  <c:v>1.5681863480315901</c:v>
                </c:pt>
                <c:pt idx="63">
                  <c:v>1.6146687440117999</c:v>
                </c:pt>
                <c:pt idx="64">
                  <c:v>1.58451256034206</c:v>
                </c:pt>
                <c:pt idx="65">
                  <c:v>1.1667726204791</c:v>
                </c:pt>
                <c:pt idx="66">
                  <c:v>1.3189883573627399</c:v>
                </c:pt>
                <c:pt idx="67">
                  <c:v>1.43150620189589</c:v>
                </c:pt>
                <c:pt idx="68">
                  <c:v>1.4119370287387101</c:v>
                </c:pt>
                <c:pt idx="69">
                  <c:v>1.3468926887243</c:v>
                </c:pt>
                <c:pt idx="70">
                  <c:v>1.2416208973565299</c:v>
                </c:pt>
                <c:pt idx="71">
                  <c:v>1.3916124240768399</c:v>
                </c:pt>
                <c:pt idx="72">
                  <c:v>1.38936466556926</c:v>
                </c:pt>
                <c:pt idx="73">
                  <c:v>1.4297875692720301</c:v>
                </c:pt>
                <c:pt idx="74">
                  <c:v>1.43702291908571</c:v>
                </c:pt>
                <c:pt idx="75">
                  <c:v>1.17221319850971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1.3579101303755099</c:v>
                </c:pt>
                <c:pt idx="79">
                  <c:v>1.34156678332145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1.22301076199293</c:v>
                </c:pt>
                <c:pt idx="2">
                  <c:v>1.2835546289883399</c:v>
                </c:pt>
                <c:pt idx="3">
                  <c:v>1.2423266215837101</c:v>
                </c:pt>
                <c:pt idx="4">
                  <c:v>1.17138070475173</c:v>
                </c:pt>
                <c:pt idx="5">
                  <c:v>1.0223355849134601</c:v>
                </c:pt>
                <c:pt idx="6">
                  <c:v>1.10966166151628</c:v>
                </c:pt>
                <c:pt idx="7">
                  <c:v>1.0832292290749299</c:v>
                </c:pt>
                <c:pt idx="8">
                  <c:v>1.1099152045393099</c:v>
                </c:pt>
                <c:pt idx="9">
                  <c:v>1.08853161803136</c:v>
                </c:pt>
                <c:pt idx="10">
                  <c:v>1.35763995770501</c:v>
                </c:pt>
                <c:pt idx="11">
                  <c:v>1.3612544502467001</c:v>
                </c:pt>
                <c:pt idx="12">
                  <c:v>1.3588193018377901</c:v>
                </c:pt>
                <c:pt idx="13">
                  <c:v>1.3296495878347601</c:v>
                </c:pt>
                <c:pt idx="14">
                  <c:v>1.39694656790574</c:v>
                </c:pt>
                <c:pt idx="15">
                  <c:v>1.4149399947122201</c:v>
                </c:pt>
                <c:pt idx="16">
                  <c:v>1.3499448662370499</c:v>
                </c:pt>
                <c:pt idx="17">
                  <c:v>1.1868692544347801</c:v>
                </c:pt>
                <c:pt idx="18">
                  <c:v>1.2639308744167199</c:v>
                </c:pt>
                <c:pt idx="19">
                  <c:v>1.2199128840033899</c:v>
                </c:pt>
                <c:pt idx="20">
                  <c:v>1.1502074213904501</c:v>
                </c:pt>
                <c:pt idx="21">
                  <c:v>1.1423371891749301</c:v>
                </c:pt>
                <c:pt idx="22">
                  <c:v>1.15647675669863</c:v>
                </c:pt>
                <c:pt idx="23">
                  <c:v>1.1789278014124001</c:v>
                </c:pt>
                <c:pt idx="24">
                  <c:v>1.1896320403648499</c:v>
                </c:pt>
                <c:pt idx="25">
                  <c:v>1.0156882182390301</c:v>
                </c:pt>
                <c:pt idx="26">
                  <c:v>1.00737104260189</c:v>
                </c:pt>
                <c:pt idx="27">
                  <c:v>0.99130989456582697</c:v>
                </c:pt>
                <c:pt idx="28">
                  <c:v>0.97336034361239698</c:v>
                </c:pt>
                <c:pt idx="29">
                  <c:v>0.96588850431597395</c:v>
                </c:pt>
                <c:pt idx="30">
                  <c:v>1.23802230488291</c:v>
                </c:pt>
                <c:pt idx="31">
                  <c:v>1.25807755093193</c:v>
                </c:pt>
                <c:pt idx="32">
                  <c:v>1.2478137615478699</c:v>
                </c:pt>
                <c:pt idx="33">
                  <c:v>1.27068007046007</c:v>
                </c:pt>
                <c:pt idx="34">
                  <c:v>1.27539400496011</c:v>
                </c:pt>
                <c:pt idx="35">
                  <c:v>1.3195927954162701</c:v>
                </c:pt>
                <c:pt idx="36">
                  <c:v>1.3265790710827601</c:v>
                </c:pt>
                <c:pt idx="37">
                  <c:v>1.3354651779281601</c:v>
                </c:pt>
                <c:pt idx="38">
                  <c:v>1.34428846177802</c:v>
                </c:pt>
                <c:pt idx="39">
                  <c:v>1.3496231614869501</c:v>
                </c:pt>
                <c:pt idx="40">
                  <c:v>1.5579738216293799</c:v>
                </c:pt>
                <c:pt idx="41">
                  <c:v>1.56404832286351</c:v>
                </c:pt>
                <c:pt idx="42">
                  <c:v>1.5743829004630101</c:v>
                </c:pt>
                <c:pt idx="43">
                  <c:v>1.55875205950687</c:v>
                </c:pt>
                <c:pt idx="44">
                  <c:v>1.5584881056425901</c:v>
                </c:pt>
                <c:pt idx="45">
                  <c:v>1.62224701553888</c:v>
                </c:pt>
                <c:pt idx="46">
                  <c:v>1.61673294122552</c:v>
                </c:pt>
                <c:pt idx="47">
                  <c:v>1.61547465828595</c:v>
                </c:pt>
                <c:pt idx="48">
                  <c:v>1.60974001568356</c:v>
                </c:pt>
                <c:pt idx="49">
                  <c:v>1.6120237616683799</c:v>
                </c:pt>
                <c:pt idx="50">
                  <c:v>1.66524194219059</c:v>
                </c:pt>
                <c:pt idx="51">
                  <c:v>1.6320731428243</c:v>
                </c:pt>
                <c:pt idx="52">
                  <c:v>1.6282438696886801</c:v>
                </c:pt>
                <c:pt idx="53">
                  <c:v>1.64413168905695</c:v>
                </c:pt>
                <c:pt idx="54">
                  <c:v>1.65005540027951</c:v>
                </c:pt>
                <c:pt idx="55">
                  <c:v>1.6846583348294899</c:v>
                </c:pt>
                <c:pt idx="56">
                  <c:v>1.68912379150152</c:v>
                </c:pt>
                <c:pt idx="57">
                  <c:v>1.6865586493459199</c:v>
                </c:pt>
                <c:pt idx="58">
                  <c:v>1.7034441003024801</c:v>
                </c:pt>
                <c:pt idx="59">
                  <c:v>1.6612526212165299</c:v>
                </c:pt>
                <c:pt idx="60">
                  <c:v>1.7496924373499501</c:v>
                </c:pt>
                <c:pt idx="61">
                  <c:v>1.6721023037401099</c:v>
                </c:pt>
                <c:pt idx="62">
                  <c:v>1.7083519448001201</c:v>
                </c:pt>
                <c:pt idx="63">
                  <c:v>1.69743936297741</c:v>
                </c:pt>
                <c:pt idx="64">
                  <c:v>1.70907057838909</c:v>
                </c:pt>
                <c:pt idx="65">
                  <c:v>1.85617244241015</c:v>
                </c:pt>
                <c:pt idx="66">
                  <c:v>1.7999083414922099</c:v>
                </c:pt>
                <c:pt idx="67">
                  <c:v>1.8136653514793299</c:v>
                </c:pt>
                <c:pt idx="68">
                  <c:v>1.79730751623809</c:v>
                </c:pt>
                <c:pt idx="69">
                  <c:v>1.81152568020912</c:v>
                </c:pt>
                <c:pt idx="70">
                  <c:v>2.1406514276300799</c:v>
                </c:pt>
                <c:pt idx="71">
                  <c:v>2.0805290995758199</c:v>
                </c:pt>
                <c:pt idx="72">
                  <c:v>2.0520406733597198</c:v>
                </c:pt>
                <c:pt idx="73">
                  <c:v>2.0617636131313102</c:v>
                </c:pt>
                <c:pt idx="74">
                  <c:v>2.11719302606196</c:v>
                </c:pt>
                <c:pt idx="75">
                  <c:v>2.1647690269374098</c:v>
                </c:pt>
                <c:pt idx="76">
                  <c:v>2.1304655377194801</c:v>
                </c:pt>
                <c:pt idx="77">
                  <c:v>2.1707711911062599</c:v>
                </c:pt>
                <c:pt idx="78">
                  <c:v>2.1729022047079698</c:v>
                </c:pt>
                <c:pt idx="79">
                  <c:v>2.1395323423544399</c:v>
                </c:pt>
                <c:pt idx="80">
                  <c:v>2.1901917481250499</c:v>
                </c:pt>
                <c:pt idx="81">
                  <c:v>2.2752771598981401</c:v>
                </c:pt>
                <c:pt idx="82">
                  <c:v>2.2705884662080602</c:v>
                </c:pt>
                <c:pt idx="83">
                  <c:v>2.23546509526571</c:v>
                </c:pt>
                <c:pt idx="84">
                  <c:v>2.2027701359498502</c:v>
                </c:pt>
                <c:pt idx="85">
                  <c:v>2.1013641808196799</c:v>
                </c:pt>
                <c:pt idx="86">
                  <c:v>2.1291483743525799</c:v>
                </c:pt>
                <c:pt idx="87">
                  <c:v>2.1407693235162002</c:v>
                </c:pt>
                <c:pt idx="88">
                  <c:v>2.1198148909366901</c:v>
                </c:pt>
                <c:pt idx="89">
                  <c:v>2.0542856394456401</c:v>
                </c:pt>
                <c:pt idx="90">
                  <c:v>1.9736766205848999</c:v>
                </c:pt>
                <c:pt idx="91">
                  <c:v>1.99899969818053</c:v>
                </c:pt>
                <c:pt idx="92">
                  <c:v>1.98650084015609</c:v>
                </c:pt>
                <c:pt idx="93">
                  <c:v>1.92552188663705</c:v>
                </c:pt>
                <c:pt idx="94">
                  <c:v>1.87284146675777</c:v>
                </c:pt>
                <c:pt idx="95">
                  <c:v>1.7068159225477999</c:v>
                </c:pt>
                <c:pt idx="96">
                  <c:v>1.7219775097698899</c:v>
                </c:pt>
                <c:pt idx="97">
                  <c:v>1.7079747312661799</c:v>
                </c:pt>
                <c:pt idx="98">
                  <c:v>1.68391473418342</c:v>
                </c:pt>
                <c:pt idx="99">
                  <c:v>1.6201736671973199</c:v>
                </c:pt>
                <c:pt idx="100">
                  <c:v>1.58391833483376</c:v>
                </c:pt>
                <c:pt idx="101">
                  <c:v>1.5909791689580099</c:v>
                </c:pt>
                <c:pt idx="102">
                  <c:v>1.5871030899372101</c:v>
                </c:pt>
                <c:pt idx="103">
                  <c:v>1.54887527033267</c:v>
                </c:pt>
                <c:pt idx="104">
                  <c:v>1.4776600941587199</c:v>
                </c:pt>
                <c:pt idx="105">
                  <c:v>1.4032971593502399</c:v>
                </c:pt>
                <c:pt idx="106">
                  <c:v>1.41029566503564</c:v>
                </c:pt>
                <c:pt idx="107">
                  <c:v>1.40246213930978</c:v>
                </c:pt>
                <c:pt idx="108">
                  <c:v>1.37023679726061</c:v>
                </c:pt>
                <c:pt idx="109">
                  <c:v>1.3030433422018499</c:v>
                </c:pt>
                <c:pt idx="110">
                  <c:v>1.19726293856143</c:v>
                </c:pt>
                <c:pt idx="111">
                  <c:v>1.2026637433735701</c:v>
                </c:pt>
                <c:pt idx="112">
                  <c:v>1.2068268777506801</c:v>
                </c:pt>
                <c:pt idx="113">
                  <c:v>1.1816687628221501</c:v>
                </c:pt>
                <c:pt idx="114">
                  <c:v>1.1061106574677</c:v>
                </c:pt>
                <c:pt idx="115">
                  <c:v>1.0197184161775801</c:v>
                </c:pt>
                <c:pt idx="116">
                  <c:v>1.0403959579119699</c:v>
                </c:pt>
                <c:pt idx="117">
                  <c:v>1.05412362169985</c:v>
                </c:pt>
                <c:pt idx="118">
                  <c:v>1.00933005418962</c:v>
                </c:pt>
                <c:pt idx="119">
                  <c:v>0.93644688438370804</c:v>
                </c:pt>
                <c:pt idx="120">
                  <c:v>0.85165261993418795</c:v>
                </c:pt>
                <c:pt idx="121">
                  <c:v>0.86277608284678797</c:v>
                </c:pt>
                <c:pt idx="122">
                  <c:v>0.873306792029935</c:v>
                </c:pt>
                <c:pt idx="123">
                  <c:v>0.87218259763954797</c:v>
                </c:pt>
                <c:pt idx="124">
                  <c:v>0.77673843088758499</c:v>
                </c:pt>
                <c:pt idx="125">
                  <c:v>0.70033142616573596</c:v>
                </c:pt>
                <c:pt idx="126">
                  <c:v>0.72705487453807305</c:v>
                </c:pt>
                <c:pt idx="127">
                  <c:v>0.77730032965075102</c:v>
                </c:pt>
                <c:pt idx="128">
                  <c:v>0.71816565544855304</c:v>
                </c:pt>
                <c:pt idx="129">
                  <c:v>0.63165583667195202</c:v>
                </c:pt>
                <c:pt idx="130">
                  <c:v>0.52881323004996605</c:v>
                </c:pt>
                <c:pt idx="131">
                  <c:v>0.54494644242020096</c:v>
                </c:pt>
                <c:pt idx="132">
                  <c:v>0.55478014324674896</c:v>
                </c:pt>
                <c:pt idx="133">
                  <c:v>0.59844141989853505</c:v>
                </c:pt>
                <c:pt idx="134">
                  <c:v>0.434955991338208</c:v>
                </c:pt>
                <c:pt idx="135">
                  <c:v>0.300603734039114</c:v>
                </c:pt>
                <c:pt idx="136">
                  <c:v>0.35259839419917099</c:v>
                </c:pt>
                <c:pt idx="137">
                  <c:v>0.51260294096487502</c:v>
                </c:pt>
                <c:pt idx="138">
                  <c:v>0.34182048421385097</c:v>
                </c:pt>
                <c:pt idx="139">
                  <c:v>8.5150708497192307E-2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1.1404652201346199</c:v>
                </c:pt>
                <c:pt idx="2">
                  <c:v>1.15408630335656</c:v>
                </c:pt>
                <c:pt idx="3">
                  <c:v>0.98340027813817799</c:v>
                </c:pt>
                <c:pt idx="4">
                  <c:v>0.97907343617595499</c:v>
                </c:pt>
                <c:pt idx="5">
                  <c:v>1.07327515569194</c:v>
                </c:pt>
                <c:pt idx="6">
                  <c:v>1.08790129936205</c:v>
                </c:pt>
                <c:pt idx="7">
                  <c:v>1.0859341294156399</c:v>
                </c:pt>
                <c:pt idx="8">
                  <c:v>1.1528387489513401</c:v>
                </c:pt>
                <c:pt idx="9">
                  <c:v>1.15437221836619</c:v>
                </c:pt>
                <c:pt idx="10">
                  <c:v>0.99929408357823402</c:v>
                </c:pt>
                <c:pt idx="11">
                  <c:v>0.96784635679752595</c:v>
                </c:pt>
                <c:pt idx="12">
                  <c:v>0.88644305644501797</c:v>
                </c:pt>
                <c:pt idx="13">
                  <c:v>0.89340928073117898</c:v>
                </c:pt>
                <c:pt idx="14">
                  <c:v>1.01001496637642</c:v>
                </c:pt>
                <c:pt idx="15">
                  <c:v>1.1454984415765499</c:v>
                </c:pt>
                <c:pt idx="16">
                  <c:v>1.0600170249207601</c:v>
                </c:pt>
                <c:pt idx="17">
                  <c:v>0.99743611564645696</c:v>
                </c:pt>
                <c:pt idx="18">
                  <c:v>1.1047094344787001</c:v>
                </c:pt>
                <c:pt idx="19">
                  <c:v>1.1513475125272301</c:v>
                </c:pt>
                <c:pt idx="20">
                  <c:v>1.1203017627634</c:v>
                </c:pt>
                <c:pt idx="21">
                  <c:v>1.12615184247543</c:v>
                </c:pt>
                <c:pt idx="22">
                  <c:v>1.1741240059955</c:v>
                </c:pt>
                <c:pt idx="23">
                  <c:v>1.17098933375161</c:v>
                </c:pt>
                <c:pt idx="24">
                  <c:v>1.14088385023753</c:v>
                </c:pt>
                <c:pt idx="25">
                  <c:v>1.1509515050692201</c:v>
                </c:pt>
                <c:pt idx="26">
                  <c:v>1.1831895216255399</c:v>
                </c:pt>
                <c:pt idx="27">
                  <c:v>1.1655757429490701</c:v>
                </c:pt>
                <c:pt idx="28">
                  <c:v>1.15011143167031</c:v>
                </c:pt>
                <c:pt idx="29">
                  <c:v>1.17173379630818</c:v>
                </c:pt>
                <c:pt idx="30">
                  <c:v>1.2429388358864999</c:v>
                </c:pt>
                <c:pt idx="31">
                  <c:v>1.23840916965603</c:v>
                </c:pt>
                <c:pt idx="32">
                  <c:v>1.20644428970975</c:v>
                </c:pt>
                <c:pt idx="33">
                  <c:v>1.1877759085488699</c:v>
                </c:pt>
                <c:pt idx="34">
                  <c:v>1.21401980998874</c:v>
                </c:pt>
                <c:pt idx="35">
                  <c:v>0.95513967447932602</c:v>
                </c:pt>
                <c:pt idx="36">
                  <c:v>0.95329457023209696</c:v>
                </c:pt>
                <c:pt idx="37">
                  <c:v>0.94633479681648303</c:v>
                </c:pt>
                <c:pt idx="38">
                  <c:v>0.96205624447774296</c:v>
                </c:pt>
                <c:pt idx="39">
                  <c:v>0.97110004155764396</c:v>
                </c:pt>
                <c:pt idx="40">
                  <c:v>1.0347190854233801</c:v>
                </c:pt>
                <c:pt idx="41">
                  <c:v>1.0243219360265501</c:v>
                </c:pt>
                <c:pt idx="42">
                  <c:v>1.01097248570332</c:v>
                </c:pt>
                <c:pt idx="43">
                  <c:v>1.0057275378467401</c:v>
                </c:pt>
                <c:pt idx="44">
                  <c:v>1.00231042118583</c:v>
                </c:pt>
                <c:pt idx="45">
                  <c:v>0.86164736584722501</c:v>
                </c:pt>
                <c:pt idx="46">
                  <c:v>0.85671147792986801</c:v>
                </c:pt>
                <c:pt idx="47">
                  <c:v>0.85912373253303798</c:v>
                </c:pt>
                <c:pt idx="48">
                  <c:v>0.85572655160382205</c:v>
                </c:pt>
                <c:pt idx="49">
                  <c:v>0.84953550532780497</c:v>
                </c:pt>
                <c:pt idx="50">
                  <c:v>0.97893902343754002</c:v>
                </c:pt>
                <c:pt idx="51">
                  <c:v>0.97112019876192701</c:v>
                </c:pt>
                <c:pt idx="52">
                  <c:v>0.968383288033281</c:v>
                </c:pt>
                <c:pt idx="53">
                  <c:v>0.96202253557223105</c:v>
                </c:pt>
                <c:pt idx="54">
                  <c:v>0.970769948260784</c:v>
                </c:pt>
                <c:pt idx="55">
                  <c:v>0.71077551273217698</c:v>
                </c:pt>
                <c:pt idx="56">
                  <c:v>0.73926621031254403</c:v>
                </c:pt>
                <c:pt idx="57">
                  <c:v>0.73232978335717502</c:v>
                </c:pt>
                <c:pt idx="58">
                  <c:v>0.72251497176801005</c:v>
                </c:pt>
                <c:pt idx="59">
                  <c:v>0.72060551608450696</c:v>
                </c:pt>
                <c:pt idx="60">
                  <c:v>0.34689190690607202</c:v>
                </c:pt>
                <c:pt idx="61">
                  <c:v>0.46204693118947598</c:v>
                </c:pt>
                <c:pt idx="62">
                  <c:v>0.459513819465452</c:v>
                </c:pt>
                <c:pt idx="63">
                  <c:v>0.48472368642617197</c:v>
                </c:pt>
                <c:pt idx="64">
                  <c:v>0.40042726040457599</c:v>
                </c:pt>
                <c:pt idx="65">
                  <c:v>0.46781298734837301</c:v>
                </c:pt>
                <c:pt idx="66">
                  <c:v>0.49976827512188399</c:v>
                </c:pt>
                <c:pt idx="67">
                  <c:v>0.52176796610057297</c:v>
                </c:pt>
                <c:pt idx="68">
                  <c:v>0.47172717764288502</c:v>
                </c:pt>
                <c:pt idx="69">
                  <c:v>0.47812139709513202</c:v>
                </c:pt>
                <c:pt idx="70">
                  <c:v>0.14558071052984201</c:v>
                </c:pt>
                <c:pt idx="71">
                  <c:v>0.190537963479778</c:v>
                </c:pt>
                <c:pt idx="72">
                  <c:v>0.149780280241116</c:v>
                </c:pt>
                <c:pt idx="73">
                  <c:v>0.13904548717212201</c:v>
                </c:pt>
                <c:pt idx="74">
                  <c:v>0.15827374817968001</c:v>
                </c:pt>
                <c:pt idx="75">
                  <c:v>2.8982141751001299E-2</c:v>
                </c:pt>
                <c:pt idx="76">
                  <c:v>6.8594242596553504E-3</c:v>
                </c:pt>
                <c:pt idx="77">
                  <c:v>2.33651624703624E-2</c:v>
                </c:pt>
                <c:pt idx="78">
                  <c:v>7.00883467430478E-2</c:v>
                </c:pt>
                <c:pt idx="79">
                  <c:v>6.0836983365244596E-3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1.19707424178279</c:v>
                </c:pt>
                <c:pt idx="2">
                  <c:v>1.1785175054235399</c:v>
                </c:pt>
                <c:pt idx="3">
                  <c:v>1.1827599129947901</c:v>
                </c:pt>
                <c:pt idx="4">
                  <c:v>1.1825927176729001</c:v>
                </c:pt>
                <c:pt idx="5">
                  <c:v>1.1833251652433301</c:v>
                </c:pt>
                <c:pt idx="6">
                  <c:v>1.18454479616717</c:v>
                </c:pt>
                <c:pt idx="7">
                  <c:v>1.18792357675784</c:v>
                </c:pt>
                <c:pt idx="8">
                  <c:v>1.18633627782047</c:v>
                </c:pt>
                <c:pt idx="9">
                  <c:v>1.1884785835999101</c:v>
                </c:pt>
                <c:pt idx="10">
                  <c:v>1.1898946543670701</c:v>
                </c:pt>
                <c:pt idx="11">
                  <c:v>1.1917443090286699</c:v>
                </c:pt>
                <c:pt idx="12">
                  <c:v>1.1917255569543199</c:v>
                </c:pt>
                <c:pt idx="13">
                  <c:v>1.1957374472945299</c:v>
                </c:pt>
                <c:pt idx="14">
                  <c:v>1.1964685718015799</c:v>
                </c:pt>
                <c:pt idx="15">
                  <c:v>1.19755996126283</c:v>
                </c:pt>
                <c:pt idx="16">
                  <c:v>1.2001254983934999</c:v>
                </c:pt>
                <c:pt idx="17">
                  <c:v>1.20360322167258</c:v>
                </c:pt>
                <c:pt idx="18">
                  <c:v>1.2033122760314701</c:v>
                </c:pt>
                <c:pt idx="19">
                  <c:v>1.20568369489206</c:v>
                </c:pt>
                <c:pt idx="20">
                  <c:v>1.2094359864316899</c:v>
                </c:pt>
                <c:pt idx="21">
                  <c:v>1.2119327234664099</c:v>
                </c:pt>
                <c:pt idx="22">
                  <c:v>1.2131856499903999</c:v>
                </c:pt>
                <c:pt idx="23">
                  <c:v>1.2168553912010101</c:v>
                </c:pt>
                <c:pt idx="24">
                  <c:v>1.2173790457971601</c:v>
                </c:pt>
                <c:pt idx="25">
                  <c:v>1.21933040984382</c:v>
                </c:pt>
                <c:pt idx="26">
                  <c:v>1.2210534538906399</c:v>
                </c:pt>
                <c:pt idx="27">
                  <c:v>1.22329676721292</c:v>
                </c:pt>
                <c:pt idx="28">
                  <c:v>1.22300158471336</c:v>
                </c:pt>
                <c:pt idx="29">
                  <c:v>1.22194574186099</c:v>
                </c:pt>
                <c:pt idx="30">
                  <c:v>1.2288563193569599</c:v>
                </c:pt>
                <c:pt idx="31">
                  <c:v>1.2306578183991199</c:v>
                </c:pt>
                <c:pt idx="32">
                  <c:v>1.232026836118</c:v>
                </c:pt>
                <c:pt idx="33">
                  <c:v>1.2360721232771701</c:v>
                </c:pt>
                <c:pt idx="34">
                  <c:v>1.24850288869001</c:v>
                </c:pt>
                <c:pt idx="35">
                  <c:v>1.2590130840703</c:v>
                </c:pt>
                <c:pt idx="36">
                  <c:v>1.26560153183174</c:v>
                </c:pt>
                <c:pt idx="37">
                  <c:v>1.2757939985515001</c:v>
                </c:pt>
                <c:pt idx="38">
                  <c:v>1.2879834127760801</c:v>
                </c:pt>
                <c:pt idx="39">
                  <c:v>1.2841237673794399</c:v>
                </c:pt>
                <c:pt idx="40">
                  <c:v>1.2853470845777299</c:v>
                </c:pt>
                <c:pt idx="41">
                  <c:v>1.2889950253006499</c:v>
                </c:pt>
                <c:pt idx="42">
                  <c:v>1.2884441824078701</c:v>
                </c:pt>
                <c:pt idx="43">
                  <c:v>1.2771017026070399</c:v>
                </c:pt>
                <c:pt idx="44">
                  <c:v>1.2750301036456999</c:v>
                </c:pt>
                <c:pt idx="45">
                  <c:v>1.2794705973642599</c:v>
                </c:pt>
                <c:pt idx="46">
                  <c:v>1.2762523378445001</c:v>
                </c:pt>
                <c:pt idx="47">
                  <c:v>1.2732399846949201</c:v>
                </c:pt>
                <c:pt idx="48">
                  <c:v>1.2753807914519399</c:v>
                </c:pt>
                <c:pt idx="49">
                  <c:v>1.2735684749220799</c:v>
                </c:pt>
                <c:pt idx="50">
                  <c:v>1.2793677251922899</c:v>
                </c:pt>
                <c:pt idx="51">
                  <c:v>1.2777966938431</c:v>
                </c:pt>
                <c:pt idx="52">
                  <c:v>1.27789932000798</c:v>
                </c:pt>
                <c:pt idx="53">
                  <c:v>1.27604413192301</c:v>
                </c:pt>
                <c:pt idx="54">
                  <c:v>1.27580170882412</c:v>
                </c:pt>
                <c:pt idx="55">
                  <c:v>1.28496045453384</c:v>
                </c:pt>
                <c:pt idx="56">
                  <c:v>1.28380149401</c:v>
                </c:pt>
                <c:pt idx="57">
                  <c:v>1.28448406602207</c:v>
                </c:pt>
                <c:pt idx="58">
                  <c:v>1.2849237903409101</c:v>
                </c:pt>
                <c:pt idx="59">
                  <c:v>1.2855175228905</c:v>
                </c:pt>
                <c:pt idx="60">
                  <c:v>1.29547479071134</c:v>
                </c:pt>
                <c:pt idx="61">
                  <c:v>1.29416553498896</c:v>
                </c:pt>
                <c:pt idx="62">
                  <c:v>1.2926378514516399</c:v>
                </c:pt>
                <c:pt idx="63">
                  <c:v>1.29696845451996</c:v>
                </c:pt>
                <c:pt idx="64">
                  <c:v>1.2937912221553101</c:v>
                </c:pt>
                <c:pt idx="65">
                  <c:v>1.30513577752954</c:v>
                </c:pt>
                <c:pt idx="66">
                  <c:v>1.3047199212168701</c:v>
                </c:pt>
                <c:pt idx="67">
                  <c:v>1.30755150674567</c:v>
                </c:pt>
                <c:pt idx="68">
                  <c:v>1.30213718006269</c:v>
                </c:pt>
                <c:pt idx="69">
                  <c:v>1.30345306865091</c:v>
                </c:pt>
                <c:pt idx="70">
                  <c:v>1.3173888533432601</c:v>
                </c:pt>
                <c:pt idx="71">
                  <c:v>1.3204841444220401</c:v>
                </c:pt>
                <c:pt idx="72">
                  <c:v>1.3217425638087501</c:v>
                </c:pt>
                <c:pt idx="73">
                  <c:v>1.33322491256964</c:v>
                </c:pt>
                <c:pt idx="74">
                  <c:v>1.34345239778792</c:v>
                </c:pt>
                <c:pt idx="75">
                  <c:v>1.3634474829274701</c:v>
                </c:pt>
                <c:pt idx="76">
                  <c:v>1.369600312008</c:v>
                </c:pt>
                <c:pt idx="77">
                  <c:v>1.38712143140162</c:v>
                </c:pt>
                <c:pt idx="78">
                  <c:v>1.387023307714</c:v>
                </c:pt>
                <c:pt idx="79">
                  <c:v>1.3748845827325</c:v>
                </c:pt>
                <c:pt idx="80">
                  <c:v>1.34782136055138</c:v>
                </c:pt>
                <c:pt idx="81">
                  <c:v>1.33672327032261</c:v>
                </c:pt>
                <c:pt idx="82">
                  <c:v>1.3481631520626001</c:v>
                </c:pt>
                <c:pt idx="83">
                  <c:v>1.3059072627083199</c:v>
                </c:pt>
                <c:pt idx="84">
                  <c:v>1.2549537335454199</c:v>
                </c:pt>
                <c:pt idx="85">
                  <c:v>1.21226521727352</c:v>
                </c:pt>
                <c:pt idx="86">
                  <c:v>1.2116616760202901</c:v>
                </c:pt>
                <c:pt idx="87">
                  <c:v>1.2072207537372299</c:v>
                </c:pt>
                <c:pt idx="88">
                  <c:v>1.2003348053135601</c:v>
                </c:pt>
                <c:pt idx="89">
                  <c:v>1.16464395140665</c:v>
                </c:pt>
                <c:pt idx="90">
                  <c:v>1.1246456815435399</c:v>
                </c:pt>
                <c:pt idx="91">
                  <c:v>1.1252911203918801</c:v>
                </c:pt>
                <c:pt idx="92">
                  <c:v>1.1196425117165001</c:v>
                </c:pt>
                <c:pt idx="93">
                  <c:v>1.0884276664824799</c:v>
                </c:pt>
                <c:pt idx="94">
                  <c:v>1.0525009563760299</c:v>
                </c:pt>
                <c:pt idx="95">
                  <c:v>1.0133862793531301</c:v>
                </c:pt>
                <c:pt idx="96">
                  <c:v>1.00958089896543</c:v>
                </c:pt>
                <c:pt idx="97">
                  <c:v>0.99909525409316002</c:v>
                </c:pt>
                <c:pt idx="98">
                  <c:v>0.98254701608992401</c:v>
                </c:pt>
                <c:pt idx="99">
                  <c:v>0.94716551908547597</c:v>
                </c:pt>
                <c:pt idx="100">
                  <c:v>0.90699541300384001</c:v>
                </c:pt>
                <c:pt idx="101">
                  <c:v>0.90635385477576902</c:v>
                </c:pt>
                <c:pt idx="102">
                  <c:v>0.90387599313164102</c:v>
                </c:pt>
                <c:pt idx="103">
                  <c:v>0.88256479384708497</c:v>
                </c:pt>
                <c:pt idx="104">
                  <c:v>0.84420544890243299</c:v>
                </c:pt>
                <c:pt idx="105">
                  <c:v>0.80331901552480001</c:v>
                </c:pt>
                <c:pt idx="106">
                  <c:v>0.80411685816267298</c:v>
                </c:pt>
                <c:pt idx="107">
                  <c:v>0.80043807106290299</c:v>
                </c:pt>
                <c:pt idx="108">
                  <c:v>0.78050161194613799</c:v>
                </c:pt>
                <c:pt idx="109">
                  <c:v>0.74357512077205201</c:v>
                </c:pt>
                <c:pt idx="110">
                  <c:v>0.70198537046522702</c:v>
                </c:pt>
                <c:pt idx="111">
                  <c:v>0.70359051566504305</c:v>
                </c:pt>
                <c:pt idx="112">
                  <c:v>0.70282294373070797</c:v>
                </c:pt>
                <c:pt idx="113">
                  <c:v>0.687536209767035</c:v>
                </c:pt>
                <c:pt idx="114">
                  <c:v>0.64349053374107801</c:v>
                </c:pt>
                <c:pt idx="115">
                  <c:v>0.60058409232593701</c:v>
                </c:pt>
                <c:pt idx="116">
                  <c:v>0.60495942324316399</c:v>
                </c:pt>
                <c:pt idx="117">
                  <c:v>0.61071099627212</c:v>
                </c:pt>
                <c:pt idx="118">
                  <c:v>0.585120122609048</c:v>
                </c:pt>
                <c:pt idx="119">
                  <c:v>0.54379101332815905</c:v>
                </c:pt>
                <c:pt idx="120">
                  <c:v>0.49974494773913802</c:v>
                </c:pt>
                <c:pt idx="121">
                  <c:v>0.50446344619692496</c:v>
                </c:pt>
                <c:pt idx="122">
                  <c:v>0.50766374349546295</c:v>
                </c:pt>
                <c:pt idx="123">
                  <c:v>0.50484206272198395</c:v>
                </c:pt>
                <c:pt idx="124">
                  <c:v>0.45136995724422901</c:v>
                </c:pt>
                <c:pt idx="125">
                  <c:v>0.405820107158744</c:v>
                </c:pt>
                <c:pt idx="126">
                  <c:v>0.41868403224572498</c:v>
                </c:pt>
                <c:pt idx="127">
                  <c:v>0.44439399019043102</c:v>
                </c:pt>
                <c:pt idx="128">
                  <c:v>0.41066768608300702</c:v>
                </c:pt>
                <c:pt idx="129">
                  <c:v>0.36180698427527602</c:v>
                </c:pt>
                <c:pt idx="130">
                  <c:v>0.30361306183893</c:v>
                </c:pt>
                <c:pt idx="131">
                  <c:v>0.31137661426996499</c:v>
                </c:pt>
                <c:pt idx="132">
                  <c:v>0.31506835206550599</c:v>
                </c:pt>
                <c:pt idx="133">
                  <c:v>0.33760013676468797</c:v>
                </c:pt>
                <c:pt idx="134">
                  <c:v>0.24699493483865601</c:v>
                </c:pt>
                <c:pt idx="135">
                  <c:v>0.169565342132975</c:v>
                </c:pt>
                <c:pt idx="136">
                  <c:v>0.19709341180642501</c:v>
                </c:pt>
                <c:pt idx="137">
                  <c:v>0.28394902072903599</c:v>
                </c:pt>
                <c:pt idx="138">
                  <c:v>0.18917093721216499</c:v>
                </c:pt>
                <c:pt idx="139">
                  <c:v>4.8420122968593299E-2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1.16609056697846</c:v>
                </c:pt>
                <c:pt idx="1">
                  <c:v>1.2420466731916</c:v>
                </c:pt>
                <c:pt idx="2">
                  <c:v>1.1408683264766699</c:v>
                </c:pt>
                <c:pt idx="3">
                  <c:v>1.1550862442065399</c:v>
                </c:pt>
                <c:pt idx="4">
                  <c:v>1.1588022368770301</c:v>
                </c:pt>
                <c:pt idx="5">
                  <c:v>1.15446009223872</c:v>
                </c:pt>
                <c:pt idx="6">
                  <c:v>1.1833392028501999</c:v>
                </c:pt>
                <c:pt idx="7">
                  <c:v>1.27010781144155</c:v>
                </c:pt>
                <c:pt idx="8">
                  <c:v>1.3323446205724401</c:v>
                </c:pt>
                <c:pt idx="9">
                  <c:v>1.3931019020928499</c:v>
                </c:pt>
                <c:pt idx="10">
                  <c:v>1.4809833168356501</c:v>
                </c:pt>
                <c:pt idx="11">
                  <c:v>1.4525171813398099</c:v>
                </c:pt>
                <c:pt idx="12">
                  <c:v>1.4963960031033099</c:v>
                </c:pt>
                <c:pt idx="13">
                  <c:v>1.54808934235738</c:v>
                </c:pt>
                <c:pt idx="14">
                  <c:v>1.608674283247</c:v>
                </c:pt>
                <c:pt idx="15">
                  <c:v>1.5527529056720999</c:v>
                </c:pt>
                <c:pt idx="16">
                  <c:v>1.43513814437084</c:v>
                </c:pt>
                <c:pt idx="17">
                  <c:v>1.4711662691034399</c:v>
                </c:pt>
                <c:pt idx="18">
                  <c:v>1.5389522001771601</c:v>
                </c:pt>
                <c:pt idx="19">
                  <c:v>1.56559574021305</c:v>
                </c:pt>
                <c:pt idx="20">
                  <c:v>1.4876207724825601</c:v>
                </c:pt>
                <c:pt idx="21">
                  <c:v>1.5198301222991499</c:v>
                </c:pt>
                <c:pt idx="22">
                  <c:v>1.5888082772723799</c:v>
                </c:pt>
                <c:pt idx="23">
                  <c:v>1.6307456356948</c:v>
                </c:pt>
                <c:pt idx="24">
                  <c:v>1.6432038916800999</c:v>
                </c:pt>
                <c:pt idx="25">
                  <c:v>1.63163257404656</c:v>
                </c:pt>
                <c:pt idx="26">
                  <c:v>1.65088097907426</c:v>
                </c:pt>
                <c:pt idx="27">
                  <c:v>1.67517807613131</c:v>
                </c:pt>
                <c:pt idx="28">
                  <c:v>1.6464269098589399</c:v>
                </c:pt>
                <c:pt idx="29">
                  <c:v>1.6256681981007099</c:v>
                </c:pt>
                <c:pt idx="30">
                  <c:v>1.58293710578328</c:v>
                </c:pt>
                <c:pt idx="31">
                  <c:v>1.5674592360092201</c:v>
                </c:pt>
                <c:pt idx="32">
                  <c:v>1.5525228111250999</c:v>
                </c:pt>
                <c:pt idx="33">
                  <c:v>1.5712780045150101</c:v>
                </c:pt>
                <c:pt idx="34">
                  <c:v>1.60712450452245</c:v>
                </c:pt>
                <c:pt idx="35">
                  <c:v>1.66997898301037</c:v>
                </c:pt>
                <c:pt idx="36">
                  <c:v>1.68444438553611</c:v>
                </c:pt>
                <c:pt idx="37">
                  <c:v>1.7014261226938601</c:v>
                </c:pt>
                <c:pt idx="38">
                  <c:v>1.7168314540013101</c:v>
                </c:pt>
                <c:pt idx="39">
                  <c:v>1.70207161665483</c:v>
                </c:pt>
                <c:pt idx="40">
                  <c:v>1.7146830476407799</c:v>
                </c:pt>
                <c:pt idx="41">
                  <c:v>1.72658055075011</c:v>
                </c:pt>
                <c:pt idx="42">
                  <c:v>1.73461664448916</c:v>
                </c:pt>
                <c:pt idx="43">
                  <c:v>1.7163657587048</c:v>
                </c:pt>
                <c:pt idx="44">
                  <c:v>1.7059153337992199</c:v>
                </c:pt>
                <c:pt idx="45">
                  <c:v>1.4561477232631099</c:v>
                </c:pt>
                <c:pt idx="46">
                  <c:v>1.44291587673296</c:v>
                </c:pt>
                <c:pt idx="47">
                  <c:v>1.4341066135885601</c:v>
                </c:pt>
                <c:pt idx="48">
                  <c:v>1.42345211909388</c:v>
                </c:pt>
                <c:pt idx="49">
                  <c:v>1.4239063544547901</c:v>
                </c:pt>
                <c:pt idx="50">
                  <c:v>1.3541447197137899</c:v>
                </c:pt>
                <c:pt idx="51">
                  <c:v>1.29163027560972</c:v>
                </c:pt>
                <c:pt idx="52">
                  <c:v>1.2989361777414301</c:v>
                </c:pt>
                <c:pt idx="53">
                  <c:v>1.29426346249392</c:v>
                </c:pt>
                <c:pt idx="54">
                  <c:v>1.3014577031138601</c:v>
                </c:pt>
                <c:pt idx="55">
                  <c:v>1.2943134217757</c:v>
                </c:pt>
                <c:pt idx="56">
                  <c:v>1.3410447222629001</c:v>
                </c:pt>
                <c:pt idx="57">
                  <c:v>1.38932927557825</c:v>
                </c:pt>
                <c:pt idx="58">
                  <c:v>1.44981159617857</c:v>
                </c:pt>
                <c:pt idx="59">
                  <c:v>1.4381679921363599</c:v>
                </c:pt>
                <c:pt idx="60">
                  <c:v>1.6749118419908</c:v>
                </c:pt>
                <c:pt idx="61">
                  <c:v>1.74099163349525</c:v>
                </c:pt>
                <c:pt idx="62">
                  <c:v>1.73479359794199</c:v>
                </c:pt>
                <c:pt idx="63">
                  <c:v>1.7346361437873901</c:v>
                </c:pt>
                <c:pt idx="64">
                  <c:v>1.6801858593780199</c:v>
                </c:pt>
                <c:pt idx="65">
                  <c:v>1.5915813448426901</c:v>
                </c:pt>
                <c:pt idx="66">
                  <c:v>1.58258834954382</c:v>
                </c:pt>
                <c:pt idx="67">
                  <c:v>1.56157733516666</c:v>
                </c:pt>
                <c:pt idx="68">
                  <c:v>1.5145574036342699</c:v>
                </c:pt>
                <c:pt idx="69">
                  <c:v>1.55212020877879</c:v>
                </c:pt>
                <c:pt idx="70">
                  <c:v>1.28261622798659</c:v>
                </c:pt>
                <c:pt idx="71">
                  <c:v>1.3047769550514401</c:v>
                </c:pt>
                <c:pt idx="72">
                  <c:v>1.32859502379386</c:v>
                </c:pt>
                <c:pt idx="73">
                  <c:v>1.36499865507801</c:v>
                </c:pt>
                <c:pt idx="74">
                  <c:v>1.3405786361127101</c:v>
                </c:pt>
                <c:pt idx="75">
                  <c:v>1.6332900722667301</c:v>
                </c:pt>
                <c:pt idx="76">
                  <c:v>1.6362304486750701</c:v>
                </c:pt>
                <c:pt idx="77">
                  <c:v>1.7124517740274801</c:v>
                </c:pt>
                <c:pt idx="78">
                  <c:v>1.6898391696847701</c:v>
                </c:pt>
                <c:pt idx="79">
                  <c:v>1.6605769241259001</c:v>
                </c:pt>
                <c:pt idx="80">
                  <c:v>2.3391489126068001</c:v>
                </c:pt>
                <c:pt idx="81">
                  <c:v>2.3658438175058101</c:v>
                </c:pt>
                <c:pt idx="82">
                  <c:v>2.3556408552284598</c:v>
                </c:pt>
                <c:pt idx="83">
                  <c:v>2.3332649218463399</c:v>
                </c:pt>
                <c:pt idx="84">
                  <c:v>2.2769523283211002</c:v>
                </c:pt>
                <c:pt idx="85">
                  <c:v>2.2346284380341199</c:v>
                </c:pt>
                <c:pt idx="86">
                  <c:v>2.24375981351786</c:v>
                </c:pt>
                <c:pt idx="87">
                  <c:v>2.2449400694824599</c:v>
                </c:pt>
                <c:pt idx="88">
                  <c:v>2.2267645107401202</c:v>
                </c:pt>
                <c:pt idx="89">
                  <c:v>2.1527119988313701</c:v>
                </c:pt>
                <c:pt idx="90">
                  <c:v>2.0678759994492601</c:v>
                </c:pt>
                <c:pt idx="91">
                  <c:v>2.0863458430696702</c:v>
                </c:pt>
                <c:pt idx="92">
                  <c:v>2.0663765715762499</c:v>
                </c:pt>
                <c:pt idx="93">
                  <c:v>2.0065866761571201</c:v>
                </c:pt>
                <c:pt idx="94">
                  <c:v>1.9483269909954599</c:v>
                </c:pt>
                <c:pt idx="95">
                  <c:v>1.7921915969023701</c:v>
                </c:pt>
                <c:pt idx="96">
                  <c:v>1.78825754841233</c:v>
                </c:pt>
                <c:pt idx="97">
                  <c:v>1.7712319566003101</c:v>
                </c:pt>
                <c:pt idx="98">
                  <c:v>1.7345370545151499</c:v>
                </c:pt>
                <c:pt idx="99">
                  <c:v>1.6775053488698499</c:v>
                </c:pt>
                <c:pt idx="100">
                  <c:v>1.5990966264058799</c:v>
                </c:pt>
                <c:pt idx="101">
                  <c:v>1.5946789906223</c:v>
                </c:pt>
                <c:pt idx="102">
                  <c:v>1.5927991728687401</c:v>
                </c:pt>
                <c:pt idx="103">
                  <c:v>1.55606933402057</c:v>
                </c:pt>
                <c:pt idx="104">
                  <c:v>1.48663970817748</c:v>
                </c:pt>
                <c:pt idx="105">
                  <c:v>1.4302864503776</c:v>
                </c:pt>
                <c:pt idx="106">
                  <c:v>1.43873930422342</c:v>
                </c:pt>
                <c:pt idx="107">
                  <c:v>1.433937525408</c:v>
                </c:pt>
                <c:pt idx="108">
                  <c:v>1.3961222453780799</c:v>
                </c:pt>
                <c:pt idx="109">
                  <c:v>1.32868479138517</c:v>
                </c:pt>
                <c:pt idx="110">
                  <c:v>1.2402769096525299</c:v>
                </c:pt>
                <c:pt idx="111">
                  <c:v>1.24688074267413</c:v>
                </c:pt>
                <c:pt idx="112">
                  <c:v>1.24696557590948</c:v>
                </c:pt>
                <c:pt idx="113">
                  <c:v>1.2212552037012501</c:v>
                </c:pt>
                <c:pt idx="114">
                  <c:v>1.14329686919652</c:v>
                </c:pt>
                <c:pt idx="115">
                  <c:v>1.0468791702344999</c:v>
                </c:pt>
                <c:pt idx="116">
                  <c:v>1.05805334646246</c:v>
                </c:pt>
                <c:pt idx="117">
                  <c:v>1.0709674486955301</c:v>
                </c:pt>
                <c:pt idx="118">
                  <c:v>1.0263362715592801</c:v>
                </c:pt>
                <c:pt idx="119">
                  <c:v>0.95325552953872295</c:v>
                </c:pt>
                <c:pt idx="120">
                  <c:v>0.88546660843613401</c:v>
                </c:pt>
                <c:pt idx="121">
                  <c:v>0.89473718094816301</c:v>
                </c:pt>
                <c:pt idx="122">
                  <c:v>0.90184453157418099</c:v>
                </c:pt>
                <c:pt idx="123">
                  <c:v>0.897810544956819</c:v>
                </c:pt>
                <c:pt idx="124">
                  <c:v>0.800702329020755</c:v>
                </c:pt>
                <c:pt idx="125">
                  <c:v>0.72127935258394105</c:v>
                </c:pt>
                <c:pt idx="126">
                  <c:v>0.74581878486465003</c:v>
                </c:pt>
                <c:pt idx="127">
                  <c:v>0.79472486363207795</c:v>
                </c:pt>
                <c:pt idx="128">
                  <c:v>0.73388788011533901</c:v>
                </c:pt>
                <c:pt idx="129">
                  <c:v>0.64659270506780597</c:v>
                </c:pt>
                <c:pt idx="130">
                  <c:v>0.545508599833747</c:v>
                </c:pt>
                <c:pt idx="131">
                  <c:v>0.56114593301149696</c:v>
                </c:pt>
                <c:pt idx="132">
                  <c:v>0.569212538839166</c:v>
                </c:pt>
                <c:pt idx="133">
                  <c:v>0.61069993005439005</c:v>
                </c:pt>
                <c:pt idx="134">
                  <c:v>0.44650792381042298</c:v>
                </c:pt>
                <c:pt idx="135">
                  <c:v>0.30733859304070898</c:v>
                </c:pt>
                <c:pt idx="136">
                  <c:v>0.35739587208562701</c:v>
                </c:pt>
                <c:pt idx="137">
                  <c:v>0.51569220481558498</c:v>
                </c:pt>
                <c:pt idx="138">
                  <c:v>0.34417421123036501</c:v>
                </c:pt>
                <c:pt idx="139">
                  <c:v>8.7524894572300505E-2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3312"/>
        <c:axId val="259003872"/>
      </c:lineChart>
      <c:catAx>
        <c:axId val="25900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872"/>
        <c:crosses val="autoZero"/>
        <c:auto val="1"/>
        <c:lblAlgn val="ctr"/>
        <c:lblOffset val="100"/>
        <c:noMultiLvlLbl val="0"/>
      </c:catAx>
      <c:valAx>
        <c:axId val="259003872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2.32003262840239</c:v>
                </c:pt>
                <c:pt idx="2">
                  <c:v>2.2071518091731801</c:v>
                </c:pt>
                <c:pt idx="3">
                  <c:v>2.2846420587009799</c:v>
                </c:pt>
                <c:pt idx="4">
                  <c:v>2.31710908742469</c:v>
                </c:pt>
                <c:pt idx="5">
                  <c:v>2.2245556874752199</c:v>
                </c:pt>
                <c:pt idx="6">
                  <c:v>2.2801216309780798</c:v>
                </c:pt>
                <c:pt idx="7">
                  <c:v>2.2942584721330901</c:v>
                </c:pt>
                <c:pt idx="8">
                  <c:v>2.2925906966694201</c:v>
                </c:pt>
                <c:pt idx="9">
                  <c:v>2.33934009135299</c:v>
                </c:pt>
                <c:pt idx="10">
                  <c:v>2.2920316255532001</c:v>
                </c:pt>
                <c:pt idx="11">
                  <c:v>2.3658850186145401</c:v>
                </c:pt>
                <c:pt idx="12">
                  <c:v>2.2854847766167299</c:v>
                </c:pt>
                <c:pt idx="13">
                  <c:v>2.3661496387136198</c:v>
                </c:pt>
                <c:pt idx="14">
                  <c:v>2.3240772708998501</c:v>
                </c:pt>
                <c:pt idx="15">
                  <c:v>2.3424653120555998</c:v>
                </c:pt>
                <c:pt idx="16">
                  <c:v>2.35177047445036</c:v>
                </c:pt>
                <c:pt idx="17">
                  <c:v>2.3731867926137999</c:v>
                </c:pt>
                <c:pt idx="18">
                  <c:v>2.3735707069043599</c:v>
                </c:pt>
                <c:pt idx="19">
                  <c:v>2.3878513076866099</c:v>
                </c:pt>
                <c:pt idx="20">
                  <c:v>2.3722274854901699</c:v>
                </c:pt>
                <c:pt idx="21">
                  <c:v>2.3731824183413401</c:v>
                </c:pt>
                <c:pt idx="22">
                  <c:v>2.3794419899678001</c:v>
                </c:pt>
                <c:pt idx="23">
                  <c:v>2.41674653278415</c:v>
                </c:pt>
                <c:pt idx="24">
                  <c:v>2.3778923005050898</c:v>
                </c:pt>
                <c:pt idx="25">
                  <c:v>2.3963008880694998</c:v>
                </c:pt>
                <c:pt idx="26">
                  <c:v>2.39533604542406</c:v>
                </c:pt>
                <c:pt idx="27">
                  <c:v>2.4201078015478501</c:v>
                </c:pt>
                <c:pt idx="28">
                  <c:v>2.3971018046109598</c:v>
                </c:pt>
                <c:pt idx="29">
                  <c:v>2.4074411308194898</c:v>
                </c:pt>
                <c:pt idx="30">
                  <c:v>2.42019983339907</c:v>
                </c:pt>
                <c:pt idx="31">
                  <c:v>2.42936694451544</c:v>
                </c:pt>
                <c:pt idx="32">
                  <c:v>2.4420011175441698</c:v>
                </c:pt>
                <c:pt idx="33">
                  <c:v>2.4743809456133001</c:v>
                </c:pt>
                <c:pt idx="34">
                  <c:v>2.4736753854576099</c:v>
                </c:pt>
                <c:pt idx="35">
                  <c:v>2.5806624475031499</c:v>
                </c:pt>
                <c:pt idx="36">
                  <c:v>2.61578962432031</c:v>
                </c:pt>
                <c:pt idx="37">
                  <c:v>2.6589046287600899</c:v>
                </c:pt>
                <c:pt idx="38">
                  <c:v>2.67066356665761</c:v>
                </c:pt>
                <c:pt idx="39">
                  <c:v>2.6568576674569999</c:v>
                </c:pt>
                <c:pt idx="40">
                  <c:v>2.7578027009326598</c:v>
                </c:pt>
                <c:pt idx="41">
                  <c:v>2.79307272262401</c:v>
                </c:pt>
                <c:pt idx="42">
                  <c:v>2.8355576090408299</c:v>
                </c:pt>
                <c:pt idx="43">
                  <c:v>2.8420812392629502</c:v>
                </c:pt>
                <c:pt idx="44">
                  <c:v>2.81867026901838</c:v>
                </c:pt>
                <c:pt idx="45">
                  <c:v>2.9475804116364501</c:v>
                </c:pt>
                <c:pt idx="46">
                  <c:v>2.9689176870108001</c:v>
                </c:pt>
                <c:pt idx="47">
                  <c:v>3.0036293352591201</c:v>
                </c:pt>
                <c:pt idx="48">
                  <c:v>2.9895966214146599</c:v>
                </c:pt>
                <c:pt idx="49">
                  <c:v>2.9846894914247701</c:v>
                </c:pt>
                <c:pt idx="50">
                  <c:v>3.0268519623255998</c:v>
                </c:pt>
                <c:pt idx="51">
                  <c:v>3.0762804450462902</c:v>
                </c:pt>
                <c:pt idx="52">
                  <c:v>3.0764733540057301</c:v>
                </c:pt>
                <c:pt idx="53">
                  <c:v>3.10356538570892</c:v>
                </c:pt>
                <c:pt idx="54">
                  <c:v>3.05422223431174</c:v>
                </c:pt>
                <c:pt idx="55">
                  <c:v>3.0487997435172698</c:v>
                </c:pt>
                <c:pt idx="56">
                  <c:v>3.12478891228435</c:v>
                </c:pt>
                <c:pt idx="57">
                  <c:v>3.2008890709919302</c:v>
                </c:pt>
                <c:pt idx="58">
                  <c:v>3.2105123002609699</c:v>
                </c:pt>
                <c:pt idx="59">
                  <c:v>3.16299581720786</c:v>
                </c:pt>
                <c:pt idx="60">
                  <c:v>3.2148405259234099</c:v>
                </c:pt>
                <c:pt idx="61">
                  <c:v>3.25488816263162</c:v>
                </c:pt>
                <c:pt idx="62">
                  <c:v>3.2713539214415901</c:v>
                </c:pt>
                <c:pt idx="63">
                  <c:v>3.3153566103818601</c:v>
                </c:pt>
                <c:pt idx="64">
                  <c:v>3.24389637802143</c:v>
                </c:pt>
                <c:pt idx="65">
                  <c:v>3.3010759907276799</c:v>
                </c:pt>
                <c:pt idx="66">
                  <c:v>3.3213133630281901</c:v>
                </c:pt>
                <c:pt idx="67">
                  <c:v>3.3509021783201902</c:v>
                </c:pt>
                <c:pt idx="68">
                  <c:v>3.3455136393587499</c:v>
                </c:pt>
                <c:pt idx="69">
                  <c:v>3.3185585531396198</c:v>
                </c:pt>
                <c:pt idx="70">
                  <c:v>3.39564694419493</c:v>
                </c:pt>
                <c:pt idx="71">
                  <c:v>3.3603776664696299</c:v>
                </c:pt>
                <c:pt idx="72">
                  <c:v>3.37628883756389</c:v>
                </c:pt>
                <c:pt idx="73">
                  <c:v>3.4723710791088802</c:v>
                </c:pt>
                <c:pt idx="74">
                  <c:v>3.4626922950880199</c:v>
                </c:pt>
                <c:pt idx="75">
                  <c:v>3.5725053745354298</c:v>
                </c:pt>
                <c:pt idx="76">
                  <c:v>3.5312346340771099</c:v>
                </c:pt>
                <c:pt idx="77">
                  <c:v>3.56958452538034</c:v>
                </c:pt>
                <c:pt idx="78">
                  <c:v>3.60645569530837</c:v>
                </c:pt>
                <c:pt idx="79">
                  <c:v>3.5360667528605898</c:v>
                </c:pt>
                <c:pt idx="80">
                  <c:v>3.2127057909167398</c:v>
                </c:pt>
                <c:pt idx="81">
                  <c:v>3.2922416262283498</c:v>
                </c:pt>
                <c:pt idx="82">
                  <c:v>3.2921361928118098</c:v>
                </c:pt>
                <c:pt idx="83">
                  <c:v>3.2706368796783098</c:v>
                </c:pt>
                <c:pt idx="84">
                  <c:v>3.19801912457334</c:v>
                </c:pt>
                <c:pt idx="85">
                  <c:v>3.1146235455087599</c:v>
                </c:pt>
                <c:pt idx="86">
                  <c:v>3.2049158306635301</c:v>
                </c:pt>
                <c:pt idx="87">
                  <c:v>3.2370281817684599</c:v>
                </c:pt>
                <c:pt idx="88">
                  <c:v>3.1852519849865302</c:v>
                </c:pt>
                <c:pt idx="89">
                  <c:v>3.0857813447148499</c:v>
                </c:pt>
                <c:pt idx="90">
                  <c:v>3.0119320362371398</c:v>
                </c:pt>
                <c:pt idx="91">
                  <c:v>3.0986655600178699</c:v>
                </c:pt>
                <c:pt idx="92">
                  <c:v>3.1163748692096598</c:v>
                </c:pt>
                <c:pt idx="93">
                  <c:v>3.0953341328177699</c:v>
                </c:pt>
                <c:pt idx="94">
                  <c:v>3.0100190216115199</c:v>
                </c:pt>
                <c:pt idx="95">
                  <c:v>2.9030823826832899</c:v>
                </c:pt>
                <c:pt idx="96">
                  <c:v>3.0784591475146899</c:v>
                </c:pt>
                <c:pt idx="97">
                  <c:v>3.0735673955685399</c:v>
                </c:pt>
                <c:pt idx="98">
                  <c:v>3.0263939485988298</c:v>
                </c:pt>
                <c:pt idx="99">
                  <c:v>2.9260173698043501</c:v>
                </c:pt>
                <c:pt idx="100">
                  <c:v>2.7408816165586298</c:v>
                </c:pt>
                <c:pt idx="101">
                  <c:v>2.7580868341378899</c:v>
                </c:pt>
                <c:pt idx="102">
                  <c:v>2.7462121198852398</c:v>
                </c:pt>
                <c:pt idx="103">
                  <c:v>2.7091183542074599</c:v>
                </c:pt>
                <c:pt idx="104">
                  <c:v>2.66979515710889</c:v>
                </c:pt>
                <c:pt idx="105">
                  <c:v>2.6496120506716698</c:v>
                </c:pt>
                <c:pt idx="106">
                  <c:v>2.6548244149320599</c:v>
                </c:pt>
                <c:pt idx="107">
                  <c:v>2.64356290739588</c:v>
                </c:pt>
                <c:pt idx="108">
                  <c:v>2.6222879403986301</c:v>
                </c:pt>
                <c:pt idx="109">
                  <c:v>2.57437619435902</c:v>
                </c:pt>
                <c:pt idx="110">
                  <c:v>2.5617584761954402</c:v>
                </c:pt>
                <c:pt idx="111">
                  <c:v>2.5605746820436801</c:v>
                </c:pt>
                <c:pt idx="112">
                  <c:v>2.5512425345730101</c:v>
                </c:pt>
                <c:pt idx="113">
                  <c:v>2.5183251018317101</c:v>
                </c:pt>
                <c:pt idx="114">
                  <c:v>2.4805059281782702</c:v>
                </c:pt>
                <c:pt idx="115">
                  <c:v>2.4459428088592001</c:v>
                </c:pt>
                <c:pt idx="116">
                  <c:v>2.4465467261449798</c:v>
                </c:pt>
                <c:pt idx="117">
                  <c:v>2.4380440005009798</c:v>
                </c:pt>
                <c:pt idx="118">
                  <c:v>2.4235996597579201</c:v>
                </c:pt>
                <c:pt idx="119">
                  <c:v>2.3635130881378101</c:v>
                </c:pt>
                <c:pt idx="120">
                  <c:v>2.2247620588936901</c:v>
                </c:pt>
                <c:pt idx="121">
                  <c:v>2.2304233485077201</c:v>
                </c:pt>
                <c:pt idx="122">
                  <c:v>2.2300044837267001</c:v>
                </c:pt>
                <c:pt idx="123">
                  <c:v>2.1959210588047</c:v>
                </c:pt>
                <c:pt idx="124">
                  <c:v>2.16227224877293</c:v>
                </c:pt>
                <c:pt idx="125">
                  <c:v>2.1183165231808601</c:v>
                </c:pt>
                <c:pt idx="126">
                  <c:v>2.12153218465542</c:v>
                </c:pt>
                <c:pt idx="127">
                  <c:v>2.1157514945341398</c:v>
                </c:pt>
                <c:pt idx="128">
                  <c:v>2.1047387430883</c:v>
                </c:pt>
                <c:pt idx="129">
                  <c:v>2.0448355982678699</c:v>
                </c:pt>
                <c:pt idx="130">
                  <c:v>1.9892081583402901</c:v>
                </c:pt>
                <c:pt idx="131">
                  <c:v>1.9879977266667099</c:v>
                </c:pt>
                <c:pt idx="132">
                  <c:v>1.9827198331351299</c:v>
                </c:pt>
                <c:pt idx="133">
                  <c:v>1.9277220638642401</c:v>
                </c:pt>
                <c:pt idx="134">
                  <c:v>1.86839452052574</c:v>
                </c:pt>
                <c:pt idx="135">
                  <c:v>1.8330680846354701</c:v>
                </c:pt>
                <c:pt idx="136">
                  <c:v>1.8292030521424101</c:v>
                </c:pt>
                <c:pt idx="137">
                  <c:v>1.8099257257986101</c:v>
                </c:pt>
                <c:pt idx="138">
                  <c:v>1.78201451213464</c:v>
                </c:pt>
                <c:pt idx="139">
                  <c:v>1.7231817809146901</c:v>
                </c:pt>
                <c:pt idx="140">
                  <c:v>1.5863956779403801</c:v>
                </c:pt>
                <c:pt idx="141">
                  <c:v>1.5932107222002401</c:v>
                </c:pt>
                <c:pt idx="142">
                  <c:v>1.59881056771527</c:v>
                </c:pt>
                <c:pt idx="143">
                  <c:v>1.5660327156309899</c:v>
                </c:pt>
                <c:pt idx="144">
                  <c:v>1.5081312454229501</c:v>
                </c:pt>
                <c:pt idx="145">
                  <c:v>1.4448591141156</c:v>
                </c:pt>
                <c:pt idx="146">
                  <c:v>1.4476605385143799</c:v>
                </c:pt>
                <c:pt idx="147">
                  <c:v>1.4402282432446101</c:v>
                </c:pt>
                <c:pt idx="148">
                  <c:v>1.4004692074758101</c:v>
                </c:pt>
                <c:pt idx="149">
                  <c:v>1.33468086769104</c:v>
                </c:pt>
                <c:pt idx="150">
                  <c:v>1.2689027008633</c:v>
                </c:pt>
                <c:pt idx="151">
                  <c:v>1.27178188328478</c:v>
                </c:pt>
                <c:pt idx="152">
                  <c:v>1.2737625435125901</c:v>
                </c:pt>
                <c:pt idx="153">
                  <c:v>1.24537809206408</c:v>
                </c:pt>
                <c:pt idx="154">
                  <c:v>1.17687166648342</c:v>
                </c:pt>
                <c:pt idx="155">
                  <c:v>1.11604490203373</c:v>
                </c:pt>
                <c:pt idx="156">
                  <c:v>1.12690856204964</c:v>
                </c:pt>
                <c:pt idx="157">
                  <c:v>1.1384295836940499</c:v>
                </c:pt>
                <c:pt idx="158">
                  <c:v>1.0955589032361901</c:v>
                </c:pt>
                <c:pt idx="159">
                  <c:v>1.02199751452605</c:v>
                </c:pt>
                <c:pt idx="160">
                  <c:v>0.90000564756827595</c:v>
                </c:pt>
                <c:pt idx="161">
                  <c:v>0.91631384613733602</c:v>
                </c:pt>
                <c:pt idx="162">
                  <c:v>0.92455229996160204</c:v>
                </c:pt>
                <c:pt idx="163">
                  <c:v>0.91526190909066196</c:v>
                </c:pt>
                <c:pt idx="164">
                  <c:v>0.81122644765882301</c:v>
                </c:pt>
                <c:pt idx="165">
                  <c:v>0.72733185919461196</c:v>
                </c:pt>
                <c:pt idx="166">
                  <c:v>0.76513424583043299</c:v>
                </c:pt>
                <c:pt idx="167">
                  <c:v>0.81335635293188402</c:v>
                </c:pt>
                <c:pt idx="168">
                  <c:v>0.74182002616674003</c:v>
                </c:pt>
                <c:pt idx="169">
                  <c:v>0.64579450910113001</c:v>
                </c:pt>
                <c:pt idx="170">
                  <c:v>0.54137051061948405</c:v>
                </c:pt>
                <c:pt idx="171">
                  <c:v>0.57582304244290206</c:v>
                </c:pt>
                <c:pt idx="172">
                  <c:v>0.59183306211248699</c:v>
                </c:pt>
                <c:pt idx="173">
                  <c:v>0.627243820836487</c:v>
                </c:pt>
                <c:pt idx="174">
                  <c:v>0.44452424056233802</c:v>
                </c:pt>
                <c:pt idx="175">
                  <c:v>0.30297963162054298</c:v>
                </c:pt>
                <c:pt idx="176">
                  <c:v>0.38460470640977201</c:v>
                </c:pt>
                <c:pt idx="177">
                  <c:v>0.55505934132308099</c:v>
                </c:pt>
                <c:pt idx="178">
                  <c:v>0.37058634454779399</c:v>
                </c:pt>
                <c:pt idx="179">
                  <c:v>9.6003080950809602E-2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1.7382836825261001</c:v>
                </c:pt>
                <c:pt idx="2">
                  <c:v>1.68155834861734</c:v>
                </c:pt>
                <c:pt idx="3">
                  <c:v>1.5926945390390801</c:v>
                </c:pt>
                <c:pt idx="4">
                  <c:v>1.5565879004088501</c:v>
                </c:pt>
                <c:pt idx="5">
                  <c:v>1.37954716825108</c:v>
                </c:pt>
                <c:pt idx="6">
                  <c:v>1.3753496807502601</c:v>
                </c:pt>
                <c:pt idx="7">
                  <c:v>1.3798314689384099</c:v>
                </c:pt>
                <c:pt idx="8">
                  <c:v>1.32423456462664</c:v>
                </c:pt>
                <c:pt idx="9">
                  <c:v>1.28768398262717</c:v>
                </c:pt>
                <c:pt idx="10">
                  <c:v>1.33821257681164</c:v>
                </c:pt>
                <c:pt idx="11">
                  <c:v>1.2539933872442799</c:v>
                </c:pt>
                <c:pt idx="12">
                  <c:v>1.21071341351911</c:v>
                </c:pt>
                <c:pt idx="13">
                  <c:v>1.27145010659681</c:v>
                </c:pt>
                <c:pt idx="14">
                  <c:v>1.2004061486983</c:v>
                </c:pt>
                <c:pt idx="15">
                  <c:v>1.2006299326998999</c:v>
                </c:pt>
                <c:pt idx="16">
                  <c:v>1.16836637911597</c:v>
                </c:pt>
                <c:pt idx="17">
                  <c:v>1.14133313756299</c:v>
                </c:pt>
                <c:pt idx="18">
                  <c:v>1.14527915005126</c:v>
                </c:pt>
                <c:pt idx="19">
                  <c:v>1.15715898529098</c:v>
                </c:pt>
                <c:pt idx="20">
                  <c:v>0.86574939985508403</c:v>
                </c:pt>
                <c:pt idx="21">
                  <c:v>0.86025381793160305</c:v>
                </c:pt>
                <c:pt idx="22">
                  <c:v>0.84747645623017098</c:v>
                </c:pt>
                <c:pt idx="23">
                  <c:v>0.874579538418923</c:v>
                </c:pt>
                <c:pt idx="24">
                  <c:v>0.87932359331209597</c:v>
                </c:pt>
                <c:pt idx="25">
                  <c:v>0.81982536184069499</c:v>
                </c:pt>
                <c:pt idx="26">
                  <c:v>0.83084685208037801</c:v>
                </c:pt>
                <c:pt idx="27">
                  <c:v>0.83461874023718297</c:v>
                </c:pt>
                <c:pt idx="28">
                  <c:v>0.82069684576537305</c:v>
                </c:pt>
                <c:pt idx="29">
                  <c:v>0.82993338437485298</c:v>
                </c:pt>
                <c:pt idx="30">
                  <c:v>0.75231788037022995</c:v>
                </c:pt>
                <c:pt idx="31">
                  <c:v>0.75339146456661998</c:v>
                </c:pt>
                <c:pt idx="32">
                  <c:v>0.74685841016013899</c:v>
                </c:pt>
                <c:pt idx="33">
                  <c:v>0.74723913429206801</c:v>
                </c:pt>
                <c:pt idx="34">
                  <c:v>0.75180570402643199</c:v>
                </c:pt>
                <c:pt idx="35">
                  <c:v>0.65684615465255503</c:v>
                </c:pt>
                <c:pt idx="36">
                  <c:v>0.672339909733501</c:v>
                </c:pt>
                <c:pt idx="37">
                  <c:v>0.65009751504370095</c:v>
                </c:pt>
                <c:pt idx="38">
                  <c:v>0.65989397692171203</c:v>
                </c:pt>
                <c:pt idx="39">
                  <c:v>0.654625214340674</c:v>
                </c:pt>
                <c:pt idx="40">
                  <c:v>0.53730948653737898</c:v>
                </c:pt>
                <c:pt idx="41">
                  <c:v>0.53831850917986401</c:v>
                </c:pt>
                <c:pt idx="42">
                  <c:v>0.53479985405050601</c:v>
                </c:pt>
                <c:pt idx="43">
                  <c:v>0.56821949107615199</c:v>
                </c:pt>
                <c:pt idx="44">
                  <c:v>0.58321879856939696</c:v>
                </c:pt>
                <c:pt idx="45">
                  <c:v>0.38661133021106298</c:v>
                </c:pt>
                <c:pt idx="46">
                  <c:v>0.40896797159142501</c:v>
                </c:pt>
                <c:pt idx="47">
                  <c:v>0.39821670525813202</c:v>
                </c:pt>
                <c:pt idx="48">
                  <c:v>0.41062870909203297</c:v>
                </c:pt>
                <c:pt idx="49">
                  <c:v>0.39918790191980302</c:v>
                </c:pt>
                <c:pt idx="50">
                  <c:v>0.314391388425523</c:v>
                </c:pt>
                <c:pt idx="51">
                  <c:v>0.30630445337502898</c:v>
                </c:pt>
                <c:pt idx="52">
                  <c:v>0.31837907456751302</c:v>
                </c:pt>
                <c:pt idx="53">
                  <c:v>0.31977306179638398</c:v>
                </c:pt>
                <c:pt idx="54">
                  <c:v>0.27856132614037399</c:v>
                </c:pt>
                <c:pt idx="55">
                  <c:v>0.28712699618071902</c:v>
                </c:pt>
                <c:pt idx="56">
                  <c:v>0.261659017227303</c:v>
                </c:pt>
                <c:pt idx="57">
                  <c:v>0.259204688113436</c:v>
                </c:pt>
                <c:pt idx="58">
                  <c:v>0.25796748310061901</c:v>
                </c:pt>
                <c:pt idx="59">
                  <c:v>0.24410211933994899</c:v>
                </c:pt>
                <c:pt idx="60">
                  <c:v>0.19407730493518199</c:v>
                </c:pt>
                <c:pt idx="61">
                  <c:v>0.17767735313755101</c:v>
                </c:pt>
                <c:pt idx="62">
                  <c:v>0.169199690082452</c:v>
                </c:pt>
                <c:pt idx="63">
                  <c:v>0.172432709500866</c:v>
                </c:pt>
                <c:pt idx="64">
                  <c:v>0.18350419562970099</c:v>
                </c:pt>
                <c:pt idx="65">
                  <c:v>0.13061514251487799</c:v>
                </c:pt>
                <c:pt idx="66">
                  <c:v>0.12523970038843499</c:v>
                </c:pt>
                <c:pt idx="67">
                  <c:v>0.121715917361013</c:v>
                </c:pt>
                <c:pt idx="68">
                  <c:v>0.119579325378264</c:v>
                </c:pt>
                <c:pt idx="69">
                  <c:v>0.121283735147866</c:v>
                </c:pt>
                <c:pt idx="70">
                  <c:v>0.116295274805942</c:v>
                </c:pt>
                <c:pt idx="71">
                  <c:v>0.12684720358448001</c:v>
                </c:pt>
                <c:pt idx="72">
                  <c:v>0.16149172753591301</c:v>
                </c:pt>
                <c:pt idx="73">
                  <c:v>0.15973590868811299</c:v>
                </c:pt>
                <c:pt idx="74">
                  <c:v>0.13982261865312201</c:v>
                </c:pt>
                <c:pt idx="75">
                  <c:v>0.13092175928660299</c:v>
                </c:pt>
                <c:pt idx="76">
                  <c:v>0.121930370899274</c:v>
                </c:pt>
                <c:pt idx="77">
                  <c:v>0.13307926876085899</c:v>
                </c:pt>
                <c:pt idx="78">
                  <c:v>0.13276176425728101</c:v>
                </c:pt>
                <c:pt idx="79">
                  <c:v>0.125594064914784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8496"/>
        <c:axId val="2655090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1.7802717626225699</c:v>
                </c:pt>
                <c:pt idx="2">
                  <c:v>1.8066643403006599</c:v>
                </c:pt>
                <c:pt idx="3">
                  <c:v>1.7376221953578499</c:v>
                </c:pt>
                <c:pt idx="4">
                  <c:v>1.8009735031388101</c:v>
                </c:pt>
                <c:pt idx="5">
                  <c:v>1.7464236113984299</c:v>
                </c:pt>
                <c:pt idx="6">
                  <c:v>1.78806993243162</c:v>
                </c:pt>
                <c:pt idx="7">
                  <c:v>1.78831612055249</c:v>
                </c:pt>
                <c:pt idx="8">
                  <c:v>1.79560503777517</c:v>
                </c:pt>
                <c:pt idx="9">
                  <c:v>1.75873936324133</c:v>
                </c:pt>
                <c:pt idx="10">
                  <c:v>1.72185591041223</c:v>
                </c:pt>
                <c:pt idx="11">
                  <c:v>1.85960590671188</c:v>
                </c:pt>
                <c:pt idx="12">
                  <c:v>1.88876328797839</c:v>
                </c:pt>
                <c:pt idx="13">
                  <c:v>1.87158590548186</c:v>
                </c:pt>
                <c:pt idx="14">
                  <c:v>1.8521713336838901</c:v>
                </c:pt>
                <c:pt idx="15">
                  <c:v>1.87251806720689</c:v>
                </c:pt>
                <c:pt idx="16">
                  <c:v>1.7529021478542199</c:v>
                </c:pt>
                <c:pt idx="17">
                  <c:v>1.6696182605818699</c:v>
                </c:pt>
                <c:pt idx="18">
                  <c:v>1.6642455283597799</c:v>
                </c:pt>
                <c:pt idx="19">
                  <c:v>1.71728225197414</c:v>
                </c:pt>
                <c:pt idx="20">
                  <c:v>1.6528812970290601</c:v>
                </c:pt>
                <c:pt idx="21">
                  <c:v>1.6510256635676399</c:v>
                </c:pt>
                <c:pt idx="22">
                  <c:v>1.6472631460851599</c:v>
                </c:pt>
                <c:pt idx="23">
                  <c:v>1.61510585838115</c:v>
                </c:pt>
                <c:pt idx="24">
                  <c:v>1.60560269121735</c:v>
                </c:pt>
                <c:pt idx="25">
                  <c:v>1.5764338013455099</c:v>
                </c:pt>
                <c:pt idx="26">
                  <c:v>1.5581779783134699</c:v>
                </c:pt>
                <c:pt idx="27">
                  <c:v>1.5189579775854301</c:v>
                </c:pt>
                <c:pt idx="28">
                  <c:v>1.4896902547424</c:v>
                </c:pt>
                <c:pt idx="29">
                  <c:v>1.4948892577352499</c:v>
                </c:pt>
                <c:pt idx="30">
                  <c:v>1.27703945392233</c:v>
                </c:pt>
                <c:pt idx="31">
                  <c:v>1.25476004083744</c:v>
                </c:pt>
                <c:pt idx="32">
                  <c:v>1.24275603892007</c:v>
                </c:pt>
                <c:pt idx="33">
                  <c:v>1.23019826301907</c:v>
                </c:pt>
                <c:pt idx="34">
                  <c:v>1.25171771373027</c:v>
                </c:pt>
                <c:pt idx="35">
                  <c:v>1.2838279184693999</c:v>
                </c:pt>
                <c:pt idx="36">
                  <c:v>1.27118116709942</c:v>
                </c:pt>
                <c:pt idx="37">
                  <c:v>1.27068631581069</c:v>
                </c:pt>
                <c:pt idx="38">
                  <c:v>1.2941700309984201</c:v>
                </c:pt>
                <c:pt idx="39">
                  <c:v>1.3331423219707199</c:v>
                </c:pt>
                <c:pt idx="40">
                  <c:v>1.35601426685714</c:v>
                </c:pt>
                <c:pt idx="41">
                  <c:v>1.39665957961674</c:v>
                </c:pt>
                <c:pt idx="42">
                  <c:v>1.41988728939183</c:v>
                </c:pt>
                <c:pt idx="43">
                  <c:v>1.4293744782382101</c:v>
                </c:pt>
                <c:pt idx="44">
                  <c:v>1.38963287104035</c:v>
                </c:pt>
                <c:pt idx="45">
                  <c:v>1.2156676381671201</c:v>
                </c:pt>
                <c:pt idx="46">
                  <c:v>1.19325474551021</c:v>
                </c:pt>
                <c:pt idx="47">
                  <c:v>1.1527759422411901</c:v>
                </c:pt>
                <c:pt idx="48">
                  <c:v>1.1328971861033501</c:v>
                </c:pt>
                <c:pt idx="49">
                  <c:v>1.10711428624783</c:v>
                </c:pt>
                <c:pt idx="50">
                  <c:v>1.49398993585325</c:v>
                </c:pt>
                <c:pt idx="51">
                  <c:v>1.51296200639451</c:v>
                </c:pt>
                <c:pt idx="52">
                  <c:v>1.5349851831191701</c:v>
                </c:pt>
                <c:pt idx="53">
                  <c:v>1.53618914152439</c:v>
                </c:pt>
                <c:pt idx="54">
                  <c:v>1.52276399304681</c:v>
                </c:pt>
                <c:pt idx="55">
                  <c:v>1.7601199331080799</c:v>
                </c:pt>
                <c:pt idx="56">
                  <c:v>1.7260214036481001</c:v>
                </c:pt>
                <c:pt idx="57">
                  <c:v>1.6270150109711701</c:v>
                </c:pt>
                <c:pt idx="58">
                  <c:v>1.4583864609823101</c:v>
                </c:pt>
                <c:pt idx="59">
                  <c:v>1.57122394473978</c:v>
                </c:pt>
                <c:pt idx="60">
                  <c:v>1.0641933347758401</c:v>
                </c:pt>
                <c:pt idx="61">
                  <c:v>0.97412777527218097</c:v>
                </c:pt>
                <c:pt idx="62">
                  <c:v>0.95173776480169603</c:v>
                </c:pt>
                <c:pt idx="63">
                  <c:v>0.935727321098063</c:v>
                </c:pt>
                <c:pt idx="64">
                  <c:v>0.99288937326102999</c:v>
                </c:pt>
                <c:pt idx="65">
                  <c:v>0.58297249499273995</c:v>
                </c:pt>
                <c:pt idx="66">
                  <c:v>0.59985172344556303</c:v>
                </c:pt>
                <c:pt idx="67">
                  <c:v>0.60293844292389198</c:v>
                </c:pt>
                <c:pt idx="68">
                  <c:v>0.63821561447819197</c:v>
                </c:pt>
                <c:pt idx="69">
                  <c:v>0.58713676364191603</c:v>
                </c:pt>
                <c:pt idx="70">
                  <c:v>0.81625059363740504</c:v>
                </c:pt>
                <c:pt idx="71">
                  <c:v>0.86003376271909104</c:v>
                </c:pt>
                <c:pt idx="72">
                  <c:v>0.87167697189155702</c:v>
                </c:pt>
                <c:pt idx="73">
                  <c:v>0.87935684003230097</c:v>
                </c:pt>
                <c:pt idx="74">
                  <c:v>0.90901036870781604</c:v>
                </c:pt>
                <c:pt idx="75">
                  <c:v>0.65137197147297499</c:v>
                </c:pt>
                <c:pt idx="76">
                  <c:v>0.72069978937022405</c:v>
                </c:pt>
                <c:pt idx="77">
                  <c:v>0.71052948472887201</c:v>
                </c:pt>
                <c:pt idx="78">
                  <c:v>0.71401678116131295</c:v>
                </c:pt>
                <c:pt idx="79">
                  <c:v>0.68362496093879299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1.73953449797586</c:v>
                </c:pt>
                <c:pt idx="2">
                  <c:v>1.8677115997806899</c:v>
                </c:pt>
                <c:pt idx="3">
                  <c:v>2.23394914204128</c:v>
                </c:pt>
                <c:pt idx="4">
                  <c:v>1.99115479698449</c:v>
                </c:pt>
                <c:pt idx="5">
                  <c:v>2.0239052076453499</c:v>
                </c:pt>
                <c:pt idx="6">
                  <c:v>2.0448952001448899</c:v>
                </c:pt>
                <c:pt idx="7">
                  <c:v>2.0731137580208201</c:v>
                </c:pt>
                <c:pt idx="8">
                  <c:v>2.1665223459299301</c:v>
                </c:pt>
                <c:pt idx="9">
                  <c:v>2.1360266440398599</c:v>
                </c:pt>
                <c:pt idx="10">
                  <c:v>2.18570249654839</c:v>
                </c:pt>
                <c:pt idx="11">
                  <c:v>2.1530833481767302</c:v>
                </c:pt>
                <c:pt idx="12">
                  <c:v>2.1537578200994401</c:v>
                </c:pt>
                <c:pt idx="13">
                  <c:v>2.13501107532724</c:v>
                </c:pt>
                <c:pt idx="14">
                  <c:v>2.1571712055399899</c:v>
                </c:pt>
                <c:pt idx="15">
                  <c:v>2.1227431941050501</c:v>
                </c:pt>
                <c:pt idx="16">
                  <c:v>2.0904911481019801</c:v>
                </c:pt>
                <c:pt idx="17">
                  <c:v>2.0747475421019601</c:v>
                </c:pt>
                <c:pt idx="18">
                  <c:v>2.0946633998905599</c:v>
                </c:pt>
                <c:pt idx="19">
                  <c:v>2.15156622497534</c:v>
                </c:pt>
                <c:pt idx="20">
                  <c:v>1.95205773508936</c:v>
                </c:pt>
                <c:pt idx="21">
                  <c:v>1.9580392170413901</c:v>
                </c:pt>
                <c:pt idx="22">
                  <c:v>1.949235516488</c:v>
                </c:pt>
                <c:pt idx="23">
                  <c:v>1.93731869885444</c:v>
                </c:pt>
                <c:pt idx="24">
                  <c:v>1.93082191426395</c:v>
                </c:pt>
                <c:pt idx="25">
                  <c:v>1.96146950525936</c:v>
                </c:pt>
                <c:pt idx="26">
                  <c:v>1.93999583602722</c:v>
                </c:pt>
                <c:pt idx="27">
                  <c:v>1.9185363996667399</c:v>
                </c:pt>
                <c:pt idx="28">
                  <c:v>1.87757940757148</c:v>
                </c:pt>
                <c:pt idx="29">
                  <c:v>1.9085169484276401</c:v>
                </c:pt>
                <c:pt idx="30">
                  <c:v>2.0056121079514302</c:v>
                </c:pt>
                <c:pt idx="31">
                  <c:v>1.9746249707644901</c:v>
                </c:pt>
                <c:pt idx="32">
                  <c:v>1.9680239633701</c:v>
                </c:pt>
                <c:pt idx="33">
                  <c:v>1.99397310383793</c:v>
                </c:pt>
                <c:pt idx="34">
                  <c:v>2.01211957325539</c:v>
                </c:pt>
                <c:pt idx="35">
                  <c:v>2.10100922760203</c:v>
                </c:pt>
                <c:pt idx="36">
                  <c:v>2.1227914850965202</c:v>
                </c:pt>
                <c:pt idx="37">
                  <c:v>2.1641877399204699</c:v>
                </c:pt>
                <c:pt idx="38">
                  <c:v>2.1747214286194998</c:v>
                </c:pt>
                <c:pt idx="39">
                  <c:v>2.1834742013053599</c:v>
                </c:pt>
                <c:pt idx="40">
                  <c:v>2.2425199801779199</c:v>
                </c:pt>
                <c:pt idx="41">
                  <c:v>2.2678436143046601</c:v>
                </c:pt>
                <c:pt idx="42">
                  <c:v>2.2680735971901602</c:v>
                </c:pt>
                <c:pt idx="43">
                  <c:v>2.2649829861515101</c:v>
                </c:pt>
                <c:pt idx="44">
                  <c:v>2.15862498229568</c:v>
                </c:pt>
                <c:pt idx="45">
                  <c:v>2.1588629917623301</c:v>
                </c:pt>
                <c:pt idx="46">
                  <c:v>2.11929031568312</c:v>
                </c:pt>
                <c:pt idx="47">
                  <c:v>2.1658821889657101</c:v>
                </c:pt>
                <c:pt idx="48">
                  <c:v>2.1519799921121399</c:v>
                </c:pt>
                <c:pt idx="49">
                  <c:v>2.15727988037355</c:v>
                </c:pt>
                <c:pt idx="50">
                  <c:v>2.5141051286138199</c:v>
                </c:pt>
                <c:pt idx="51">
                  <c:v>2.5407832017727001</c:v>
                </c:pt>
                <c:pt idx="52">
                  <c:v>2.5630877275724302</c:v>
                </c:pt>
                <c:pt idx="53">
                  <c:v>2.5741614324139599</c:v>
                </c:pt>
                <c:pt idx="54">
                  <c:v>2.5708983984218698</c:v>
                </c:pt>
                <c:pt idx="55">
                  <c:v>2.3372905329366298</c:v>
                </c:pt>
                <c:pt idx="56">
                  <c:v>2.5020539532889701</c:v>
                </c:pt>
                <c:pt idx="57">
                  <c:v>2.5299801129544202</c:v>
                </c:pt>
                <c:pt idx="58">
                  <c:v>2.47503051691052</c:v>
                </c:pt>
                <c:pt idx="59">
                  <c:v>2.3675983106549401</c:v>
                </c:pt>
                <c:pt idx="60">
                  <c:v>2.3625887000058201</c:v>
                </c:pt>
                <c:pt idx="61">
                  <c:v>2.34270523397098</c:v>
                </c:pt>
                <c:pt idx="62">
                  <c:v>2.3178272893576799</c:v>
                </c:pt>
                <c:pt idx="63">
                  <c:v>2.2808384718253398</c:v>
                </c:pt>
                <c:pt idx="64">
                  <c:v>2.2985426392540398</c:v>
                </c:pt>
                <c:pt idx="65">
                  <c:v>2.2913209578734599</c:v>
                </c:pt>
                <c:pt idx="66">
                  <c:v>2.1898802406673199</c:v>
                </c:pt>
                <c:pt idx="67">
                  <c:v>2.1993930680960601</c:v>
                </c:pt>
                <c:pt idx="68">
                  <c:v>2.22110984214271</c:v>
                </c:pt>
                <c:pt idx="69">
                  <c:v>2.1877415396281599</c:v>
                </c:pt>
                <c:pt idx="70">
                  <c:v>2.3629390665426002</c:v>
                </c:pt>
                <c:pt idx="71">
                  <c:v>2.43162821046944</c:v>
                </c:pt>
                <c:pt idx="72">
                  <c:v>2.4957614072046499</c:v>
                </c:pt>
                <c:pt idx="73">
                  <c:v>2.4834353172298198</c:v>
                </c:pt>
                <c:pt idx="74">
                  <c:v>2.4899238022778101</c:v>
                </c:pt>
                <c:pt idx="75">
                  <c:v>2.63739168581772</c:v>
                </c:pt>
                <c:pt idx="76">
                  <c:v>2.6662874890888801</c:v>
                </c:pt>
                <c:pt idx="77">
                  <c:v>2.6449011561387201</c:v>
                </c:pt>
                <c:pt idx="78">
                  <c:v>2.7054321176186198</c:v>
                </c:pt>
                <c:pt idx="79">
                  <c:v>2.6891356607128598</c:v>
                </c:pt>
                <c:pt idx="80">
                  <c:v>2.9584058960225899</c:v>
                </c:pt>
                <c:pt idx="81">
                  <c:v>2.8490808525801801</c:v>
                </c:pt>
                <c:pt idx="82">
                  <c:v>2.81348184678024</c:v>
                </c:pt>
                <c:pt idx="83">
                  <c:v>2.79728896798711</c:v>
                </c:pt>
                <c:pt idx="84">
                  <c:v>2.7987816475221301</c:v>
                </c:pt>
                <c:pt idx="85">
                  <c:v>2.7554094818685799</c:v>
                </c:pt>
                <c:pt idx="86">
                  <c:v>2.6865763868988801</c:v>
                </c:pt>
                <c:pt idx="87">
                  <c:v>2.6195086859580798</c:v>
                </c:pt>
                <c:pt idx="88">
                  <c:v>2.60990198880432</c:v>
                </c:pt>
                <c:pt idx="89">
                  <c:v>2.6195886968436199</c:v>
                </c:pt>
                <c:pt idx="90">
                  <c:v>2.5421642541599598</c:v>
                </c:pt>
                <c:pt idx="91">
                  <c:v>2.39112516485311</c:v>
                </c:pt>
                <c:pt idx="92">
                  <c:v>2.42038339512863</c:v>
                </c:pt>
                <c:pt idx="93">
                  <c:v>2.4263980784035399</c:v>
                </c:pt>
                <c:pt idx="94">
                  <c:v>2.3990896291095098</c:v>
                </c:pt>
                <c:pt idx="95">
                  <c:v>2.4366337726054601</c:v>
                </c:pt>
                <c:pt idx="96">
                  <c:v>2.3414810439372999</c:v>
                </c:pt>
                <c:pt idx="97">
                  <c:v>2.3279156308306401</c:v>
                </c:pt>
                <c:pt idx="98">
                  <c:v>2.2937158677058802</c:v>
                </c:pt>
                <c:pt idx="99">
                  <c:v>2.2901794840846001</c:v>
                </c:pt>
                <c:pt idx="100">
                  <c:v>2.5684410730783198</c:v>
                </c:pt>
                <c:pt idx="101">
                  <c:v>2.5445703997806302</c:v>
                </c:pt>
                <c:pt idx="102">
                  <c:v>2.5296308754766499</c:v>
                </c:pt>
                <c:pt idx="103">
                  <c:v>2.4919193026495101</c:v>
                </c:pt>
                <c:pt idx="104">
                  <c:v>2.4510420080971298</c:v>
                </c:pt>
                <c:pt idx="105">
                  <c:v>2.4335487033738099</c:v>
                </c:pt>
                <c:pt idx="106">
                  <c:v>2.38044064701679</c:v>
                </c:pt>
                <c:pt idx="107">
                  <c:v>2.3642239872213202</c:v>
                </c:pt>
                <c:pt idx="108">
                  <c:v>2.3683785283288601</c:v>
                </c:pt>
                <c:pt idx="109">
                  <c:v>2.3259958487353898</c:v>
                </c:pt>
                <c:pt idx="110">
                  <c:v>2.3192768801028198</c:v>
                </c:pt>
                <c:pt idx="111">
                  <c:v>2.3309777054555898</c:v>
                </c:pt>
                <c:pt idx="112">
                  <c:v>2.3160918788167</c:v>
                </c:pt>
                <c:pt idx="113">
                  <c:v>2.35237885356374</c:v>
                </c:pt>
                <c:pt idx="114">
                  <c:v>2.3291577027409001</c:v>
                </c:pt>
                <c:pt idx="115">
                  <c:v>2.3268195893866599</c:v>
                </c:pt>
                <c:pt idx="116">
                  <c:v>2.3371240773990598</c:v>
                </c:pt>
                <c:pt idx="117">
                  <c:v>2.3218757372335599</c:v>
                </c:pt>
                <c:pt idx="118">
                  <c:v>2.2958228021760001</c:v>
                </c:pt>
                <c:pt idx="119">
                  <c:v>2.2384367280872302</c:v>
                </c:pt>
                <c:pt idx="120">
                  <c:v>2.1266283343385202</c:v>
                </c:pt>
                <c:pt idx="121">
                  <c:v>2.1038822152652501</c:v>
                </c:pt>
                <c:pt idx="122">
                  <c:v>2.08297323609527</c:v>
                </c:pt>
                <c:pt idx="123">
                  <c:v>2.0008196067287698</c:v>
                </c:pt>
                <c:pt idx="124">
                  <c:v>1.92943144921998</c:v>
                </c:pt>
                <c:pt idx="125">
                  <c:v>1.9363568405381899</c:v>
                </c:pt>
                <c:pt idx="126">
                  <c:v>1.9388024001114099</c:v>
                </c:pt>
                <c:pt idx="127">
                  <c:v>1.9430415723318299</c:v>
                </c:pt>
                <c:pt idx="128">
                  <c:v>1.93790098100958</c:v>
                </c:pt>
                <c:pt idx="129">
                  <c:v>1.8809091163634799</c:v>
                </c:pt>
                <c:pt idx="130">
                  <c:v>1.84667765979902</c:v>
                </c:pt>
                <c:pt idx="131">
                  <c:v>1.85057514262187</c:v>
                </c:pt>
                <c:pt idx="132">
                  <c:v>1.8772698285491001</c:v>
                </c:pt>
                <c:pt idx="133">
                  <c:v>1.8363731273180699</c:v>
                </c:pt>
                <c:pt idx="134">
                  <c:v>1.7799340496509199</c:v>
                </c:pt>
                <c:pt idx="135">
                  <c:v>1.67323944938221</c:v>
                </c:pt>
                <c:pt idx="136">
                  <c:v>1.6464353046831399</c:v>
                </c:pt>
                <c:pt idx="137">
                  <c:v>1.6282336219395099</c:v>
                </c:pt>
                <c:pt idx="138">
                  <c:v>1.5876458388311601</c:v>
                </c:pt>
                <c:pt idx="139">
                  <c:v>1.53124459218019</c:v>
                </c:pt>
                <c:pt idx="140">
                  <c:v>1.48047577831997</c:v>
                </c:pt>
                <c:pt idx="141">
                  <c:v>1.4795546747050601</c:v>
                </c:pt>
                <c:pt idx="142">
                  <c:v>1.47058372867536</c:v>
                </c:pt>
                <c:pt idx="143">
                  <c:v>1.4392590522770601</c:v>
                </c:pt>
                <c:pt idx="144">
                  <c:v>1.3693797104755501</c:v>
                </c:pt>
                <c:pt idx="145">
                  <c:v>1.2464599989940901</c:v>
                </c:pt>
                <c:pt idx="146">
                  <c:v>1.24386550612013</c:v>
                </c:pt>
                <c:pt idx="147">
                  <c:v>1.2263115416580499</c:v>
                </c:pt>
                <c:pt idx="148">
                  <c:v>1.1866905194236299</c:v>
                </c:pt>
                <c:pt idx="149">
                  <c:v>1.1069492703752499</c:v>
                </c:pt>
                <c:pt idx="150">
                  <c:v>0.88443949331222305</c:v>
                </c:pt>
                <c:pt idx="151">
                  <c:v>0.91757945186730805</c:v>
                </c:pt>
                <c:pt idx="152">
                  <c:v>0.91522495874465304</c:v>
                </c:pt>
                <c:pt idx="153">
                  <c:v>0.89635031183907399</c:v>
                </c:pt>
                <c:pt idx="154">
                  <c:v>0.78372164494711904</c:v>
                </c:pt>
                <c:pt idx="155">
                  <c:v>0.60501807852275702</c:v>
                </c:pt>
                <c:pt idx="156">
                  <c:v>0.58026797237069105</c:v>
                </c:pt>
                <c:pt idx="157">
                  <c:v>0.60265020209092002</c:v>
                </c:pt>
                <c:pt idx="158">
                  <c:v>0.46485979247516002</c:v>
                </c:pt>
                <c:pt idx="159">
                  <c:v>0.31502182846167798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2.38224174181186</c:v>
                </c:pt>
                <c:pt idx="2">
                  <c:v>2.0191279656573902</c:v>
                </c:pt>
                <c:pt idx="3">
                  <c:v>1.9357217158817399</c:v>
                </c:pt>
                <c:pt idx="4">
                  <c:v>1.8922370727186799</c:v>
                </c:pt>
                <c:pt idx="5">
                  <c:v>1.77992718350485</c:v>
                </c:pt>
                <c:pt idx="6">
                  <c:v>1.7445135721581699</c:v>
                </c:pt>
                <c:pt idx="7">
                  <c:v>1.8052894744897301</c:v>
                </c:pt>
                <c:pt idx="8">
                  <c:v>1.7809226367045701</c:v>
                </c:pt>
                <c:pt idx="9">
                  <c:v>1.76437086547847</c:v>
                </c:pt>
                <c:pt idx="10">
                  <c:v>1.95054384200985</c:v>
                </c:pt>
                <c:pt idx="11">
                  <c:v>1.9639937609462399</c:v>
                </c:pt>
                <c:pt idx="12">
                  <c:v>1.9067351085950299</c:v>
                </c:pt>
                <c:pt idx="13">
                  <c:v>1.9592881416819301</c:v>
                </c:pt>
                <c:pt idx="14">
                  <c:v>1.99230693041319</c:v>
                </c:pt>
                <c:pt idx="15">
                  <c:v>1.9490692437111901</c:v>
                </c:pt>
                <c:pt idx="16">
                  <c:v>2.0212231308580701</c:v>
                </c:pt>
                <c:pt idx="17">
                  <c:v>2.0306091562588802</c:v>
                </c:pt>
                <c:pt idx="18">
                  <c:v>2.0213141124273499</c:v>
                </c:pt>
                <c:pt idx="19">
                  <c:v>1.8157704370932399</c:v>
                </c:pt>
                <c:pt idx="20">
                  <c:v>2.13225239743563</c:v>
                </c:pt>
                <c:pt idx="21">
                  <c:v>2.1347017428967701</c:v>
                </c:pt>
                <c:pt idx="22">
                  <c:v>2.1989666930798499</c:v>
                </c:pt>
                <c:pt idx="23">
                  <c:v>2.2978482048400402</c:v>
                </c:pt>
                <c:pt idx="24">
                  <c:v>2.2855518699458099</c:v>
                </c:pt>
                <c:pt idx="25">
                  <c:v>2.2957414375534801</c:v>
                </c:pt>
                <c:pt idx="26">
                  <c:v>2.3465484669774002</c:v>
                </c:pt>
                <c:pt idx="27">
                  <c:v>2.39124242233583</c:v>
                </c:pt>
                <c:pt idx="28">
                  <c:v>2.3896136699622201</c:v>
                </c:pt>
                <c:pt idx="29">
                  <c:v>2.38210339518373</c:v>
                </c:pt>
                <c:pt idx="30">
                  <c:v>2.3767492479572701</c:v>
                </c:pt>
                <c:pt idx="31">
                  <c:v>2.4028799606856599</c:v>
                </c:pt>
                <c:pt idx="32">
                  <c:v>2.4061662445791998</c:v>
                </c:pt>
                <c:pt idx="33">
                  <c:v>2.43839213450766</c:v>
                </c:pt>
                <c:pt idx="34">
                  <c:v>2.44812695612787</c:v>
                </c:pt>
                <c:pt idx="35">
                  <c:v>2.5533052990323299</c:v>
                </c:pt>
                <c:pt idx="36">
                  <c:v>2.5948415521425798</c:v>
                </c:pt>
                <c:pt idx="37">
                  <c:v>2.6379928032032698</c:v>
                </c:pt>
                <c:pt idx="38">
                  <c:v>2.6162789212558901</c:v>
                </c:pt>
                <c:pt idx="39">
                  <c:v>2.61651346334386</c:v>
                </c:pt>
                <c:pt idx="40">
                  <c:v>2.6702310449139102</c:v>
                </c:pt>
                <c:pt idx="41">
                  <c:v>2.6743901465383901</c:v>
                </c:pt>
                <c:pt idx="42">
                  <c:v>2.6302690101184201</c:v>
                </c:pt>
                <c:pt idx="43">
                  <c:v>2.6529964504876302</c:v>
                </c:pt>
                <c:pt idx="44">
                  <c:v>2.6746539389764901</c:v>
                </c:pt>
                <c:pt idx="45">
                  <c:v>2.8305348288221399</c:v>
                </c:pt>
                <c:pt idx="46">
                  <c:v>2.6759185199372002</c:v>
                </c:pt>
                <c:pt idx="47">
                  <c:v>2.8467496563779</c:v>
                </c:pt>
                <c:pt idx="48">
                  <c:v>2.8357096894821998</c:v>
                </c:pt>
                <c:pt idx="49">
                  <c:v>2.84739623117372</c:v>
                </c:pt>
                <c:pt idx="50">
                  <c:v>2.65874701180452</c:v>
                </c:pt>
                <c:pt idx="51">
                  <c:v>2.53727491783226</c:v>
                </c:pt>
                <c:pt idx="52">
                  <c:v>2.5424382031402701</c:v>
                </c:pt>
                <c:pt idx="53">
                  <c:v>2.58834022588566</c:v>
                </c:pt>
                <c:pt idx="54">
                  <c:v>2.6340542325438601</c:v>
                </c:pt>
                <c:pt idx="55">
                  <c:v>2.5163552242348199</c:v>
                </c:pt>
                <c:pt idx="56">
                  <c:v>2.4841057809081399</c:v>
                </c:pt>
                <c:pt idx="57">
                  <c:v>2.5612029945080099</c:v>
                </c:pt>
                <c:pt idx="58">
                  <c:v>2.5894815402103002</c:v>
                </c:pt>
                <c:pt idx="59">
                  <c:v>2.7222870687760699</c:v>
                </c:pt>
                <c:pt idx="60">
                  <c:v>2.0641673311531701</c:v>
                </c:pt>
                <c:pt idx="61">
                  <c:v>2.22724783271588</c:v>
                </c:pt>
                <c:pt idx="62">
                  <c:v>2.24412598729216</c:v>
                </c:pt>
                <c:pt idx="63">
                  <c:v>2.29886902831741</c:v>
                </c:pt>
                <c:pt idx="64">
                  <c:v>2.2406776897491598</c:v>
                </c:pt>
                <c:pt idx="65">
                  <c:v>1.7426329058380601</c:v>
                </c:pt>
                <c:pt idx="66">
                  <c:v>1.9611122042832201</c:v>
                </c:pt>
                <c:pt idx="67">
                  <c:v>2.00315093734002</c:v>
                </c:pt>
                <c:pt idx="68">
                  <c:v>2.0030032078847002</c:v>
                </c:pt>
                <c:pt idx="69">
                  <c:v>1.9281845499787</c:v>
                </c:pt>
                <c:pt idx="70">
                  <c:v>1.8636668413867701</c:v>
                </c:pt>
                <c:pt idx="71">
                  <c:v>2.05545685424525</c:v>
                </c:pt>
                <c:pt idx="72">
                  <c:v>2.0579258765118298</c:v>
                </c:pt>
                <c:pt idx="73">
                  <c:v>2.1196217396736898</c:v>
                </c:pt>
                <c:pt idx="74">
                  <c:v>2.1390406712328498</c:v>
                </c:pt>
                <c:pt idx="75">
                  <c:v>1.7744099490292</c:v>
                </c:pt>
                <c:pt idx="76">
                  <c:v>1.9385907078573701</c:v>
                </c:pt>
                <c:pt idx="77">
                  <c:v>1.9925924836989</c:v>
                </c:pt>
                <c:pt idx="78">
                  <c:v>2.0049873331855701</c:v>
                </c:pt>
                <c:pt idx="79">
                  <c:v>2.0019907824340599</c:v>
                </c:pt>
                <c:pt idx="80">
                  <c:v>2.05860770382291</c:v>
                </c:pt>
                <c:pt idx="81">
                  <c:v>2.2121092976671499</c:v>
                </c:pt>
                <c:pt idx="82">
                  <c:v>2.2752036350675602</c:v>
                </c:pt>
                <c:pt idx="83">
                  <c:v>2.2272750046378502</c:v>
                </c:pt>
                <c:pt idx="84">
                  <c:v>2.1285892580410102</c:v>
                </c:pt>
                <c:pt idx="85">
                  <c:v>2.1157148289549799</c:v>
                </c:pt>
                <c:pt idx="86">
                  <c:v>2.2420772438116598</c:v>
                </c:pt>
                <c:pt idx="87">
                  <c:v>2.2109459439394201</c:v>
                </c:pt>
                <c:pt idx="88">
                  <c:v>2.20457889443272</c:v>
                </c:pt>
                <c:pt idx="89">
                  <c:v>2.16662236519115</c:v>
                </c:pt>
                <c:pt idx="90">
                  <c:v>0.676410589003274</c:v>
                </c:pt>
                <c:pt idx="91">
                  <c:v>0.53141339132042797</c:v>
                </c:pt>
                <c:pt idx="92">
                  <c:v>0.51642383236786504</c:v>
                </c:pt>
                <c:pt idx="93">
                  <c:v>0.53540533162695703</c:v>
                </c:pt>
                <c:pt idx="94">
                  <c:v>0.47315331493857998</c:v>
                </c:pt>
                <c:pt idx="95">
                  <c:v>0.29687001970116</c:v>
                </c:pt>
                <c:pt idx="96">
                  <c:v>0.38284295756951497</c:v>
                </c:pt>
                <c:pt idx="97">
                  <c:v>0.38808227074315899</c:v>
                </c:pt>
                <c:pt idx="98">
                  <c:v>0.26460196871659197</c:v>
                </c:pt>
                <c:pt idx="99">
                  <c:v>9.5281677049370295E-2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BermudanCancelHard!$S$2:$S$142</c:f>
              <c:numCache>
                <c:formatCode>General</c:formatCode>
                <c:ptCount val="141"/>
                <c:pt idx="0">
                  <c:v>1.8109434344784701</c:v>
                </c:pt>
                <c:pt idx="1">
                  <c:v>1.90554245838525</c:v>
                </c:pt>
                <c:pt idx="2">
                  <c:v>1.9727814262077901</c:v>
                </c:pt>
                <c:pt idx="3">
                  <c:v>1.90712817924595</c:v>
                </c:pt>
                <c:pt idx="4">
                  <c:v>1.78042765503913</c:v>
                </c:pt>
                <c:pt idx="5">
                  <c:v>1.6564161963247399</c:v>
                </c:pt>
                <c:pt idx="6">
                  <c:v>1.68891390775578</c:v>
                </c:pt>
                <c:pt idx="7">
                  <c:v>1.66468960040311</c:v>
                </c:pt>
                <c:pt idx="8">
                  <c:v>1.67426969952412</c:v>
                </c:pt>
                <c:pt idx="9">
                  <c:v>1.6489419167072901</c:v>
                </c:pt>
                <c:pt idx="10">
                  <c:v>2.0021604397849799</c:v>
                </c:pt>
                <c:pt idx="11">
                  <c:v>2.0114511259389798</c:v>
                </c:pt>
                <c:pt idx="12">
                  <c:v>1.9252936314594999</c:v>
                </c:pt>
                <c:pt idx="13">
                  <c:v>1.94862096659503</c:v>
                </c:pt>
                <c:pt idx="14">
                  <c:v>2.0057776050882299</c:v>
                </c:pt>
                <c:pt idx="15">
                  <c:v>2.0155220061881298</c:v>
                </c:pt>
                <c:pt idx="16">
                  <c:v>1.9728147193563399</c:v>
                </c:pt>
                <c:pt idx="17">
                  <c:v>1.85716872163186</c:v>
                </c:pt>
                <c:pt idx="18">
                  <c:v>1.8820723144279199</c:v>
                </c:pt>
                <c:pt idx="19">
                  <c:v>1.8183777493854401</c:v>
                </c:pt>
                <c:pt idx="20">
                  <c:v>1.7466382010200501</c:v>
                </c:pt>
                <c:pt idx="21">
                  <c:v>1.7422764144290599</c:v>
                </c:pt>
                <c:pt idx="22">
                  <c:v>1.73981560917482</c:v>
                </c:pt>
                <c:pt idx="23">
                  <c:v>1.7370158056820699</c:v>
                </c:pt>
                <c:pt idx="24">
                  <c:v>1.7235901808795699</c:v>
                </c:pt>
                <c:pt idx="25">
                  <c:v>1.5480355509168</c:v>
                </c:pt>
                <c:pt idx="26">
                  <c:v>1.55498260767052</c:v>
                </c:pt>
                <c:pt idx="27">
                  <c:v>1.5424632571583401</c:v>
                </c:pt>
                <c:pt idx="28">
                  <c:v>1.5107214325237801</c:v>
                </c:pt>
                <c:pt idx="29">
                  <c:v>1.4993111932224501</c:v>
                </c:pt>
                <c:pt idx="30">
                  <c:v>1.8023217834829699</c:v>
                </c:pt>
                <c:pt idx="31">
                  <c:v>1.80669043201041</c:v>
                </c:pt>
                <c:pt idx="32">
                  <c:v>1.80123819061297</c:v>
                </c:pt>
                <c:pt idx="33">
                  <c:v>1.83911299631823</c:v>
                </c:pt>
                <c:pt idx="34">
                  <c:v>1.84413680572615</c:v>
                </c:pt>
                <c:pt idx="35">
                  <c:v>1.8917428998325101</c:v>
                </c:pt>
                <c:pt idx="36">
                  <c:v>1.9251111193839601</c:v>
                </c:pt>
                <c:pt idx="37">
                  <c:v>1.92890215348544</c:v>
                </c:pt>
                <c:pt idx="38">
                  <c:v>1.89911062759479</c:v>
                </c:pt>
                <c:pt idx="39">
                  <c:v>1.8846678452182599</c:v>
                </c:pt>
                <c:pt idx="40">
                  <c:v>2.1646219575074901</c:v>
                </c:pt>
                <c:pt idx="41">
                  <c:v>2.1728229588702499</c:v>
                </c:pt>
                <c:pt idx="42">
                  <c:v>2.18980299260837</c:v>
                </c:pt>
                <c:pt idx="43">
                  <c:v>2.1331568146663802</c:v>
                </c:pt>
                <c:pt idx="44">
                  <c:v>2.1969887981364602</c:v>
                </c:pt>
                <c:pt idx="45">
                  <c:v>2.2685387807947799</c:v>
                </c:pt>
                <c:pt idx="46">
                  <c:v>2.2547416306548702</c:v>
                </c:pt>
                <c:pt idx="47">
                  <c:v>2.27403221379334</c:v>
                </c:pt>
                <c:pt idx="48">
                  <c:v>2.2467007556208798</c:v>
                </c:pt>
                <c:pt idx="49">
                  <c:v>2.2571506590281101</c:v>
                </c:pt>
                <c:pt idx="50">
                  <c:v>2.3457269586757299</c:v>
                </c:pt>
                <c:pt idx="51">
                  <c:v>2.27277620610923</c:v>
                </c:pt>
                <c:pt idx="52">
                  <c:v>2.2620030567042599</c:v>
                </c:pt>
                <c:pt idx="53">
                  <c:v>2.33112251795494</c:v>
                </c:pt>
                <c:pt idx="54">
                  <c:v>2.3592528105966801</c:v>
                </c:pt>
                <c:pt idx="55">
                  <c:v>2.42761781097748</c:v>
                </c:pt>
                <c:pt idx="56">
                  <c:v>2.4335259933549902</c:v>
                </c:pt>
                <c:pt idx="57">
                  <c:v>2.4250944894551698</c:v>
                </c:pt>
                <c:pt idx="58">
                  <c:v>2.4532449903251101</c:v>
                </c:pt>
                <c:pt idx="59">
                  <c:v>2.3904008918533401</c:v>
                </c:pt>
                <c:pt idx="60">
                  <c:v>2.5529200239193099</c:v>
                </c:pt>
                <c:pt idx="61">
                  <c:v>2.4381310641854199</c:v>
                </c:pt>
                <c:pt idx="62">
                  <c:v>2.4800180708639701</c:v>
                </c:pt>
                <c:pt idx="63">
                  <c:v>2.4616462439072202</c:v>
                </c:pt>
                <c:pt idx="64">
                  <c:v>2.47896587183428</c:v>
                </c:pt>
                <c:pt idx="65">
                  <c:v>2.6154104384401702</c:v>
                </c:pt>
                <c:pt idx="66">
                  <c:v>2.55536364719707</c:v>
                </c:pt>
                <c:pt idx="67">
                  <c:v>2.5088309312616799</c:v>
                </c:pt>
                <c:pt idx="68">
                  <c:v>2.5586414997537301</c:v>
                </c:pt>
                <c:pt idx="69">
                  <c:v>2.5745401240412402</c:v>
                </c:pt>
                <c:pt idx="70">
                  <c:v>2.93285602713736</c:v>
                </c:pt>
                <c:pt idx="71">
                  <c:v>2.8408316346156801</c:v>
                </c:pt>
                <c:pt idx="72">
                  <c:v>2.77752716212022</c:v>
                </c:pt>
                <c:pt idx="73">
                  <c:v>2.7844402440980902</c:v>
                </c:pt>
                <c:pt idx="74">
                  <c:v>2.87407775514533</c:v>
                </c:pt>
                <c:pt idx="75">
                  <c:v>2.9739262564516</c:v>
                </c:pt>
                <c:pt idx="76">
                  <c:v>2.9349069408112398</c:v>
                </c:pt>
                <c:pt idx="77">
                  <c:v>2.9872550884242499</c:v>
                </c:pt>
                <c:pt idx="78">
                  <c:v>2.9982220411159202</c:v>
                </c:pt>
                <c:pt idx="79">
                  <c:v>2.9510963090362798</c:v>
                </c:pt>
                <c:pt idx="80">
                  <c:v>3.1960250649624302</c:v>
                </c:pt>
                <c:pt idx="81">
                  <c:v>3.1876532781401399</c:v>
                </c:pt>
                <c:pt idx="82">
                  <c:v>3.1786385464512898</c:v>
                </c:pt>
                <c:pt idx="83">
                  <c:v>3.13612720243083</c:v>
                </c:pt>
                <c:pt idx="84">
                  <c:v>3.0277911141624601</c:v>
                </c:pt>
                <c:pt idx="85">
                  <c:v>3.1128887073432798</c:v>
                </c:pt>
                <c:pt idx="86">
                  <c:v>3.1050130744567501</c:v>
                </c:pt>
                <c:pt idx="87">
                  <c:v>3.0104835351499899</c:v>
                </c:pt>
                <c:pt idx="88">
                  <c:v>3.0247841595463201</c:v>
                </c:pt>
                <c:pt idx="89">
                  <c:v>2.9896404490654498</c:v>
                </c:pt>
                <c:pt idx="90">
                  <c:v>3.0094298354685201</c:v>
                </c:pt>
                <c:pt idx="91">
                  <c:v>3.00969230457684</c:v>
                </c:pt>
                <c:pt idx="92">
                  <c:v>3.0431904227899098</c:v>
                </c:pt>
                <c:pt idx="93">
                  <c:v>3.0483018505538801</c:v>
                </c:pt>
                <c:pt idx="94">
                  <c:v>2.9465756448445899</c:v>
                </c:pt>
                <c:pt idx="95">
                  <c:v>2.7664748665561398</c:v>
                </c:pt>
                <c:pt idx="96">
                  <c:v>2.6884560936256001</c:v>
                </c:pt>
                <c:pt idx="97">
                  <c:v>2.8775418951284601</c:v>
                </c:pt>
                <c:pt idx="98">
                  <c:v>2.8496062165453102</c:v>
                </c:pt>
                <c:pt idx="99">
                  <c:v>2.7991352690610398</c:v>
                </c:pt>
                <c:pt idx="100">
                  <c:v>2.7244949328652099</c:v>
                </c:pt>
                <c:pt idx="101">
                  <c:v>2.7475171071257298</c:v>
                </c:pt>
                <c:pt idx="102">
                  <c:v>2.7788366345612299</c:v>
                </c:pt>
                <c:pt idx="103">
                  <c:v>2.68985354666273</c:v>
                </c:pt>
                <c:pt idx="104">
                  <c:v>2.6399184251365502</c:v>
                </c:pt>
                <c:pt idx="105">
                  <c:v>2.6281356736702599</c:v>
                </c:pt>
                <c:pt idx="106">
                  <c:v>2.6414961210585899</c:v>
                </c:pt>
                <c:pt idx="107">
                  <c:v>2.6321010565986098</c:v>
                </c:pt>
                <c:pt idx="108">
                  <c:v>2.6082404278203501</c:v>
                </c:pt>
                <c:pt idx="109">
                  <c:v>2.5608627886299802</c:v>
                </c:pt>
                <c:pt idx="110">
                  <c:v>2.5487294960764801</c:v>
                </c:pt>
                <c:pt idx="111">
                  <c:v>2.5456546333535499</c:v>
                </c:pt>
                <c:pt idx="112">
                  <c:v>2.5571678199571499</c:v>
                </c:pt>
                <c:pt idx="113">
                  <c:v>2.5227051716290099</c:v>
                </c:pt>
                <c:pt idx="114">
                  <c:v>2.4793519023144301</c:v>
                </c:pt>
                <c:pt idx="115">
                  <c:v>2.3273409458891301</c:v>
                </c:pt>
                <c:pt idx="116">
                  <c:v>2.42018547679195</c:v>
                </c:pt>
                <c:pt idx="117">
                  <c:v>2.3993214009144301</c:v>
                </c:pt>
                <c:pt idx="118">
                  <c:v>2.35518086509789</c:v>
                </c:pt>
                <c:pt idx="119">
                  <c:v>2.2816069835729098</c:v>
                </c:pt>
                <c:pt idx="120">
                  <c:v>2.1423827587103101</c:v>
                </c:pt>
                <c:pt idx="121">
                  <c:v>2.1248664088975602</c:v>
                </c:pt>
                <c:pt idx="122">
                  <c:v>2.1246753781056502</c:v>
                </c:pt>
                <c:pt idx="123">
                  <c:v>2.09228770809686</c:v>
                </c:pt>
                <c:pt idx="124">
                  <c:v>2.0463802272121399</c:v>
                </c:pt>
                <c:pt idx="125">
                  <c:v>2.01147210637897</c:v>
                </c:pt>
                <c:pt idx="126">
                  <c:v>2.0349918199402901</c:v>
                </c:pt>
                <c:pt idx="127">
                  <c:v>2.0284767197062998</c:v>
                </c:pt>
                <c:pt idx="128">
                  <c:v>2.0331334174734099</c:v>
                </c:pt>
                <c:pt idx="129">
                  <c:v>1.97535549189593</c:v>
                </c:pt>
                <c:pt idx="130">
                  <c:v>1.8856168267567801</c:v>
                </c:pt>
                <c:pt idx="131">
                  <c:v>1.8928863272426399</c:v>
                </c:pt>
                <c:pt idx="132">
                  <c:v>1.8889377141922199</c:v>
                </c:pt>
                <c:pt idx="133">
                  <c:v>1.8299757810303501</c:v>
                </c:pt>
                <c:pt idx="134">
                  <c:v>1.77720298593898</c:v>
                </c:pt>
                <c:pt idx="135">
                  <c:v>1.7845285243295499</c:v>
                </c:pt>
                <c:pt idx="136">
                  <c:v>1.80952185657797</c:v>
                </c:pt>
                <c:pt idx="137">
                  <c:v>1.78838010839164</c:v>
                </c:pt>
                <c:pt idx="138">
                  <c:v>1.7561447386765401</c:v>
                </c:pt>
                <c:pt idx="139">
                  <c:v>1.68580593150914</c:v>
                </c:pt>
                <c:pt idx="140">
                  <c:v>1.53223956030597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1.7489664712003199</c:v>
                </c:pt>
                <c:pt idx="2">
                  <c:v>1.6911119694758801</c:v>
                </c:pt>
                <c:pt idx="3">
                  <c:v>1.5916489604361399</c:v>
                </c:pt>
                <c:pt idx="4">
                  <c:v>1.55818658806676</c:v>
                </c:pt>
                <c:pt idx="5">
                  <c:v>1.6717232606339401</c:v>
                </c:pt>
                <c:pt idx="6">
                  <c:v>1.6754420673089701</c:v>
                </c:pt>
                <c:pt idx="7">
                  <c:v>1.6688481644358</c:v>
                </c:pt>
                <c:pt idx="8">
                  <c:v>1.7263573909660099</c:v>
                </c:pt>
                <c:pt idx="9">
                  <c:v>1.7141113298122601</c:v>
                </c:pt>
                <c:pt idx="10">
                  <c:v>1.6257679891047201</c:v>
                </c:pt>
                <c:pt idx="11">
                  <c:v>1.5987969770499399</c:v>
                </c:pt>
                <c:pt idx="12">
                  <c:v>1.5349770467477599</c:v>
                </c:pt>
                <c:pt idx="13">
                  <c:v>1.5444412556949401</c:v>
                </c:pt>
                <c:pt idx="14">
                  <c:v>1.61601113899449</c:v>
                </c:pt>
                <c:pt idx="15">
                  <c:v>1.7240388930783701</c:v>
                </c:pt>
                <c:pt idx="16">
                  <c:v>1.62016269334413</c:v>
                </c:pt>
                <c:pt idx="17">
                  <c:v>1.54470829575786</c:v>
                </c:pt>
                <c:pt idx="18">
                  <c:v>1.65179154109851</c:v>
                </c:pt>
                <c:pt idx="19">
                  <c:v>1.7185357235221499</c:v>
                </c:pt>
                <c:pt idx="20">
                  <c:v>1.68896685038103</c:v>
                </c:pt>
                <c:pt idx="21">
                  <c:v>1.68795359606728</c:v>
                </c:pt>
                <c:pt idx="22">
                  <c:v>1.6897457235994899</c:v>
                </c:pt>
                <c:pt idx="23">
                  <c:v>1.70125324376786</c:v>
                </c:pt>
                <c:pt idx="24">
                  <c:v>1.6709517392570099</c:v>
                </c:pt>
                <c:pt idx="25">
                  <c:v>1.68742374842982</c:v>
                </c:pt>
                <c:pt idx="26">
                  <c:v>1.70682259309064</c:v>
                </c:pt>
                <c:pt idx="27">
                  <c:v>1.70696496507786</c:v>
                </c:pt>
                <c:pt idx="28">
                  <c:v>1.6790361918751999</c:v>
                </c:pt>
                <c:pt idx="29">
                  <c:v>1.70723004945152</c:v>
                </c:pt>
                <c:pt idx="30">
                  <c:v>1.7729166145976201</c:v>
                </c:pt>
                <c:pt idx="31">
                  <c:v>1.7853432176816999</c:v>
                </c:pt>
                <c:pt idx="32">
                  <c:v>1.7719358574481401</c:v>
                </c:pt>
                <c:pt idx="33">
                  <c:v>1.7666208067637299</c:v>
                </c:pt>
                <c:pt idx="34">
                  <c:v>1.7815754716476999</c:v>
                </c:pt>
                <c:pt idx="35">
                  <c:v>1.4646857623921301</c:v>
                </c:pt>
                <c:pt idx="36">
                  <c:v>1.44853161373518</c:v>
                </c:pt>
                <c:pt idx="37">
                  <c:v>1.4127956885314701</c:v>
                </c:pt>
                <c:pt idx="38">
                  <c:v>1.39414089292207</c:v>
                </c:pt>
                <c:pt idx="39">
                  <c:v>1.3825419904477401</c:v>
                </c:pt>
                <c:pt idx="40">
                  <c:v>1.53024935414417</c:v>
                </c:pt>
                <c:pt idx="41">
                  <c:v>1.5260113137809299</c:v>
                </c:pt>
                <c:pt idx="42">
                  <c:v>1.5219780264487299</c:v>
                </c:pt>
                <c:pt idx="43">
                  <c:v>1.5761748226691701</c:v>
                </c:pt>
                <c:pt idx="44">
                  <c:v>1.5460332284399501</c:v>
                </c:pt>
                <c:pt idx="45">
                  <c:v>1.3616970972496301</c:v>
                </c:pt>
                <c:pt idx="46">
                  <c:v>1.34857189989893</c:v>
                </c:pt>
                <c:pt idx="47">
                  <c:v>1.38133902718075</c:v>
                </c:pt>
                <c:pt idx="48">
                  <c:v>1.3626727713128399</c:v>
                </c:pt>
                <c:pt idx="49">
                  <c:v>1.3540217670414401</c:v>
                </c:pt>
                <c:pt idx="50">
                  <c:v>1.5344695171539999</c:v>
                </c:pt>
                <c:pt idx="51">
                  <c:v>1.52590578737385</c:v>
                </c:pt>
                <c:pt idx="52">
                  <c:v>1.52705607186936</c:v>
                </c:pt>
                <c:pt idx="53">
                  <c:v>1.52546563756938</c:v>
                </c:pt>
                <c:pt idx="54">
                  <c:v>1.5581827358732001</c:v>
                </c:pt>
                <c:pt idx="55">
                  <c:v>1.1959895418950901</c:v>
                </c:pt>
                <c:pt idx="56">
                  <c:v>1.26227632813168</c:v>
                </c:pt>
                <c:pt idx="57">
                  <c:v>1.2588534804623801</c:v>
                </c:pt>
                <c:pt idx="58">
                  <c:v>1.2439583128782901</c:v>
                </c:pt>
                <c:pt idx="59">
                  <c:v>1.2763959075034199</c:v>
                </c:pt>
                <c:pt idx="60">
                  <c:v>0.64431497911094704</c:v>
                </c:pt>
                <c:pt idx="61">
                  <c:v>0.76936016114859895</c:v>
                </c:pt>
                <c:pt idx="62">
                  <c:v>0.76270624978499701</c:v>
                </c:pt>
                <c:pt idx="63">
                  <c:v>0.79538177276858701</c:v>
                </c:pt>
                <c:pt idx="64">
                  <c:v>0.71611830014556999</c:v>
                </c:pt>
                <c:pt idx="65">
                  <c:v>0.88105340956575295</c:v>
                </c:pt>
                <c:pt idx="66">
                  <c:v>0.908695831405124</c:v>
                </c:pt>
                <c:pt idx="67">
                  <c:v>0.91091822447142801</c:v>
                </c:pt>
                <c:pt idx="68">
                  <c:v>0.88432569094059599</c:v>
                </c:pt>
                <c:pt idx="69">
                  <c:v>0.88449603488494599</c:v>
                </c:pt>
                <c:pt idx="70">
                  <c:v>0.44333378294016601</c:v>
                </c:pt>
                <c:pt idx="71">
                  <c:v>0.51576809975134896</c:v>
                </c:pt>
                <c:pt idx="72">
                  <c:v>0.48747040360441402</c:v>
                </c:pt>
                <c:pt idx="73">
                  <c:v>0.47718299866832298</c:v>
                </c:pt>
                <c:pt idx="74">
                  <c:v>0.49578299263799902</c:v>
                </c:pt>
                <c:pt idx="75">
                  <c:v>0.18437549160421801</c:v>
                </c:pt>
                <c:pt idx="76">
                  <c:v>0.242902636212734</c:v>
                </c:pt>
                <c:pt idx="77">
                  <c:v>0.22276811121817799</c:v>
                </c:pt>
                <c:pt idx="78">
                  <c:v>0.161901989636973</c:v>
                </c:pt>
                <c:pt idx="79">
                  <c:v>0.23355078439183799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1.7914271516717899</c:v>
                </c:pt>
                <c:pt idx="2">
                  <c:v>1.8952180802013301</c:v>
                </c:pt>
                <c:pt idx="3">
                  <c:v>2.01450288932516</c:v>
                </c:pt>
                <c:pt idx="4">
                  <c:v>1.8600125814267201</c:v>
                </c:pt>
                <c:pt idx="5">
                  <c:v>1.83246310149881</c:v>
                </c:pt>
                <c:pt idx="6">
                  <c:v>1.9560706053507699</c:v>
                </c:pt>
                <c:pt idx="7">
                  <c:v>1.90731984489192</c:v>
                </c:pt>
                <c:pt idx="8">
                  <c:v>1.9435833616906799</c:v>
                </c:pt>
                <c:pt idx="9">
                  <c:v>1.99759096181313</c:v>
                </c:pt>
                <c:pt idx="10">
                  <c:v>2.07484636912986</c:v>
                </c:pt>
                <c:pt idx="11">
                  <c:v>2.0151518320359099</c:v>
                </c:pt>
                <c:pt idx="12">
                  <c:v>1.94289461997075</c:v>
                </c:pt>
                <c:pt idx="13">
                  <c:v>1.9000600522912701</c:v>
                </c:pt>
                <c:pt idx="14">
                  <c:v>1.86531484276101</c:v>
                </c:pt>
                <c:pt idx="15">
                  <c:v>1.7414014782190199</c:v>
                </c:pt>
                <c:pt idx="16">
                  <c:v>1.7420778054283601</c:v>
                </c:pt>
                <c:pt idx="17">
                  <c:v>1.75788297694825</c:v>
                </c:pt>
                <c:pt idx="18">
                  <c:v>1.7515581564404501</c:v>
                </c:pt>
                <c:pt idx="19">
                  <c:v>1.8150853603083601</c:v>
                </c:pt>
                <c:pt idx="20">
                  <c:v>1.8327516920918401</c:v>
                </c:pt>
                <c:pt idx="21">
                  <c:v>1.83700914831801</c:v>
                </c:pt>
                <c:pt idx="22">
                  <c:v>1.8375507793093899</c:v>
                </c:pt>
                <c:pt idx="23">
                  <c:v>1.81479561437384</c:v>
                </c:pt>
                <c:pt idx="24">
                  <c:v>1.80447680631394</c:v>
                </c:pt>
                <c:pt idx="25">
                  <c:v>1.77179211867183</c:v>
                </c:pt>
                <c:pt idx="26">
                  <c:v>1.75857595253722</c:v>
                </c:pt>
                <c:pt idx="27">
                  <c:v>1.7003029212515901</c:v>
                </c:pt>
                <c:pt idx="28">
                  <c:v>1.6626026153765501</c:v>
                </c:pt>
                <c:pt idx="29">
                  <c:v>1.66126055231967</c:v>
                </c:pt>
                <c:pt idx="30">
                  <c:v>1.5779207767969401</c:v>
                </c:pt>
                <c:pt idx="31">
                  <c:v>1.54642774190016</c:v>
                </c:pt>
                <c:pt idx="32">
                  <c:v>1.52132059332176</c:v>
                </c:pt>
                <c:pt idx="33">
                  <c:v>1.5142382806094199</c:v>
                </c:pt>
                <c:pt idx="34">
                  <c:v>1.54077638403655</c:v>
                </c:pt>
                <c:pt idx="35">
                  <c:v>1.48282741307069</c:v>
                </c:pt>
                <c:pt idx="36">
                  <c:v>1.43925881808511</c:v>
                </c:pt>
                <c:pt idx="37">
                  <c:v>1.42263546511303</c:v>
                </c:pt>
                <c:pt idx="38">
                  <c:v>1.4210554190492699</c:v>
                </c:pt>
                <c:pt idx="39">
                  <c:v>1.4150143976842899</c:v>
                </c:pt>
                <c:pt idx="40">
                  <c:v>1.59880931070007</c:v>
                </c:pt>
                <c:pt idx="41">
                  <c:v>1.58663221074804</c:v>
                </c:pt>
                <c:pt idx="42">
                  <c:v>1.64555956763762</c:v>
                </c:pt>
                <c:pt idx="43">
                  <c:v>1.7109407711737401</c:v>
                </c:pt>
                <c:pt idx="44">
                  <c:v>1.783028313865</c:v>
                </c:pt>
                <c:pt idx="45">
                  <c:v>1.7889222679610599</c:v>
                </c:pt>
                <c:pt idx="46">
                  <c:v>1.81010256292063</c:v>
                </c:pt>
                <c:pt idx="47">
                  <c:v>1.83081742980415</c:v>
                </c:pt>
                <c:pt idx="48">
                  <c:v>1.81919065378197</c:v>
                </c:pt>
                <c:pt idx="49">
                  <c:v>1.7854376468987401</c:v>
                </c:pt>
                <c:pt idx="50">
                  <c:v>1.8992149988083999</c:v>
                </c:pt>
                <c:pt idx="51">
                  <c:v>1.9632449762480799</c:v>
                </c:pt>
                <c:pt idx="52">
                  <c:v>1.9276912503922301</c:v>
                </c:pt>
                <c:pt idx="53">
                  <c:v>1.94291170709219</c:v>
                </c:pt>
                <c:pt idx="54">
                  <c:v>1.91647742340803</c:v>
                </c:pt>
                <c:pt idx="55">
                  <c:v>1.9545781530111199</c:v>
                </c:pt>
                <c:pt idx="56">
                  <c:v>1.9955277568440599</c:v>
                </c:pt>
                <c:pt idx="57">
                  <c:v>1.94117473481131</c:v>
                </c:pt>
                <c:pt idx="58">
                  <c:v>1.96448918424151</c:v>
                </c:pt>
                <c:pt idx="59">
                  <c:v>1.8801337389541699</c:v>
                </c:pt>
                <c:pt idx="60">
                  <c:v>2.3735060342538201</c:v>
                </c:pt>
                <c:pt idx="61">
                  <c:v>2.11229624313571</c:v>
                </c:pt>
                <c:pt idx="62">
                  <c:v>2.14039892776134</c:v>
                </c:pt>
                <c:pt idx="63">
                  <c:v>2.0623881306045999</c:v>
                </c:pt>
                <c:pt idx="64">
                  <c:v>2.1590646160637998</c:v>
                </c:pt>
                <c:pt idx="65">
                  <c:v>2.0413788949526399</c:v>
                </c:pt>
                <c:pt idx="66">
                  <c:v>1.95936053332552</c:v>
                </c:pt>
                <c:pt idx="67">
                  <c:v>1.9105615374545499</c:v>
                </c:pt>
                <c:pt idx="68">
                  <c:v>1.9236538449981699</c:v>
                </c:pt>
                <c:pt idx="69">
                  <c:v>1.9591533103254199</c:v>
                </c:pt>
                <c:pt idx="70">
                  <c:v>2.1047330480136202</c:v>
                </c:pt>
                <c:pt idx="71">
                  <c:v>2.0899638216608598</c:v>
                </c:pt>
                <c:pt idx="72">
                  <c:v>2.1072502152132699</c:v>
                </c:pt>
                <c:pt idx="73">
                  <c:v>2.1818770385405801</c:v>
                </c:pt>
                <c:pt idx="74">
                  <c:v>2.0913206992808799</c:v>
                </c:pt>
                <c:pt idx="75">
                  <c:v>2.37245271939174</c:v>
                </c:pt>
                <c:pt idx="76">
                  <c:v>2.3469809472699898</c:v>
                </c:pt>
                <c:pt idx="77">
                  <c:v>2.4182912845040501</c:v>
                </c:pt>
                <c:pt idx="78">
                  <c:v>2.3969649421639598</c:v>
                </c:pt>
                <c:pt idx="79">
                  <c:v>2.3486344943322002</c:v>
                </c:pt>
                <c:pt idx="80">
                  <c:v>2.9115790993991699</c:v>
                </c:pt>
                <c:pt idx="81">
                  <c:v>2.81002954485378</c:v>
                </c:pt>
                <c:pt idx="82">
                  <c:v>2.72118710674687</c:v>
                </c:pt>
                <c:pt idx="83">
                  <c:v>2.7037533770148499</c:v>
                </c:pt>
                <c:pt idx="84">
                  <c:v>2.6881981363062901</c:v>
                </c:pt>
                <c:pt idx="85">
                  <c:v>2.6559055915320799</c:v>
                </c:pt>
                <c:pt idx="86">
                  <c:v>2.5578758923310101</c:v>
                </c:pt>
                <c:pt idx="87">
                  <c:v>2.4968985358376399</c:v>
                </c:pt>
                <c:pt idx="88">
                  <c:v>2.49049059721328</c:v>
                </c:pt>
                <c:pt idx="89">
                  <c:v>2.5074867560930798</c:v>
                </c:pt>
                <c:pt idx="90">
                  <c:v>2.0435390187223099</c:v>
                </c:pt>
                <c:pt idx="91">
                  <c:v>2.00558547052841</c:v>
                </c:pt>
                <c:pt idx="92">
                  <c:v>1.9632893391069799</c:v>
                </c:pt>
                <c:pt idx="93">
                  <c:v>2.0061263503215501</c:v>
                </c:pt>
                <c:pt idx="94">
                  <c:v>1.9660000395216499</c:v>
                </c:pt>
                <c:pt idx="95">
                  <c:v>1.4670243384336401</c:v>
                </c:pt>
                <c:pt idx="96">
                  <c:v>1.5041282300972301</c:v>
                </c:pt>
                <c:pt idx="97">
                  <c:v>1.4583648495744601</c:v>
                </c:pt>
                <c:pt idx="98">
                  <c:v>1.38276339448579</c:v>
                </c:pt>
                <c:pt idx="99">
                  <c:v>1.3117670810317801</c:v>
                </c:pt>
                <c:pt idx="100">
                  <c:v>2.0613935405327801</c:v>
                </c:pt>
                <c:pt idx="101">
                  <c:v>2.10365779045229</c:v>
                </c:pt>
                <c:pt idx="102">
                  <c:v>2.1198605707242</c:v>
                </c:pt>
                <c:pt idx="103">
                  <c:v>2.0833716658473098</c:v>
                </c:pt>
                <c:pt idx="104">
                  <c:v>2.0274272707618302</c:v>
                </c:pt>
                <c:pt idx="105">
                  <c:v>1.6389500600406199</c:v>
                </c:pt>
                <c:pt idx="106">
                  <c:v>1.6436619903680401</c:v>
                </c:pt>
                <c:pt idx="107">
                  <c:v>1.68299913109702</c:v>
                </c:pt>
                <c:pt idx="108">
                  <c:v>1.61314896726321</c:v>
                </c:pt>
                <c:pt idx="109">
                  <c:v>1.5273914723364499</c:v>
                </c:pt>
                <c:pt idx="110">
                  <c:v>1.40094493362832</c:v>
                </c:pt>
                <c:pt idx="111">
                  <c:v>1.36974600548957</c:v>
                </c:pt>
                <c:pt idx="112">
                  <c:v>1.3534870497956499</c:v>
                </c:pt>
                <c:pt idx="113">
                  <c:v>1.2164897694638399</c:v>
                </c:pt>
                <c:pt idx="114">
                  <c:v>1.07792957151874</c:v>
                </c:pt>
                <c:pt idx="115">
                  <c:v>0.79003103162836996</c:v>
                </c:pt>
                <c:pt idx="116">
                  <c:v>0.73871799633087798</c:v>
                </c:pt>
                <c:pt idx="117">
                  <c:v>0.79870400884833204</c:v>
                </c:pt>
                <c:pt idx="118">
                  <c:v>0.71375770899473201</c:v>
                </c:pt>
                <c:pt idx="119">
                  <c:v>0.70565005415091098</c:v>
                </c:pt>
                <c:pt idx="120">
                  <c:v>1.4460601774387201</c:v>
                </c:pt>
                <c:pt idx="121">
                  <c:v>1.4995549491034399</c:v>
                </c:pt>
                <c:pt idx="122">
                  <c:v>1.49699913143417</c:v>
                </c:pt>
                <c:pt idx="123">
                  <c:v>1.4757081762742099</c:v>
                </c:pt>
                <c:pt idx="124">
                  <c:v>1.43531134015321</c:v>
                </c:pt>
                <c:pt idx="125">
                  <c:v>1.47440656132793</c:v>
                </c:pt>
                <c:pt idx="126">
                  <c:v>1.55487454595139</c:v>
                </c:pt>
                <c:pt idx="127">
                  <c:v>1.5467229078675999</c:v>
                </c:pt>
                <c:pt idx="128">
                  <c:v>1.53695144407392</c:v>
                </c:pt>
                <c:pt idx="129">
                  <c:v>1.46525613559888</c:v>
                </c:pt>
                <c:pt idx="130">
                  <c:v>1.3276350134502399</c:v>
                </c:pt>
                <c:pt idx="131">
                  <c:v>1.3666122909792899</c:v>
                </c:pt>
                <c:pt idx="132">
                  <c:v>1.3943362069135901</c:v>
                </c:pt>
                <c:pt idx="133">
                  <c:v>1.3508304437683401</c:v>
                </c:pt>
                <c:pt idx="134">
                  <c:v>1.2776504021711499</c:v>
                </c:pt>
                <c:pt idx="135">
                  <c:v>1.2083348228741699</c:v>
                </c:pt>
                <c:pt idx="136">
                  <c:v>1.1778714893433799</c:v>
                </c:pt>
                <c:pt idx="137">
                  <c:v>1.17068401597809</c:v>
                </c:pt>
                <c:pt idx="138">
                  <c:v>1.1486288599301</c:v>
                </c:pt>
                <c:pt idx="139">
                  <c:v>1.0495267303358999</c:v>
                </c:pt>
                <c:pt idx="140">
                  <c:v>1.3147343862249801</c:v>
                </c:pt>
                <c:pt idx="141">
                  <c:v>1.32103763351029</c:v>
                </c:pt>
                <c:pt idx="142">
                  <c:v>1.3060463616876401</c:v>
                </c:pt>
                <c:pt idx="143">
                  <c:v>1.29357900665267</c:v>
                </c:pt>
                <c:pt idx="144">
                  <c:v>1.2195645987808501</c:v>
                </c:pt>
                <c:pt idx="145">
                  <c:v>1.16200829164671</c:v>
                </c:pt>
                <c:pt idx="146">
                  <c:v>1.20412824057805</c:v>
                </c:pt>
                <c:pt idx="147">
                  <c:v>1.18897339433611</c:v>
                </c:pt>
                <c:pt idx="148">
                  <c:v>1.1533444539447599</c:v>
                </c:pt>
                <c:pt idx="149">
                  <c:v>1.10137857416436</c:v>
                </c:pt>
                <c:pt idx="150">
                  <c:v>0.96554807360639705</c:v>
                </c:pt>
                <c:pt idx="151">
                  <c:v>0.941409866311819</c:v>
                </c:pt>
                <c:pt idx="152">
                  <c:v>0.90518434787976099</c:v>
                </c:pt>
                <c:pt idx="153">
                  <c:v>0.86579504310772404</c:v>
                </c:pt>
                <c:pt idx="154">
                  <c:v>0.72914885999103396</c:v>
                </c:pt>
                <c:pt idx="155">
                  <c:v>0.64907513519340698</c:v>
                </c:pt>
                <c:pt idx="156">
                  <c:v>0.64250176100884304</c:v>
                </c:pt>
                <c:pt idx="157">
                  <c:v>0.67040545774808602</c:v>
                </c:pt>
                <c:pt idx="158">
                  <c:v>0.55688294030700003</c:v>
                </c:pt>
                <c:pt idx="159">
                  <c:v>0.39789994632882297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1.7511375301832599</c:v>
                </c:pt>
                <c:pt idx="2">
                  <c:v>1.68652812596393</c:v>
                </c:pt>
                <c:pt idx="3">
                  <c:v>1.6178158502075299</c:v>
                </c:pt>
                <c:pt idx="4">
                  <c:v>1.66654965066995</c:v>
                </c:pt>
                <c:pt idx="5">
                  <c:v>1.7330288940826999</c:v>
                </c:pt>
                <c:pt idx="6">
                  <c:v>1.6540628762773499</c:v>
                </c:pt>
                <c:pt idx="7">
                  <c:v>1.6805237940137201</c:v>
                </c:pt>
                <c:pt idx="8">
                  <c:v>1.6896098523115599</c:v>
                </c:pt>
                <c:pt idx="9">
                  <c:v>1.8025688085793601</c:v>
                </c:pt>
                <c:pt idx="10">
                  <c:v>1.7873922435907199</c:v>
                </c:pt>
                <c:pt idx="11">
                  <c:v>1.83078868974257</c:v>
                </c:pt>
                <c:pt idx="12">
                  <c:v>1.7609543313656699</c:v>
                </c:pt>
                <c:pt idx="13">
                  <c:v>1.79278400357219</c:v>
                </c:pt>
                <c:pt idx="14">
                  <c:v>1.8517478620954</c:v>
                </c:pt>
                <c:pt idx="15">
                  <c:v>1.87766993447291</c:v>
                </c:pt>
                <c:pt idx="16">
                  <c:v>1.97222769853396</c:v>
                </c:pt>
                <c:pt idx="17">
                  <c:v>1.8439541737480001</c:v>
                </c:pt>
                <c:pt idx="18">
                  <c:v>1.8969982867347399</c:v>
                </c:pt>
                <c:pt idx="19">
                  <c:v>1.9537994432413299</c:v>
                </c:pt>
                <c:pt idx="20">
                  <c:v>2.1043958284133999</c:v>
                </c:pt>
                <c:pt idx="21">
                  <c:v>2.0920962664256502</c:v>
                </c:pt>
                <c:pt idx="22">
                  <c:v>2.1176306419727702</c:v>
                </c:pt>
                <c:pt idx="23">
                  <c:v>2.1684226173508998</c:v>
                </c:pt>
                <c:pt idx="24">
                  <c:v>2.1529090782801399</c:v>
                </c:pt>
                <c:pt idx="25">
                  <c:v>2.1804164194696698</c:v>
                </c:pt>
                <c:pt idx="26">
                  <c:v>2.2446162852136902</c:v>
                </c:pt>
                <c:pt idx="27">
                  <c:v>2.26820307600175</c:v>
                </c:pt>
                <c:pt idx="28">
                  <c:v>2.26846436683243</c:v>
                </c:pt>
                <c:pt idx="29">
                  <c:v>2.2895251838469299</c:v>
                </c:pt>
                <c:pt idx="30">
                  <c:v>2.02371337819238</c:v>
                </c:pt>
                <c:pt idx="31">
                  <c:v>2.0359138679884099</c:v>
                </c:pt>
                <c:pt idx="32">
                  <c:v>2.0399873340674599</c:v>
                </c:pt>
                <c:pt idx="33">
                  <c:v>2.0112065110360402</c:v>
                </c:pt>
                <c:pt idx="34">
                  <c:v>2.0127106360737099</c:v>
                </c:pt>
                <c:pt idx="35">
                  <c:v>1.8823219684058801</c:v>
                </c:pt>
                <c:pt idx="36">
                  <c:v>1.8848544784193699</c:v>
                </c:pt>
                <c:pt idx="37">
                  <c:v>1.81502623553217</c:v>
                </c:pt>
                <c:pt idx="38">
                  <c:v>1.81473028832615</c:v>
                </c:pt>
                <c:pt idx="39">
                  <c:v>1.8496483463212401</c:v>
                </c:pt>
                <c:pt idx="40">
                  <c:v>1.66990466427076</c:v>
                </c:pt>
                <c:pt idx="41">
                  <c:v>1.6456228294266</c:v>
                </c:pt>
                <c:pt idx="42">
                  <c:v>1.6262576224401799</c:v>
                </c:pt>
                <c:pt idx="43">
                  <c:v>1.6504260533875501</c:v>
                </c:pt>
                <c:pt idx="44">
                  <c:v>1.71991624113109</c:v>
                </c:pt>
                <c:pt idx="45">
                  <c:v>2.0014320970733301</c:v>
                </c:pt>
                <c:pt idx="46">
                  <c:v>2.0426971229264699</c:v>
                </c:pt>
                <c:pt idx="47">
                  <c:v>2.0894392871531799</c:v>
                </c:pt>
                <c:pt idx="48">
                  <c:v>2.1009302248251198</c:v>
                </c:pt>
                <c:pt idx="49">
                  <c:v>2.1090018848402599</c:v>
                </c:pt>
                <c:pt idx="50">
                  <c:v>1.9329983974476299</c:v>
                </c:pt>
                <c:pt idx="51">
                  <c:v>1.9725008084137401</c:v>
                </c:pt>
                <c:pt idx="52">
                  <c:v>1.9638427696097001</c:v>
                </c:pt>
                <c:pt idx="53">
                  <c:v>1.97301386352041</c:v>
                </c:pt>
                <c:pt idx="54">
                  <c:v>1.93963076886427</c:v>
                </c:pt>
                <c:pt idx="55">
                  <c:v>1.6404856332801401</c:v>
                </c:pt>
                <c:pt idx="56">
                  <c:v>1.6213056156757599</c:v>
                </c:pt>
                <c:pt idx="57">
                  <c:v>1.56169677541381</c:v>
                </c:pt>
                <c:pt idx="58">
                  <c:v>1.6075751050659299</c:v>
                </c:pt>
                <c:pt idx="59">
                  <c:v>1.67122812165829</c:v>
                </c:pt>
                <c:pt idx="60">
                  <c:v>1.5795569747862299</c:v>
                </c:pt>
                <c:pt idx="61">
                  <c:v>1.6646474541524801</c:v>
                </c:pt>
                <c:pt idx="62">
                  <c:v>1.6449186827814499</c:v>
                </c:pt>
                <c:pt idx="63">
                  <c:v>1.68494263328795</c:v>
                </c:pt>
                <c:pt idx="64">
                  <c:v>1.63816662866068</c:v>
                </c:pt>
                <c:pt idx="65">
                  <c:v>1.6720467615352299</c:v>
                </c:pt>
                <c:pt idx="66">
                  <c:v>1.7666446865233001</c:v>
                </c:pt>
                <c:pt idx="67">
                  <c:v>1.7604650873801</c:v>
                </c:pt>
                <c:pt idx="68">
                  <c:v>1.76727970881786</c:v>
                </c:pt>
                <c:pt idx="69">
                  <c:v>1.74434270544313</c:v>
                </c:pt>
                <c:pt idx="70">
                  <c:v>1.78497813667355</c:v>
                </c:pt>
                <c:pt idx="71">
                  <c:v>1.88044925771843</c:v>
                </c:pt>
                <c:pt idx="72">
                  <c:v>1.8559586106443999</c:v>
                </c:pt>
                <c:pt idx="73">
                  <c:v>1.8519785954474</c:v>
                </c:pt>
                <c:pt idx="74">
                  <c:v>1.85156291164673</c:v>
                </c:pt>
                <c:pt idx="75">
                  <c:v>1.8537284278419499</c:v>
                </c:pt>
                <c:pt idx="76">
                  <c:v>1.9015571896696599</c:v>
                </c:pt>
                <c:pt idx="77">
                  <c:v>1.95539010691829</c:v>
                </c:pt>
                <c:pt idx="78">
                  <c:v>1.90676888207747</c:v>
                </c:pt>
                <c:pt idx="79">
                  <c:v>1.8651829881070601</c:v>
                </c:pt>
                <c:pt idx="80">
                  <c:v>2.0886575041679598</c:v>
                </c:pt>
                <c:pt idx="81">
                  <c:v>2.1915312009688601</c:v>
                </c:pt>
                <c:pt idx="82">
                  <c:v>2.2382826948913799</c:v>
                </c:pt>
                <c:pt idx="83">
                  <c:v>2.1880996847299801</c:v>
                </c:pt>
                <c:pt idx="84">
                  <c:v>2.0933644306942001</c:v>
                </c:pt>
                <c:pt idx="85">
                  <c:v>1.4646866923425399</c:v>
                </c:pt>
                <c:pt idx="86">
                  <c:v>1.7568482363930999</c:v>
                </c:pt>
                <c:pt idx="87">
                  <c:v>1.7716323373242999</c:v>
                </c:pt>
                <c:pt idx="88">
                  <c:v>1.6775087878675901</c:v>
                </c:pt>
                <c:pt idx="89">
                  <c:v>1.44810104009876</c:v>
                </c:pt>
                <c:pt idx="90">
                  <c:v>0.99109410639721096</c:v>
                </c:pt>
                <c:pt idx="91">
                  <c:v>1.0705495138221699</c:v>
                </c:pt>
                <c:pt idx="92">
                  <c:v>1.18961126152041</c:v>
                </c:pt>
                <c:pt idx="93">
                  <c:v>1.1406853842467699</c:v>
                </c:pt>
                <c:pt idx="94">
                  <c:v>0.94996243461968799</c:v>
                </c:pt>
                <c:pt idx="95">
                  <c:v>1.27265427324066</c:v>
                </c:pt>
                <c:pt idx="96">
                  <c:v>1.41575528261191</c:v>
                </c:pt>
                <c:pt idx="97">
                  <c:v>1.4092519386381399</c:v>
                </c:pt>
                <c:pt idx="98">
                  <c:v>1.35419139491296</c:v>
                </c:pt>
                <c:pt idx="99">
                  <c:v>1.2658912410730701</c:v>
                </c:pt>
                <c:pt idx="100">
                  <c:v>1.79111169690039</c:v>
                </c:pt>
                <c:pt idx="101">
                  <c:v>1.86871321069556</c:v>
                </c:pt>
                <c:pt idx="102">
                  <c:v>1.85842993394206</c:v>
                </c:pt>
                <c:pt idx="103">
                  <c:v>1.8060205930429201</c:v>
                </c:pt>
                <c:pt idx="104">
                  <c:v>1.7024708184875901</c:v>
                </c:pt>
                <c:pt idx="105">
                  <c:v>1.59766451278255</c:v>
                </c:pt>
                <c:pt idx="106">
                  <c:v>1.6384295073367099</c:v>
                </c:pt>
                <c:pt idx="107">
                  <c:v>1.59647072826689</c:v>
                </c:pt>
                <c:pt idx="108">
                  <c:v>1.5005410598726401</c:v>
                </c:pt>
                <c:pt idx="109">
                  <c:v>1.42367238780443</c:v>
                </c:pt>
                <c:pt idx="110">
                  <c:v>1.3055043094608301</c:v>
                </c:pt>
                <c:pt idx="111">
                  <c:v>1.3708268801078001</c:v>
                </c:pt>
                <c:pt idx="112">
                  <c:v>1.3645794598585801</c:v>
                </c:pt>
                <c:pt idx="113">
                  <c:v>1.3366469013614699</c:v>
                </c:pt>
                <c:pt idx="114">
                  <c:v>1.2798662645143799</c:v>
                </c:pt>
                <c:pt idx="115">
                  <c:v>1.1382487724122701</c:v>
                </c:pt>
                <c:pt idx="116">
                  <c:v>1.2892239595558399</c:v>
                </c:pt>
                <c:pt idx="117">
                  <c:v>1.24707312102795</c:v>
                </c:pt>
                <c:pt idx="118">
                  <c:v>1.2063632991564699</c:v>
                </c:pt>
                <c:pt idx="119">
                  <c:v>1.1003231574188099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1.7484355331124</c:v>
                </c:pt>
                <c:pt idx="2">
                  <c:v>1.7816722060913801</c:v>
                </c:pt>
                <c:pt idx="3">
                  <c:v>1.81794785063911</c:v>
                </c:pt>
                <c:pt idx="4">
                  <c:v>1.65142493805048</c:v>
                </c:pt>
                <c:pt idx="5">
                  <c:v>1.64824020055701</c:v>
                </c:pt>
                <c:pt idx="6">
                  <c:v>1.65192101844742</c:v>
                </c:pt>
                <c:pt idx="7">
                  <c:v>1.56890775841528</c:v>
                </c:pt>
                <c:pt idx="8">
                  <c:v>1.4197063879852301</c:v>
                </c:pt>
                <c:pt idx="9">
                  <c:v>1.3775556201483701</c:v>
                </c:pt>
                <c:pt idx="10">
                  <c:v>1.4106273211192499</c:v>
                </c:pt>
                <c:pt idx="11">
                  <c:v>1.4164326532215601</c:v>
                </c:pt>
                <c:pt idx="12">
                  <c:v>1.65307288840484</c:v>
                </c:pt>
                <c:pt idx="13">
                  <c:v>1.4664120704204</c:v>
                </c:pt>
                <c:pt idx="14">
                  <c:v>1.46939884487471</c:v>
                </c:pt>
                <c:pt idx="15">
                  <c:v>1.4623175839251601</c:v>
                </c:pt>
                <c:pt idx="16">
                  <c:v>1.45479483924013</c:v>
                </c:pt>
                <c:pt idx="17">
                  <c:v>1.3583645085812099</c:v>
                </c:pt>
                <c:pt idx="18">
                  <c:v>1.4115594478689</c:v>
                </c:pt>
                <c:pt idx="19">
                  <c:v>1.46511484145405</c:v>
                </c:pt>
                <c:pt idx="20">
                  <c:v>1.4657413694567201</c:v>
                </c:pt>
                <c:pt idx="21">
                  <c:v>1.4729600179865701</c:v>
                </c:pt>
                <c:pt idx="22">
                  <c:v>1.47520398304065</c:v>
                </c:pt>
                <c:pt idx="23">
                  <c:v>1.42479484658831</c:v>
                </c:pt>
                <c:pt idx="24">
                  <c:v>1.42372753382182</c:v>
                </c:pt>
                <c:pt idx="25">
                  <c:v>1.1532782601140901</c:v>
                </c:pt>
                <c:pt idx="26">
                  <c:v>1.1264022010582699</c:v>
                </c:pt>
                <c:pt idx="27">
                  <c:v>1.1288003221337</c:v>
                </c:pt>
                <c:pt idx="28">
                  <c:v>1.12880211516984</c:v>
                </c:pt>
                <c:pt idx="29">
                  <c:v>1.14413535402543</c:v>
                </c:pt>
                <c:pt idx="30">
                  <c:v>1.4939745842096599</c:v>
                </c:pt>
                <c:pt idx="31">
                  <c:v>1.53161775670439</c:v>
                </c:pt>
                <c:pt idx="32">
                  <c:v>1.5486303979235201</c:v>
                </c:pt>
                <c:pt idx="33">
                  <c:v>1.58073766359185</c:v>
                </c:pt>
                <c:pt idx="34">
                  <c:v>1.5734867833814701</c:v>
                </c:pt>
                <c:pt idx="35">
                  <c:v>1.8705125726801299</c:v>
                </c:pt>
                <c:pt idx="36">
                  <c:v>1.95927553958881</c:v>
                </c:pt>
                <c:pt idx="37">
                  <c:v>1.9917127314488201</c:v>
                </c:pt>
                <c:pt idx="38">
                  <c:v>1.9706916955487099</c:v>
                </c:pt>
                <c:pt idx="39">
                  <c:v>1.9455423245813299</c:v>
                </c:pt>
                <c:pt idx="40">
                  <c:v>1.66013732615627</c:v>
                </c:pt>
                <c:pt idx="41">
                  <c:v>1.63669599326233</c:v>
                </c:pt>
                <c:pt idx="42">
                  <c:v>1.58813759305767</c:v>
                </c:pt>
                <c:pt idx="43">
                  <c:v>1.5342059371724901</c:v>
                </c:pt>
                <c:pt idx="44">
                  <c:v>1.4795455599687799</c:v>
                </c:pt>
                <c:pt idx="45">
                  <c:v>1.22190163593706</c:v>
                </c:pt>
                <c:pt idx="46">
                  <c:v>1.1919604444856</c:v>
                </c:pt>
                <c:pt idx="47">
                  <c:v>1.2080682733843999</c:v>
                </c:pt>
                <c:pt idx="48">
                  <c:v>1.2250122374319801</c:v>
                </c:pt>
                <c:pt idx="49">
                  <c:v>1.26888379378022</c:v>
                </c:pt>
                <c:pt idx="50">
                  <c:v>1.1147870041458501</c:v>
                </c:pt>
                <c:pt idx="51">
                  <c:v>1.0418104057856801</c:v>
                </c:pt>
                <c:pt idx="52">
                  <c:v>1.10760834844659</c:v>
                </c:pt>
                <c:pt idx="53">
                  <c:v>1.1235970078034101</c:v>
                </c:pt>
                <c:pt idx="54">
                  <c:v>1.14211948368376</c:v>
                </c:pt>
                <c:pt idx="55">
                  <c:v>1.8227609772372899</c:v>
                </c:pt>
                <c:pt idx="56">
                  <c:v>1.7717240316479399</c:v>
                </c:pt>
                <c:pt idx="57">
                  <c:v>1.75770629828251</c:v>
                </c:pt>
                <c:pt idx="58">
                  <c:v>1.7762841385122901</c:v>
                </c:pt>
                <c:pt idx="59">
                  <c:v>1.8229037229417699</c:v>
                </c:pt>
                <c:pt idx="60">
                  <c:v>2.2759069103915102</c:v>
                </c:pt>
                <c:pt idx="61">
                  <c:v>2.1964849413691399</c:v>
                </c:pt>
                <c:pt idx="62">
                  <c:v>2.1435578393614798</c:v>
                </c:pt>
                <c:pt idx="63">
                  <c:v>2.1342653797889302</c:v>
                </c:pt>
                <c:pt idx="64">
                  <c:v>2.2099104838314001</c:v>
                </c:pt>
                <c:pt idx="65">
                  <c:v>2.56592571849301</c:v>
                </c:pt>
                <c:pt idx="66">
                  <c:v>2.4019443074032401</c:v>
                </c:pt>
                <c:pt idx="67">
                  <c:v>2.3970083393656201</c:v>
                </c:pt>
                <c:pt idx="68">
                  <c:v>2.37279612849647</c:v>
                </c:pt>
                <c:pt idx="69">
                  <c:v>2.3876917814562102</c:v>
                </c:pt>
                <c:pt idx="70">
                  <c:v>3.0445880905196199</c:v>
                </c:pt>
                <c:pt idx="71">
                  <c:v>2.7057946831590201</c:v>
                </c:pt>
                <c:pt idx="72">
                  <c:v>2.6006106921844099</c:v>
                </c:pt>
                <c:pt idx="73">
                  <c:v>2.54660564462537</c:v>
                </c:pt>
                <c:pt idx="74">
                  <c:v>2.6233327045302102</c:v>
                </c:pt>
                <c:pt idx="75">
                  <c:v>3.0081702533781098</c:v>
                </c:pt>
                <c:pt idx="76">
                  <c:v>2.7771885260684499</c:v>
                </c:pt>
                <c:pt idx="77">
                  <c:v>2.69344974642136</c:v>
                </c:pt>
                <c:pt idx="78">
                  <c:v>2.6551865029412798</c:v>
                </c:pt>
                <c:pt idx="79">
                  <c:v>2.66249894352074</c:v>
                </c:pt>
                <c:pt idx="80">
                  <c:v>3.1197784212480002</c:v>
                </c:pt>
                <c:pt idx="81">
                  <c:v>2.9466279380530298</c:v>
                </c:pt>
                <c:pt idx="82">
                  <c:v>2.8560288317952698</c:v>
                </c:pt>
                <c:pt idx="83">
                  <c:v>2.7615750349777399</c:v>
                </c:pt>
                <c:pt idx="84">
                  <c:v>2.7548794329652999</c:v>
                </c:pt>
                <c:pt idx="85">
                  <c:v>2.8965724921769</c:v>
                </c:pt>
                <c:pt idx="86">
                  <c:v>2.71536233349704</c:v>
                </c:pt>
                <c:pt idx="87">
                  <c:v>2.65146713136923</c:v>
                </c:pt>
                <c:pt idx="88">
                  <c:v>2.6395364051489398</c:v>
                </c:pt>
                <c:pt idx="89">
                  <c:v>2.6403120524662298</c:v>
                </c:pt>
                <c:pt idx="90">
                  <c:v>3.0288257395204301</c:v>
                </c:pt>
                <c:pt idx="91">
                  <c:v>2.9490855492420298</c:v>
                </c:pt>
                <c:pt idx="92">
                  <c:v>2.8726588113400502</c:v>
                </c:pt>
                <c:pt idx="93">
                  <c:v>2.8684931569823999</c:v>
                </c:pt>
                <c:pt idx="94">
                  <c:v>2.83484813164173</c:v>
                </c:pt>
                <c:pt idx="95">
                  <c:v>2.87537544170186</c:v>
                </c:pt>
                <c:pt idx="96">
                  <c:v>2.8509310291416301</c:v>
                </c:pt>
                <c:pt idx="97">
                  <c:v>2.8262318687535499</c:v>
                </c:pt>
                <c:pt idx="98">
                  <c:v>2.82917468632137</c:v>
                </c:pt>
                <c:pt idx="99">
                  <c:v>2.7183975504798301</c:v>
                </c:pt>
                <c:pt idx="100">
                  <c:v>2.70179715747275</c:v>
                </c:pt>
                <c:pt idx="101">
                  <c:v>2.6549236190334802</c:v>
                </c:pt>
                <c:pt idx="102">
                  <c:v>2.6370393320021099</c:v>
                </c:pt>
                <c:pt idx="103">
                  <c:v>2.62330664566867</c:v>
                </c:pt>
                <c:pt idx="104">
                  <c:v>2.5803569066856</c:v>
                </c:pt>
                <c:pt idx="105">
                  <c:v>2.5947864222526502</c:v>
                </c:pt>
                <c:pt idx="106">
                  <c:v>2.5791699351035202</c:v>
                </c:pt>
                <c:pt idx="107">
                  <c:v>2.5753280628333299</c:v>
                </c:pt>
                <c:pt idx="108">
                  <c:v>2.5596294068576699</c:v>
                </c:pt>
                <c:pt idx="109">
                  <c:v>2.5325238141119701</c:v>
                </c:pt>
                <c:pt idx="110">
                  <c:v>2.5097590025822498</c:v>
                </c:pt>
                <c:pt idx="111">
                  <c:v>2.5177850677275702</c:v>
                </c:pt>
                <c:pt idx="112">
                  <c:v>2.4993223932916599</c:v>
                </c:pt>
                <c:pt idx="113">
                  <c:v>2.4574937082787098</c:v>
                </c:pt>
                <c:pt idx="114">
                  <c:v>2.4129144139462699</c:v>
                </c:pt>
                <c:pt idx="115">
                  <c:v>2.38608102901867</c:v>
                </c:pt>
                <c:pt idx="116">
                  <c:v>2.36956404451904</c:v>
                </c:pt>
                <c:pt idx="117">
                  <c:v>2.3771906881018698</c:v>
                </c:pt>
                <c:pt idx="118">
                  <c:v>2.3516343316231501</c:v>
                </c:pt>
                <c:pt idx="119">
                  <c:v>2.2939320870017701</c:v>
                </c:pt>
                <c:pt idx="120">
                  <c:v>2.1665600869575798</c:v>
                </c:pt>
                <c:pt idx="121">
                  <c:v>2.1698423333433601</c:v>
                </c:pt>
                <c:pt idx="122">
                  <c:v>2.18972539514359</c:v>
                </c:pt>
                <c:pt idx="123">
                  <c:v>2.1840169129939602</c:v>
                </c:pt>
                <c:pt idx="124">
                  <c:v>2.1271963921747798</c:v>
                </c:pt>
                <c:pt idx="125">
                  <c:v>2.0765541730410799</c:v>
                </c:pt>
                <c:pt idx="126">
                  <c:v>2.1003582582239999</c:v>
                </c:pt>
                <c:pt idx="127">
                  <c:v>2.11470897723704</c:v>
                </c:pt>
                <c:pt idx="128">
                  <c:v>2.09129413369909</c:v>
                </c:pt>
                <c:pt idx="129">
                  <c:v>2.0281481307253202</c:v>
                </c:pt>
                <c:pt idx="130">
                  <c:v>1.90386482149565</c:v>
                </c:pt>
                <c:pt idx="131">
                  <c:v>1.86112873375726</c:v>
                </c:pt>
                <c:pt idx="132">
                  <c:v>1.8281591691766299</c:v>
                </c:pt>
                <c:pt idx="133">
                  <c:v>1.7373515027775801</c:v>
                </c:pt>
                <c:pt idx="134">
                  <c:v>1.6454144114306199</c:v>
                </c:pt>
                <c:pt idx="135">
                  <c:v>1.54760922048174</c:v>
                </c:pt>
                <c:pt idx="136">
                  <c:v>1.5662951544464001</c:v>
                </c:pt>
                <c:pt idx="137">
                  <c:v>1.5904365733327099</c:v>
                </c:pt>
                <c:pt idx="138">
                  <c:v>1.5642589162351299</c:v>
                </c:pt>
                <c:pt idx="139">
                  <c:v>1.5188315548968401</c:v>
                </c:pt>
                <c:pt idx="140">
                  <c:v>1.51181816848679</c:v>
                </c:pt>
                <c:pt idx="141">
                  <c:v>1.5437182415166</c:v>
                </c:pt>
                <c:pt idx="142">
                  <c:v>1.56047949165168</c:v>
                </c:pt>
                <c:pt idx="143">
                  <c:v>1.55942656465811</c:v>
                </c:pt>
                <c:pt idx="144">
                  <c:v>1.5172831748879001</c:v>
                </c:pt>
                <c:pt idx="145">
                  <c:v>1.4583004359374001</c:v>
                </c:pt>
                <c:pt idx="146">
                  <c:v>1.4678498363729899</c:v>
                </c:pt>
                <c:pt idx="147">
                  <c:v>1.4593334754985801</c:v>
                </c:pt>
                <c:pt idx="148">
                  <c:v>1.4109363768865799</c:v>
                </c:pt>
                <c:pt idx="149">
                  <c:v>1.33667178878207</c:v>
                </c:pt>
                <c:pt idx="150">
                  <c:v>1.2377493666681101</c:v>
                </c:pt>
                <c:pt idx="151">
                  <c:v>1.2175402011499299</c:v>
                </c:pt>
                <c:pt idx="152">
                  <c:v>1.1968489441535799</c:v>
                </c:pt>
                <c:pt idx="153">
                  <c:v>1.15045991512317</c:v>
                </c:pt>
                <c:pt idx="154">
                  <c:v>1.0369753958504</c:v>
                </c:pt>
                <c:pt idx="155">
                  <c:v>0.88953684691273005</c:v>
                </c:pt>
                <c:pt idx="156">
                  <c:v>0.92135997903014399</c:v>
                </c:pt>
                <c:pt idx="157">
                  <c:v>0.95209450768729198</c:v>
                </c:pt>
                <c:pt idx="158">
                  <c:v>0.87059262120075698</c:v>
                </c:pt>
                <c:pt idx="159">
                  <c:v>0.76748225811130399</c:v>
                </c:pt>
                <c:pt idx="160">
                  <c:v>0.89488404487647399</c:v>
                </c:pt>
                <c:pt idx="161">
                  <c:v>0.91760813261676499</c:v>
                </c:pt>
                <c:pt idx="162">
                  <c:v>0.92100431350411704</c:v>
                </c:pt>
                <c:pt idx="163">
                  <c:v>0.90249716294916904</c:v>
                </c:pt>
                <c:pt idx="164">
                  <c:v>0.79413093238880095</c:v>
                </c:pt>
                <c:pt idx="165">
                  <c:v>0.70482766402228603</c:v>
                </c:pt>
                <c:pt idx="166">
                  <c:v>0.75224850624537198</c:v>
                </c:pt>
                <c:pt idx="167">
                  <c:v>0.80085292939803499</c:v>
                </c:pt>
                <c:pt idx="168">
                  <c:v>0.73008728813021395</c:v>
                </c:pt>
                <c:pt idx="169">
                  <c:v>0.63828341884044104</c:v>
                </c:pt>
                <c:pt idx="170">
                  <c:v>0.53126247660471504</c:v>
                </c:pt>
                <c:pt idx="171">
                  <c:v>0.56621562315826401</c:v>
                </c:pt>
                <c:pt idx="172">
                  <c:v>0.57883398433230104</c:v>
                </c:pt>
                <c:pt idx="173">
                  <c:v>0.61277000170238005</c:v>
                </c:pt>
                <c:pt idx="174">
                  <c:v>0.440164567139116</c:v>
                </c:pt>
                <c:pt idx="175">
                  <c:v>0.29841430906678301</c:v>
                </c:pt>
                <c:pt idx="176">
                  <c:v>0.36859447174772703</c:v>
                </c:pt>
                <c:pt idx="177">
                  <c:v>0.52877688178807303</c:v>
                </c:pt>
                <c:pt idx="178">
                  <c:v>0.35385548275770001</c:v>
                </c:pt>
                <c:pt idx="179">
                  <c:v>9.2041654033889905E-2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1.7385919046901299</c:v>
                </c:pt>
                <c:pt idx="2">
                  <c:v>1.7709875776116599</c:v>
                </c:pt>
                <c:pt idx="3">
                  <c:v>1.6622758232149699</c:v>
                </c:pt>
                <c:pt idx="4">
                  <c:v>1.6579151326597801</c:v>
                </c:pt>
                <c:pt idx="5">
                  <c:v>1.86817249409084</c:v>
                </c:pt>
                <c:pt idx="6">
                  <c:v>1.7729658387880201</c:v>
                </c:pt>
                <c:pt idx="7">
                  <c:v>1.89456386390021</c:v>
                </c:pt>
                <c:pt idx="8">
                  <c:v>1.8152980544448001</c:v>
                </c:pt>
                <c:pt idx="9">
                  <c:v>1.87392821760254</c:v>
                </c:pt>
                <c:pt idx="10">
                  <c:v>1.9726561352402801</c:v>
                </c:pt>
                <c:pt idx="11">
                  <c:v>1.97384387379624</c:v>
                </c:pt>
                <c:pt idx="12">
                  <c:v>1.94373184020598</c:v>
                </c:pt>
                <c:pt idx="13">
                  <c:v>1.9175763898036</c:v>
                </c:pt>
                <c:pt idx="14">
                  <c:v>2.01924423551666</c:v>
                </c:pt>
                <c:pt idx="15">
                  <c:v>2.0476267785278499</c:v>
                </c:pt>
                <c:pt idx="16">
                  <c:v>2.1061325686208301</c:v>
                </c:pt>
                <c:pt idx="17">
                  <c:v>2.0153278503879202</c:v>
                </c:pt>
                <c:pt idx="18">
                  <c:v>2.0363308446397701</c:v>
                </c:pt>
                <c:pt idx="19">
                  <c:v>2.04880116009033</c:v>
                </c:pt>
                <c:pt idx="20">
                  <c:v>2.1100906564824098</c:v>
                </c:pt>
                <c:pt idx="21">
                  <c:v>2.12526217693939</c:v>
                </c:pt>
                <c:pt idx="22">
                  <c:v>2.12654453307578</c:v>
                </c:pt>
                <c:pt idx="23">
                  <c:v>2.2072001427572201</c:v>
                </c:pt>
                <c:pt idx="24">
                  <c:v>2.1638281367313699</c:v>
                </c:pt>
                <c:pt idx="25">
                  <c:v>2.31449762824816</c:v>
                </c:pt>
                <c:pt idx="26">
                  <c:v>2.3787165451249099</c:v>
                </c:pt>
                <c:pt idx="27">
                  <c:v>2.42641889326188</c:v>
                </c:pt>
                <c:pt idx="28">
                  <c:v>2.39711906163132</c:v>
                </c:pt>
                <c:pt idx="29">
                  <c:v>2.3797724253802701</c:v>
                </c:pt>
                <c:pt idx="30">
                  <c:v>2.30631855374609</c:v>
                </c:pt>
                <c:pt idx="31">
                  <c:v>2.3019360405598102</c:v>
                </c:pt>
                <c:pt idx="32">
                  <c:v>2.2562658869782002</c:v>
                </c:pt>
                <c:pt idx="33">
                  <c:v>2.2532832095286199</c:v>
                </c:pt>
                <c:pt idx="34">
                  <c:v>2.2659384200138399</c:v>
                </c:pt>
                <c:pt idx="35">
                  <c:v>1.87728541032253</c:v>
                </c:pt>
                <c:pt idx="36">
                  <c:v>1.8596687516608199</c:v>
                </c:pt>
                <c:pt idx="37">
                  <c:v>1.8289697560076099</c:v>
                </c:pt>
                <c:pt idx="38">
                  <c:v>1.8075159497444</c:v>
                </c:pt>
                <c:pt idx="39">
                  <c:v>1.83773573654612</c:v>
                </c:pt>
                <c:pt idx="40">
                  <c:v>1.6224901226764901</c:v>
                </c:pt>
                <c:pt idx="41">
                  <c:v>1.6266188993572399</c:v>
                </c:pt>
                <c:pt idx="42">
                  <c:v>1.66584199213234</c:v>
                </c:pt>
                <c:pt idx="43">
                  <c:v>1.75129540754473</c:v>
                </c:pt>
                <c:pt idx="44">
                  <c:v>1.8346361913612901</c:v>
                </c:pt>
                <c:pt idx="45">
                  <c:v>2.1554796477078</c:v>
                </c:pt>
                <c:pt idx="46">
                  <c:v>2.19095091488746</c:v>
                </c:pt>
                <c:pt idx="47">
                  <c:v>2.1932715298733898</c:v>
                </c:pt>
                <c:pt idx="48">
                  <c:v>2.1852036275648099</c:v>
                </c:pt>
                <c:pt idx="49">
                  <c:v>2.15443783087151</c:v>
                </c:pt>
                <c:pt idx="50">
                  <c:v>2.3321149818489499</c:v>
                </c:pt>
                <c:pt idx="51">
                  <c:v>2.3933723576893402</c:v>
                </c:pt>
                <c:pt idx="52">
                  <c:v>2.3614044716442502</c:v>
                </c:pt>
                <c:pt idx="53">
                  <c:v>2.36487792281065</c:v>
                </c:pt>
                <c:pt idx="54">
                  <c:v>2.3319882981808799</c:v>
                </c:pt>
                <c:pt idx="55">
                  <c:v>2.4016491945894902</c:v>
                </c:pt>
                <c:pt idx="56">
                  <c:v>2.3973479016595398</c:v>
                </c:pt>
                <c:pt idx="57">
                  <c:v>2.3759868898782499</c:v>
                </c:pt>
                <c:pt idx="58">
                  <c:v>2.3240916503230502</c:v>
                </c:pt>
                <c:pt idx="59">
                  <c:v>2.3852172659911202</c:v>
                </c:pt>
                <c:pt idx="60">
                  <c:v>2.6144155395627502</c:v>
                </c:pt>
                <c:pt idx="61">
                  <c:v>2.50892555253844</c:v>
                </c:pt>
                <c:pt idx="62">
                  <c:v>2.5282676493476699</c:v>
                </c:pt>
                <c:pt idx="63">
                  <c:v>2.54158784088481</c:v>
                </c:pt>
                <c:pt idx="64">
                  <c:v>2.58844734880828</c:v>
                </c:pt>
                <c:pt idx="65">
                  <c:v>2.74189211998995</c:v>
                </c:pt>
                <c:pt idx="66">
                  <c:v>2.7283749381132001</c:v>
                </c:pt>
                <c:pt idx="67">
                  <c:v>2.71178337640317</c:v>
                </c:pt>
                <c:pt idx="68">
                  <c:v>2.7015778389239902</c:v>
                </c:pt>
                <c:pt idx="69">
                  <c:v>2.7009692501822</c:v>
                </c:pt>
                <c:pt idx="70">
                  <c:v>2.6538667606299899</c:v>
                </c:pt>
                <c:pt idx="71">
                  <c:v>2.6389138484636701</c:v>
                </c:pt>
                <c:pt idx="72">
                  <c:v>2.6443933973316001</c:v>
                </c:pt>
                <c:pt idx="73">
                  <c:v>2.6856526324346999</c:v>
                </c:pt>
                <c:pt idx="74">
                  <c:v>2.7168145996533499</c:v>
                </c:pt>
                <c:pt idx="75">
                  <c:v>3.0091406305447199</c:v>
                </c:pt>
                <c:pt idx="76">
                  <c:v>2.9901267794539401</c:v>
                </c:pt>
                <c:pt idx="77">
                  <c:v>3.0512616411134799</c:v>
                </c:pt>
                <c:pt idx="78">
                  <c:v>3.1098367979736001</c:v>
                </c:pt>
                <c:pt idx="79">
                  <c:v>3.0138968108750799</c:v>
                </c:pt>
                <c:pt idx="80">
                  <c:v>3.1895930403167001</c:v>
                </c:pt>
                <c:pt idx="81">
                  <c:v>3.1639256444898201</c:v>
                </c:pt>
                <c:pt idx="82">
                  <c:v>3.1498411458877702</c:v>
                </c:pt>
                <c:pt idx="83">
                  <c:v>3.1563854545823902</c:v>
                </c:pt>
                <c:pt idx="84">
                  <c:v>3.1414839822519198</c:v>
                </c:pt>
                <c:pt idx="85">
                  <c:v>3.12696364319509</c:v>
                </c:pt>
                <c:pt idx="86">
                  <c:v>3.1673141232463</c:v>
                </c:pt>
                <c:pt idx="87">
                  <c:v>3.1320617906458601</c:v>
                </c:pt>
                <c:pt idx="88">
                  <c:v>3.0780825024804899</c:v>
                </c:pt>
                <c:pt idx="89">
                  <c:v>3.04685926755133</c:v>
                </c:pt>
                <c:pt idx="90">
                  <c:v>2.9936813413530698</c:v>
                </c:pt>
                <c:pt idx="91">
                  <c:v>3.0399369287196198</c:v>
                </c:pt>
                <c:pt idx="92">
                  <c:v>3.07034578416877</c:v>
                </c:pt>
                <c:pt idx="93">
                  <c:v>2.9972031379164701</c:v>
                </c:pt>
                <c:pt idx="94">
                  <c:v>2.9324673874275602</c:v>
                </c:pt>
                <c:pt idx="95">
                  <c:v>2.8998611893841102</c:v>
                </c:pt>
                <c:pt idx="96">
                  <c:v>2.8409512569581001</c:v>
                </c:pt>
                <c:pt idx="97">
                  <c:v>2.9745777132631401</c:v>
                </c:pt>
                <c:pt idx="98">
                  <c:v>2.9684347514387599</c:v>
                </c:pt>
                <c:pt idx="99">
                  <c:v>2.86205591748051</c:v>
                </c:pt>
                <c:pt idx="100">
                  <c:v>2.7250450578757701</c:v>
                </c:pt>
                <c:pt idx="101">
                  <c:v>2.7356685568228301</c:v>
                </c:pt>
                <c:pt idx="102">
                  <c:v>2.7170483247038701</c:v>
                </c:pt>
                <c:pt idx="103">
                  <c:v>2.67703188331997</c:v>
                </c:pt>
                <c:pt idx="104">
                  <c:v>2.64076058443271</c:v>
                </c:pt>
                <c:pt idx="105">
                  <c:v>2.61176118302699</c:v>
                </c:pt>
                <c:pt idx="106">
                  <c:v>2.6090671933681802</c:v>
                </c:pt>
                <c:pt idx="107">
                  <c:v>2.6032722364818901</c:v>
                </c:pt>
                <c:pt idx="108">
                  <c:v>2.5824107822063702</c:v>
                </c:pt>
                <c:pt idx="109">
                  <c:v>2.5403941930016498</c:v>
                </c:pt>
                <c:pt idx="110">
                  <c:v>2.5003291647230501</c:v>
                </c:pt>
                <c:pt idx="111">
                  <c:v>2.5068053409030102</c:v>
                </c:pt>
                <c:pt idx="112">
                  <c:v>2.4972703201697501</c:v>
                </c:pt>
                <c:pt idx="113">
                  <c:v>2.4629991614241602</c:v>
                </c:pt>
                <c:pt idx="114">
                  <c:v>2.4208799188354702</c:v>
                </c:pt>
                <c:pt idx="115">
                  <c:v>2.3730001463134802</c:v>
                </c:pt>
                <c:pt idx="116">
                  <c:v>2.3395751038722099</c:v>
                </c:pt>
                <c:pt idx="117">
                  <c:v>2.3891917168825199</c:v>
                </c:pt>
                <c:pt idx="118">
                  <c:v>2.35728007482887</c:v>
                </c:pt>
                <c:pt idx="119">
                  <c:v>2.2918592962150401</c:v>
                </c:pt>
                <c:pt idx="120">
                  <c:v>2.1818295186257002</c:v>
                </c:pt>
                <c:pt idx="121">
                  <c:v>2.19275554230643</c:v>
                </c:pt>
                <c:pt idx="122">
                  <c:v>2.1888418007301702</c:v>
                </c:pt>
                <c:pt idx="123">
                  <c:v>2.1348501272367999</c:v>
                </c:pt>
                <c:pt idx="124">
                  <c:v>2.0257459740332102</c:v>
                </c:pt>
                <c:pt idx="125">
                  <c:v>2.0308871843423701</c:v>
                </c:pt>
                <c:pt idx="126">
                  <c:v>2.0530228453559101</c:v>
                </c:pt>
                <c:pt idx="127">
                  <c:v>2.0338726346465399</c:v>
                </c:pt>
                <c:pt idx="128">
                  <c:v>2.0318528653297401</c:v>
                </c:pt>
                <c:pt idx="129">
                  <c:v>1.9909857434639799</c:v>
                </c:pt>
                <c:pt idx="130">
                  <c:v>1.9831170077846501</c:v>
                </c:pt>
                <c:pt idx="131">
                  <c:v>1.99293258704817</c:v>
                </c:pt>
                <c:pt idx="132">
                  <c:v>1.98710019356962</c:v>
                </c:pt>
                <c:pt idx="133">
                  <c:v>1.9336414989061299</c:v>
                </c:pt>
                <c:pt idx="134">
                  <c:v>1.87358755479058</c:v>
                </c:pt>
                <c:pt idx="135">
                  <c:v>1.8330680846354701</c:v>
                </c:pt>
                <c:pt idx="136">
                  <c:v>1.82558157577304</c:v>
                </c:pt>
                <c:pt idx="137">
                  <c:v>1.7997955009195199</c:v>
                </c:pt>
                <c:pt idx="138">
                  <c:v>1.76673830976867</c:v>
                </c:pt>
                <c:pt idx="139">
                  <c:v>1.69926702665003</c:v>
                </c:pt>
                <c:pt idx="140">
                  <c:v>1.59840266019569</c:v>
                </c:pt>
                <c:pt idx="141">
                  <c:v>1.60428318732284</c:v>
                </c:pt>
                <c:pt idx="142">
                  <c:v>1.6079438062845</c:v>
                </c:pt>
                <c:pt idx="143">
                  <c:v>1.57543728537224</c:v>
                </c:pt>
                <c:pt idx="144">
                  <c:v>1.51217513144978</c:v>
                </c:pt>
                <c:pt idx="145">
                  <c:v>1.42456631147</c:v>
                </c:pt>
                <c:pt idx="146">
                  <c:v>1.44762953265774</c:v>
                </c:pt>
                <c:pt idx="147">
                  <c:v>1.43568957416837</c:v>
                </c:pt>
                <c:pt idx="148">
                  <c:v>1.3910019270012399</c:v>
                </c:pt>
                <c:pt idx="149">
                  <c:v>1.3155381425561199</c:v>
                </c:pt>
                <c:pt idx="150">
                  <c:v>1.2516514841889801</c:v>
                </c:pt>
                <c:pt idx="151">
                  <c:v>1.2655945326548399</c:v>
                </c:pt>
                <c:pt idx="152">
                  <c:v>1.2680296665691999</c:v>
                </c:pt>
                <c:pt idx="153">
                  <c:v>1.2399509920279499</c:v>
                </c:pt>
                <c:pt idx="154">
                  <c:v>1.1637237109009899</c:v>
                </c:pt>
                <c:pt idx="155">
                  <c:v>1.07168532925352</c:v>
                </c:pt>
                <c:pt idx="156">
                  <c:v>1.0901314570164999</c:v>
                </c:pt>
                <c:pt idx="157">
                  <c:v>1.10470549313949</c:v>
                </c:pt>
                <c:pt idx="158">
                  <c:v>1.06191875265619</c:v>
                </c:pt>
                <c:pt idx="159">
                  <c:v>0.98847066181899901</c:v>
                </c:pt>
                <c:pt idx="160">
                  <c:v>0.88007937578819495</c:v>
                </c:pt>
                <c:pt idx="161">
                  <c:v>0.89741632641440905</c:v>
                </c:pt>
                <c:pt idx="162">
                  <c:v>0.90404371015100804</c:v>
                </c:pt>
                <c:pt idx="163">
                  <c:v>0.89470150190697095</c:v>
                </c:pt>
                <c:pt idx="164">
                  <c:v>0.79096897169962399</c:v>
                </c:pt>
                <c:pt idx="165">
                  <c:v>0.70923332209749601</c:v>
                </c:pt>
                <c:pt idx="166">
                  <c:v>0.744824836902793</c:v>
                </c:pt>
                <c:pt idx="167">
                  <c:v>0.79335604779091196</c:v>
                </c:pt>
                <c:pt idx="168">
                  <c:v>0.72716548697448502</c:v>
                </c:pt>
                <c:pt idx="169">
                  <c:v>0.63709931773496198</c:v>
                </c:pt>
                <c:pt idx="170">
                  <c:v>0.53315735067987202</c:v>
                </c:pt>
                <c:pt idx="171">
                  <c:v>0.56045799575216504</c:v>
                </c:pt>
                <c:pt idx="172">
                  <c:v>0.57106399441019595</c:v>
                </c:pt>
                <c:pt idx="173">
                  <c:v>0.60819862828641202</c:v>
                </c:pt>
                <c:pt idx="174">
                  <c:v>0.438901328607466</c:v>
                </c:pt>
                <c:pt idx="175">
                  <c:v>0.29848911283148599</c:v>
                </c:pt>
                <c:pt idx="176">
                  <c:v>0.36219785929883003</c:v>
                </c:pt>
                <c:pt idx="177">
                  <c:v>0.52186818689162595</c:v>
                </c:pt>
                <c:pt idx="178">
                  <c:v>0.34983707260584002</c:v>
                </c:pt>
                <c:pt idx="179">
                  <c:v>8.9819162608101105E-2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1.8109434344784701</c:v>
                </c:pt>
                <c:pt idx="1">
                  <c:v>1.85371176242404</c:v>
                </c:pt>
                <c:pt idx="2">
                  <c:v>1.8253425159835199</c:v>
                </c:pt>
                <c:pt idx="3">
                  <c:v>1.82679337672523</c:v>
                </c:pt>
                <c:pt idx="4">
                  <c:v>1.8227427713289801</c:v>
                </c:pt>
                <c:pt idx="5">
                  <c:v>1.8200134568316899</c:v>
                </c:pt>
                <c:pt idx="6">
                  <c:v>1.8185104911977601</c:v>
                </c:pt>
                <c:pt idx="7">
                  <c:v>1.81686779716668</c:v>
                </c:pt>
                <c:pt idx="8">
                  <c:v>1.8103975477242</c:v>
                </c:pt>
                <c:pt idx="9">
                  <c:v>1.81263291115207</c:v>
                </c:pt>
                <c:pt idx="10">
                  <c:v>1.80649852923309</c:v>
                </c:pt>
                <c:pt idx="11">
                  <c:v>1.8087781746453799</c:v>
                </c:pt>
                <c:pt idx="12">
                  <c:v>1.80203023376338</c:v>
                </c:pt>
                <c:pt idx="13">
                  <c:v>1.80960796149591</c:v>
                </c:pt>
                <c:pt idx="14">
                  <c:v>1.80225689866315</c:v>
                </c:pt>
                <c:pt idx="15">
                  <c:v>1.80008653917058</c:v>
                </c:pt>
                <c:pt idx="16">
                  <c:v>1.7998089108772499</c:v>
                </c:pt>
                <c:pt idx="17">
                  <c:v>1.7986263196132399</c:v>
                </c:pt>
                <c:pt idx="18">
                  <c:v>1.79194368476767</c:v>
                </c:pt>
                <c:pt idx="19">
                  <c:v>1.79490819802965</c:v>
                </c:pt>
                <c:pt idx="20">
                  <c:v>1.7945892147464799</c:v>
                </c:pt>
                <c:pt idx="21">
                  <c:v>1.79389313106801</c:v>
                </c:pt>
                <c:pt idx="22">
                  <c:v>1.7924351620354599</c:v>
                </c:pt>
                <c:pt idx="23">
                  <c:v>1.80003203442028</c:v>
                </c:pt>
                <c:pt idx="24">
                  <c:v>1.7897884784074201</c:v>
                </c:pt>
                <c:pt idx="25">
                  <c:v>1.7869692868462199</c:v>
                </c:pt>
                <c:pt idx="26">
                  <c:v>1.7853847092595501</c:v>
                </c:pt>
                <c:pt idx="27">
                  <c:v>1.78379595548165</c:v>
                </c:pt>
                <c:pt idx="28">
                  <c:v>1.7667292527179499</c:v>
                </c:pt>
                <c:pt idx="29">
                  <c:v>1.7715126933299301</c:v>
                </c:pt>
                <c:pt idx="30">
                  <c:v>1.77701847664075</c:v>
                </c:pt>
                <c:pt idx="31">
                  <c:v>1.7762634540697599</c:v>
                </c:pt>
                <c:pt idx="32">
                  <c:v>1.77496929110102</c:v>
                </c:pt>
                <c:pt idx="33">
                  <c:v>1.7951185068058999</c:v>
                </c:pt>
                <c:pt idx="34">
                  <c:v>1.7973172142287399</c:v>
                </c:pt>
                <c:pt idx="35">
                  <c:v>1.80312650588519</c:v>
                </c:pt>
                <c:pt idx="36">
                  <c:v>1.8140000530109099</c:v>
                </c:pt>
                <c:pt idx="37">
                  <c:v>1.82728549800883</c:v>
                </c:pt>
                <c:pt idx="38">
                  <c:v>1.82338335455062</c:v>
                </c:pt>
                <c:pt idx="39">
                  <c:v>1.82680962042406</c:v>
                </c:pt>
                <c:pt idx="40">
                  <c:v>1.83052264309566</c:v>
                </c:pt>
                <c:pt idx="41">
                  <c:v>1.83397602339525</c:v>
                </c:pt>
                <c:pt idx="42">
                  <c:v>1.8313829572973801</c:v>
                </c:pt>
                <c:pt idx="43">
                  <c:v>1.8419633749434201</c:v>
                </c:pt>
                <c:pt idx="44">
                  <c:v>1.8443407323338701</c:v>
                </c:pt>
                <c:pt idx="45">
                  <c:v>1.8529890619774301</c:v>
                </c:pt>
                <c:pt idx="46">
                  <c:v>1.8541344989170001</c:v>
                </c:pt>
                <c:pt idx="47">
                  <c:v>1.8636045325872199</c:v>
                </c:pt>
                <c:pt idx="48">
                  <c:v>1.8650602192090999</c:v>
                </c:pt>
                <c:pt idx="49">
                  <c:v>1.8649283101715399</c:v>
                </c:pt>
                <c:pt idx="50">
                  <c:v>1.8737730586902801</c:v>
                </c:pt>
                <c:pt idx="51">
                  <c:v>1.87291648083117</c:v>
                </c:pt>
                <c:pt idx="52">
                  <c:v>1.8751477350530099</c:v>
                </c:pt>
                <c:pt idx="53">
                  <c:v>1.87800597170776</c:v>
                </c:pt>
                <c:pt idx="54">
                  <c:v>1.8823596045089599</c:v>
                </c:pt>
                <c:pt idx="55">
                  <c:v>1.89984281924676</c:v>
                </c:pt>
                <c:pt idx="56">
                  <c:v>1.8966884650289</c:v>
                </c:pt>
                <c:pt idx="57">
                  <c:v>1.9004577078570499</c:v>
                </c:pt>
                <c:pt idx="58">
                  <c:v>1.8990492564291099</c:v>
                </c:pt>
                <c:pt idx="59">
                  <c:v>1.90180869036142</c:v>
                </c:pt>
                <c:pt idx="60">
                  <c:v>1.91165593070446</c:v>
                </c:pt>
                <c:pt idx="61">
                  <c:v>1.9067839680421499</c:v>
                </c:pt>
                <c:pt idx="62">
                  <c:v>1.9055095384499099</c:v>
                </c:pt>
                <c:pt idx="63">
                  <c:v>1.90759723527243</c:v>
                </c:pt>
                <c:pt idx="64">
                  <c:v>1.9040704204527701</c:v>
                </c:pt>
                <c:pt idx="65">
                  <c:v>1.9125199351654201</c:v>
                </c:pt>
                <c:pt idx="66">
                  <c:v>1.9085532214416301</c:v>
                </c:pt>
                <c:pt idx="67">
                  <c:v>1.9066864989808801</c:v>
                </c:pt>
                <c:pt idx="68">
                  <c:v>1.8987138000822401</c:v>
                </c:pt>
                <c:pt idx="69">
                  <c:v>1.90102091568466</c:v>
                </c:pt>
                <c:pt idx="70">
                  <c:v>1.91353600663195</c:v>
                </c:pt>
                <c:pt idx="71">
                  <c:v>1.91329670375487</c:v>
                </c:pt>
                <c:pt idx="72">
                  <c:v>1.9109578584483999</c:v>
                </c:pt>
                <c:pt idx="73">
                  <c:v>1.9282151860985399</c:v>
                </c:pt>
                <c:pt idx="74">
                  <c:v>1.9340876765738</c:v>
                </c:pt>
                <c:pt idx="75">
                  <c:v>1.95740315760767</c:v>
                </c:pt>
                <c:pt idx="76">
                  <c:v>1.9589775939130301</c:v>
                </c:pt>
                <c:pt idx="77">
                  <c:v>1.9725126995636799</c:v>
                </c:pt>
                <c:pt idx="78">
                  <c:v>1.96716498711762</c:v>
                </c:pt>
                <c:pt idx="79">
                  <c:v>1.9521104314534301</c:v>
                </c:pt>
                <c:pt idx="80">
                  <c:v>1.9187983210081301</c:v>
                </c:pt>
                <c:pt idx="81">
                  <c:v>1.91646710268556</c:v>
                </c:pt>
                <c:pt idx="82">
                  <c:v>1.9056562478556101</c:v>
                </c:pt>
                <c:pt idx="83">
                  <c:v>1.8811374511191501</c:v>
                </c:pt>
                <c:pt idx="84">
                  <c:v>1.84941710346385</c:v>
                </c:pt>
                <c:pt idx="85">
                  <c:v>1.81313616644618</c:v>
                </c:pt>
                <c:pt idx="86">
                  <c:v>1.80787411486635</c:v>
                </c:pt>
                <c:pt idx="87">
                  <c:v>1.7980948326588999</c:v>
                </c:pt>
                <c:pt idx="88">
                  <c:v>1.7791188520580501</c:v>
                </c:pt>
                <c:pt idx="89">
                  <c:v>1.7420853783739001</c:v>
                </c:pt>
                <c:pt idx="90">
                  <c:v>1.7111010302574201</c:v>
                </c:pt>
                <c:pt idx="91">
                  <c:v>1.7038675126168199</c:v>
                </c:pt>
                <c:pt idx="92">
                  <c:v>1.69370902007081</c:v>
                </c:pt>
                <c:pt idx="93">
                  <c:v>1.67363820662296</c:v>
                </c:pt>
                <c:pt idx="94">
                  <c:v>1.63619066465271</c:v>
                </c:pt>
                <c:pt idx="95">
                  <c:v>1.6095531147631601</c:v>
                </c:pt>
                <c:pt idx="96">
                  <c:v>1.60053896846698</c:v>
                </c:pt>
                <c:pt idx="97">
                  <c:v>1.59508897746428</c:v>
                </c:pt>
                <c:pt idx="98">
                  <c:v>1.5707823877725999</c:v>
                </c:pt>
                <c:pt idx="99">
                  <c:v>1.53597078255971</c:v>
                </c:pt>
                <c:pt idx="100">
                  <c:v>1.4971702467771499</c:v>
                </c:pt>
                <c:pt idx="101">
                  <c:v>1.4969094086410999</c:v>
                </c:pt>
                <c:pt idx="102">
                  <c:v>1.4899732269197901</c:v>
                </c:pt>
                <c:pt idx="103">
                  <c:v>1.47027686242163</c:v>
                </c:pt>
                <c:pt idx="104">
                  <c:v>1.4455316604621</c:v>
                </c:pt>
                <c:pt idx="105">
                  <c:v>1.41060739784978</c:v>
                </c:pt>
                <c:pt idx="106">
                  <c:v>1.41129337203147</c:v>
                </c:pt>
                <c:pt idx="107">
                  <c:v>1.4061148626956099</c:v>
                </c:pt>
                <c:pt idx="108">
                  <c:v>1.39144549819632</c:v>
                </c:pt>
                <c:pt idx="109">
                  <c:v>1.3602835380120399</c:v>
                </c:pt>
                <c:pt idx="110">
                  <c:v>1.3261409783753999</c:v>
                </c:pt>
                <c:pt idx="111">
                  <c:v>1.3261782559147299</c:v>
                </c:pt>
                <c:pt idx="112">
                  <c:v>1.3212321523100801</c:v>
                </c:pt>
                <c:pt idx="113">
                  <c:v>1.30167024123396</c:v>
                </c:pt>
                <c:pt idx="114">
                  <c:v>1.2714822695669299</c:v>
                </c:pt>
                <c:pt idx="115">
                  <c:v>1.2350662511166399</c:v>
                </c:pt>
                <c:pt idx="116">
                  <c:v>1.2370762237295201</c:v>
                </c:pt>
                <c:pt idx="117">
                  <c:v>1.2349795648939399</c:v>
                </c:pt>
                <c:pt idx="118">
                  <c:v>1.2192733859756799</c:v>
                </c:pt>
                <c:pt idx="119">
                  <c:v>1.1852607775919499</c:v>
                </c:pt>
                <c:pt idx="120">
                  <c:v>1.1495927060093301</c:v>
                </c:pt>
                <c:pt idx="121">
                  <c:v>1.1507797509364399</c:v>
                </c:pt>
                <c:pt idx="122">
                  <c:v>1.1471653591900399</c:v>
                </c:pt>
                <c:pt idx="123">
                  <c:v>1.12555236590693</c:v>
                </c:pt>
                <c:pt idx="124">
                  <c:v>1.0998697363825001</c:v>
                </c:pt>
                <c:pt idx="125">
                  <c:v>1.0665497229343901</c:v>
                </c:pt>
                <c:pt idx="126">
                  <c:v>1.06912146365376</c:v>
                </c:pt>
                <c:pt idx="127">
                  <c:v>1.0660937051238999</c:v>
                </c:pt>
                <c:pt idx="128">
                  <c:v>1.0567374027632099</c:v>
                </c:pt>
                <c:pt idx="129">
                  <c:v>1.0221776982374899</c:v>
                </c:pt>
                <c:pt idx="130">
                  <c:v>0.983249566991094</c:v>
                </c:pt>
                <c:pt idx="131">
                  <c:v>0.98485629402700803</c:v>
                </c:pt>
                <c:pt idx="132">
                  <c:v>0.98230209744282204</c:v>
                </c:pt>
                <c:pt idx="133">
                  <c:v>0.95537768189155403</c:v>
                </c:pt>
                <c:pt idx="134">
                  <c:v>0.91735641418659797</c:v>
                </c:pt>
                <c:pt idx="135">
                  <c:v>0.87806747843387301</c:v>
                </c:pt>
                <c:pt idx="136">
                  <c:v>0.876234975355207</c:v>
                </c:pt>
                <c:pt idx="137">
                  <c:v>0.87124151255916904</c:v>
                </c:pt>
                <c:pt idx="138">
                  <c:v>0.85198778506322903</c:v>
                </c:pt>
                <c:pt idx="139">
                  <c:v>0.81619732150060598</c:v>
                </c:pt>
                <c:pt idx="140">
                  <c:v>0.77806089204240203</c:v>
                </c:pt>
                <c:pt idx="141">
                  <c:v>0.77916081350793698</c:v>
                </c:pt>
                <c:pt idx="142">
                  <c:v>0.778593475954242</c:v>
                </c:pt>
                <c:pt idx="143">
                  <c:v>0.76063752162864895</c:v>
                </c:pt>
                <c:pt idx="144">
                  <c:v>0.72531885268943697</c:v>
                </c:pt>
                <c:pt idx="145">
                  <c:v>0.68836408042044905</c:v>
                </c:pt>
                <c:pt idx="146">
                  <c:v>0.69071267435385897</c:v>
                </c:pt>
                <c:pt idx="147">
                  <c:v>0.68980768003820003</c:v>
                </c:pt>
                <c:pt idx="148">
                  <c:v>0.67085217392677499</c:v>
                </c:pt>
                <c:pt idx="149">
                  <c:v>0.63676285243651098</c:v>
                </c:pt>
                <c:pt idx="150">
                  <c:v>0.59787712475120303</c:v>
                </c:pt>
                <c:pt idx="151">
                  <c:v>0.60043717780747996</c:v>
                </c:pt>
                <c:pt idx="152">
                  <c:v>0.60090028771453796</c:v>
                </c:pt>
                <c:pt idx="153">
                  <c:v>0.58854830818945703</c:v>
                </c:pt>
                <c:pt idx="154">
                  <c:v>0.54449354996578703</c:v>
                </c:pt>
                <c:pt idx="155">
                  <c:v>0.50331731358161402</c:v>
                </c:pt>
                <c:pt idx="156">
                  <c:v>0.50801087640492004</c:v>
                </c:pt>
                <c:pt idx="157">
                  <c:v>0.51727557119910295</c:v>
                </c:pt>
                <c:pt idx="158">
                  <c:v>0.48944761586218599</c:v>
                </c:pt>
                <c:pt idx="159">
                  <c:v>0.44846547124588698</c:v>
                </c:pt>
                <c:pt idx="160">
                  <c:v>0.41018464393465798</c:v>
                </c:pt>
                <c:pt idx="161">
                  <c:v>0.41470730980968601</c:v>
                </c:pt>
                <c:pt idx="162">
                  <c:v>0.41805604852337902</c:v>
                </c:pt>
                <c:pt idx="163">
                  <c:v>0.41586540770325903</c:v>
                </c:pt>
                <c:pt idx="164">
                  <c:v>0.371689975779883</c:v>
                </c:pt>
                <c:pt idx="165">
                  <c:v>0.33463470831362102</c:v>
                </c:pt>
                <c:pt idx="166">
                  <c:v>0.34563134048411098</c:v>
                </c:pt>
                <c:pt idx="167">
                  <c:v>0.36749949951863797</c:v>
                </c:pt>
                <c:pt idx="168">
                  <c:v>0.33966140628345798</c:v>
                </c:pt>
                <c:pt idx="169">
                  <c:v>0.299039359934544</c:v>
                </c:pt>
                <c:pt idx="170">
                  <c:v>0.25126075320313701</c:v>
                </c:pt>
                <c:pt idx="171">
                  <c:v>0.25808212695045701</c:v>
                </c:pt>
                <c:pt idx="172">
                  <c:v>0.26169930852080397</c:v>
                </c:pt>
                <c:pt idx="173">
                  <c:v>0.28020884728321099</c:v>
                </c:pt>
                <c:pt idx="174">
                  <c:v>0.204783451468805</c:v>
                </c:pt>
                <c:pt idx="175">
                  <c:v>0.140754830066534</c:v>
                </c:pt>
                <c:pt idx="176">
                  <c:v>0.16361221067801299</c:v>
                </c:pt>
                <c:pt idx="177">
                  <c:v>0.23558063384401601</c:v>
                </c:pt>
                <c:pt idx="178">
                  <c:v>0.15766267296077</c:v>
                </c:pt>
                <c:pt idx="179">
                  <c:v>4.05479994716915E-2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08496"/>
        <c:axId val="265509056"/>
      </c:lineChart>
      <c:catAx>
        <c:axId val="2655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9056"/>
        <c:crosses val="autoZero"/>
        <c:auto val="1"/>
        <c:lblAlgn val="ctr"/>
        <c:lblOffset val="100"/>
        <c:noMultiLvlLbl val="0"/>
      </c:catAx>
      <c:valAx>
        <c:axId val="26550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2.31279349129071</c:v>
                </c:pt>
                <c:pt idx="2">
                  <c:v>2.2355230336959502</c:v>
                </c:pt>
                <c:pt idx="3">
                  <c:v>2.1329804885223602</c:v>
                </c:pt>
                <c:pt idx="4">
                  <c:v>2.14717737536228</c:v>
                </c:pt>
                <c:pt idx="5">
                  <c:v>2.1282586929791298</c:v>
                </c:pt>
                <c:pt idx="6">
                  <c:v>2.1649983544253399</c:v>
                </c:pt>
                <c:pt idx="7">
                  <c:v>2.2945915736767302</c:v>
                </c:pt>
                <c:pt idx="8">
                  <c:v>2.3860335124220602</c:v>
                </c:pt>
                <c:pt idx="9">
                  <c:v>2.3612452996712601</c:v>
                </c:pt>
                <c:pt idx="10">
                  <c:v>2.3433494910685102</c:v>
                </c:pt>
                <c:pt idx="11">
                  <c:v>2.3539234474331101</c:v>
                </c:pt>
                <c:pt idx="12">
                  <c:v>2.3385462651226798</c:v>
                </c:pt>
                <c:pt idx="13">
                  <c:v>2.35902816667019</c:v>
                </c:pt>
                <c:pt idx="14">
                  <c:v>2.3406097811249098</c:v>
                </c:pt>
                <c:pt idx="15">
                  <c:v>2.4243673963684498</c:v>
                </c:pt>
                <c:pt idx="16">
                  <c:v>2.3626716637321898</c:v>
                </c:pt>
                <c:pt idx="17">
                  <c:v>2.3596663428750801</c:v>
                </c:pt>
                <c:pt idx="18">
                  <c:v>2.35783379737989</c:v>
                </c:pt>
                <c:pt idx="19">
                  <c:v>2.37453933300519</c:v>
                </c:pt>
                <c:pt idx="20">
                  <c:v>2.3258054501499501</c:v>
                </c:pt>
                <c:pt idx="21">
                  <c:v>2.36734445569236</c:v>
                </c:pt>
                <c:pt idx="22">
                  <c:v>2.3797976126252398</c:v>
                </c:pt>
                <c:pt idx="23">
                  <c:v>2.41006976491397</c:v>
                </c:pt>
                <c:pt idx="24">
                  <c:v>2.3353108044061899</c:v>
                </c:pt>
                <c:pt idx="25">
                  <c:v>2.4189338513423801</c:v>
                </c:pt>
                <c:pt idx="26">
                  <c:v>2.4351460210750502</c:v>
                </c:pt>
                <c:pt idx="27">
                  <c:v>2.46073372293512</c:v>
                </c:pt>
                <c:pt idx="28">
                  <c:v>2.40652471900811</c:v>
                </c:pt>
                <c:pt idx="29">
                  <c:v>2.4004568106977602</c:v>
                </c:pt>
                <c:pt idx="30">
                  <c:v>2.5154132042182198</c:v>
                </c:pt>
                <c:pt idx="31">
                  <c:v>2.52430725313129</c:v>
                </c:pt>
                <c:pt idx="32">
                  <c:v>2.5184982366813302</c:v>
                </c:pt>
                <c:pt idx="33">
                  <c:v>2.54206570826782</c:v>
                </c:pt>
                <c:pt idx="34">
                  <c:v>2.5521241955659102</c:v>
                </c:pt>
                <c:pt idx="35">
                  <c:v>2.6228605653303099</c:v>
                </c:pt>
                <c:pt idx="36">
                  <c:v>2.6381346406488202</c:v>
                </c:pt>
                <c:pt idx="37">
                  <c:v>2.66361458265659</c:v>
                </c:pt>
                <c:pt idx="38">
                  <c:v>2.6553900657741099</c:v>
                </c:pt>
                <c:pt idx="39">
                  <c:v>2.6832018712943699</c:v>
                </c:pt>
                <c:pt idx="40">
                  <c:v>2.7586780548570902</c:v>
                </c:pt>
                <c:pt idx="41">
                  <c:v>2.7701806287089901</c:v>
                </c:pt>
                <c:pt idx="42">
                  <c:v>2.7787298512174501</c:v>
                </c:pt>
                <c:pt idx="43">
                  <c:v>2.81569406917458</c:v>
                </c:pt>
                <c:pt idx="44">
                  <c:v>2.8227412364523699</c:v>
                </c:pt>
                <c:pt idx="45">
                  <c:v>2.91707053640922</c:v>
                </c:pt>
                <c:pt idx="46">
                  <c:v>2.9324384411448898</c:v>
                </c:pt>
                <c:pt idx="47">
                  <c:v>2.95764684129316</c:v>
                </c:pt>
                <c:pt idx="48">
                  <c:v>2.9471645421243302</c:v>
                </c:pt>
                <c:pt idx="49">
                  <c:v>2.93722317712567</c:v>
                </c:pt>
                <c:pt idx="50">
                  <c:v>3.0118336629493698</c:v>
                </c:pt>
                <c:pt idx="51">
                  <c:v>3.03873154314154</c:v>
                </c:pt>
                <c:pt idx="52">
                  <c:v>3.0291388474033498</c:v>
                </c:pt>
                <c:pt idx="53">
                  <c:v>3.0602928243687701</c:v>
                </c:pt>
                <c:pt idx="54">
                  <c:v>3.03661044473502</c:v>
                </c:pt>
                <c:pt idx="55">
                  <c:v>3.0769689936201301</c:v>
                </c:pt>
                <c:pt idx="56">
                  <c:v>3.1102975892310498</c:v>
                </c:pt>
                <c:pt idx="57">
                  <c:v>3.1410102491909799</c:v>
                </c:pt>
                <c:pt idx="58">
                  <c:v>3.1487899433478699</c:v>
                </c:pt>
                <c:pt idx="59">
                  <c:v>3.1297525558182699</c:v>
                </c:pt>
                <c:pt idx="60">
                  <c:v>3.1711377449756601</c:v>
                </c:pt>
                <c:pt idx="61">
                  <c:v>3.1684664297091398</c:v>
                </c:pt>
                <c:pt idx="62">
                  <c:v>3.19516446950181</c:v>
                </c:pt>
                <c:pt idx="63">
                  <c:v>3.24196460454371</c:v>
                </c:pt>
                <c:pt idx="64">
                  <c:v>3.2160166211607999</c:v>
                </c:pt>
                <c:pt idx="65">
                  <c:v>3.3254080430758699</c:v>
                </c:pt>
                <c:pt idx="66">
                  <c:v>3.3401404209607901</c:v>
                </c:pt>
                <c:pt idx="67">
                  <c:v>3.3796978840378999</c:v>
                </c:pt>
                <c:pt idx="68">
                  <c:v>3.37113793433653</c:v>
                </c:pt>
                <c:pt idx="69">
                  <c:v>3.3661466663576198</c:v>
                </c:pt>
                <c:pt idx="70">
                  <c:v>3.4452532334748698</c:v>
                </c:pt>
                <c:pt idx="71">
                  <c:v>3.4064045728169399</c:v>
                </c:pt>
                <c:pt idx="72">
                  <c:v>3.4081159747932701</c:v>
                </c:pt>
                <c:pt idx="73">
                  <c:v>3.4479717670577501</c:v>
                </c:pt>
                <c:pt idx="74">
                  <c:v>3.46741517773938</c:v>
                </c:pt>
                <c:pt idx="75">
                  <c:v>3.6170460731435998</c:v>
                </c:pt>
                <c:pt idx="76">
                  <c:v>3.5153202590053199</c:v>
                </c:pt>
                <c:pt idx="77">
                  <c:v>3.54022414380018</c:v>
                </c:pt>
                <c:pt idx="78">
                  <c:v>3.5418772970201098</c:v>
                </c:pt>
                <c:pt idx="79">
                  <c:v>3.5260807018657201</c:v>
                </c:pt>
                <c:pt idx="80">
                  <c:v>3.7107601914089501</c:v>
                </c:pt>
                <c:pt idx="81">
                  <c:v>3.7129488381276601</c:v>
                </c:pt>
                <c:pt idx="82">
                  <c:v>3.7417781007392499</c:v>
                </c:pt>
                <c:pt idx="83">
                  <c:v>3.7261202502765198</c:v>
                </c:pt>
                <c:pt idx="84">
                  <c:v>3.69200547575445</c:v>
                </c:pt>
                <c:pt idx="85">
                  <c:v>3.6444076891933799</c:v>
                </c:pt>
                <c:pt idx="86">
                  <c:v>3.6449418876122701</c:v>
                </c:pt>
                <c:pt idx="87">
                  <c:v>3.6162029833101901</c:v>
                </c:pt>
                <c:pt idx="88">
                  <c:v>3.6080783349460601</c:v>
                </c:pt>
                <c:pt idx="89">
                  <c:v>3.5727064912687898</c:v>
                </c:pt>
                <c:pt idx="90">
                  <c:v>3.5447304163178699</c:v>
                </c:pt>
                <c:pt idx="91">
                  <c:v>3.5509871142440099</c:v>
                </c:pt>
                <c:pt idx="92">
                  <c:v>3.5366823924715298</c:v>
                </c:pt>
                <c:pt idx="93">
                  <c:v>3.52697586932665</c:v>
                </c:pt>
                <c:pt idx="94">
                  <c:v>3.5142008257432402</c:v>
                </c:pt>
                <c:pt idx="95">
                  <c:v>3.4674622681820302</c:v>
                </c:pt>
                <c:pt idx="96">
                  <c:v>3.4951478007910199</c:v>
                </c:pt>
                <c:pt idx="97">
                  <c:v>3.45711543586085</c:v>
                </c:pt>
                <c:pt idx="98">
                  <c:v>3.4149918314867</c:v>
                </c:pt>
                <c:pt idx="99">
                  <c:v>3.40224538920357</c:v>
                </c:pt>
                <c:pt idx="100">
                  <c:v>3.2800192710146399</c:v>
                </c:pt>
                <c:pt idx="101">
                  <c:v>3.2748936326008899</c:v>
                </c:pt>
                <c:pt idx="102">
                  <c:v>3.2642851681900402</c:v>
                </c:pt>
                <c:pt idx="103">
                  <c:v>3.2275475528544599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3.0841685968530599</c:v>
                </c:pt>
                <c:pt idx="109">
                  <c:v>3.0380685477598002</c:v>
                </c:pt>
                <c:pt idx="110">
                  <c:v>2.9851541662577898</c:v>
                </c:pt>
                <c:pt idx="111">
                  <c:v>2.9895526664524299</c:v>
                </c:pt>
                <c:pt idx="112">
                  <c:v>2.9644698152383202</c:v>
                </c:pt>
                <c:pt idx="113">
                  <c:v>2.94615250822554</c:v>
                </c:pt>
                <c:pt idx="114">
                  <c:v>2.8879281773318302</c:v>
                </c:pt>
                <c:pt idx="115">
                  <c:v>2.8290805122275402</c:v>
                </c:pt>
                <c:pt idx="116">
                  <c:v>2.8213952744191602</c:v>
                </c:pt>
                <c:pt idx="117">
                  <c:v>2.8089891412510299</c:v>
                </c:pt>
                <c:pt idx="118">
                  <c:v>2.7888805907799399</c:v>
                </c:pt>
                <c:pt idx="119">
                  <c:v>2.7395067203673098</c:v>
                </c:pt>
                <c:pt idx="120">
                  <c:v>2.6406712617085102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2.48167926703228</c:v>
                </c:pt>
                <c:pt idx="127">
                  <c:v>2.4617148266698901</c:v>
                </c:pt>
                <c:pt idx="128">
                  <c:v>2.4376936017584399</c:v>
                </c:pt>
                <c:pt idx="129">
                  <c:v>2.3616068038131699</c:v>
                </c:pt>
                <c:pt idx="130">
                  <c:v>2.2979524293020899</c:v>
                </c:pt>
                <c:pt idx="131">
                  <c:v>2.2973119707941101</c:v>
                </c:pt>
                <c:pt idx="132">
                  <c:v>2.2748013713226301</c:v>
                </c:pt>
                <c:pt idx="133">
                  <c:v>2.2103310050115801</c:v>
                </c:pt>
                <c:pt idx="134">
                  <c:v>2.1518782442157498</c:v>
                </c:pt>
                <c:pt idx="135">
                  <c:v>2.0668526224804999</c:v>
                </c:pt>
                <c:pt idx="136">
                  <c:v>2.0474207768636901</c:v>
                </c:pt>
                <c:pt idx="137">
                  <c:v>2.03015083319363</c:v>
                </c:pt>
                <c:pt idx="138">
                  <c:v>1.9926530689815201</c:v>
                </c:pt>
                <c:pt idx="139">
                  <c:v>1.9371824836184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1.81577042063171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1.60738821207311</c:v>
                </c:pt>
                <c:pt idx="146">
                  <c:v>1.6056876112609499</c:v>
                </c:pt>
                <c:pt idx="147">
                  <c:v>1.5927164138604499</c:v>
                </c:pt>
                <c:pt idx="148">
                  <c:v>1.5464035606261499</c:v>
                </c:pt>
                <c:pt idx="149">
                  <c:v>1.48367638155759</c:v>
                </c:pt>
                <c:pt idx="150">
                  <c:v>1.40475321180185</c:v>
                </c:pt>
                <c:pt idx="151">
                  <c:v>1.40243416024092</c:v>
                </c:pt>
                <c:pt idx="152">
                  <c:v>1.39591914688459</c:v>
                </c:pt>
                <c:pt idx="153">
                  <c:v>1.3648667870976501</c:v>
                </c:pt>
                <c:pt idx="154">
                  <c:v>1.2803982169196999</c:v>
                </c:pt>
                <c:pt idx="155">
                  <c:v>1.19448406208346</c:v>
                </c:pt>
                <c:pt idx="156">
                  <c:v>1.1988437351093699</c:v>
                </c:pt>
                <c:pt idx="157">
                  <c:v>1.2010457115837601</c:v>
                </c:pt>
                <c:pt idx="158">
                  <c:v>1.14842693781009</c:v>
                </c:pt>
                <c:pt idx="159">
                  <c:v>1.0733766153018101</c:v>
                </c:pt>
                <c:pt idx="160">
                  <c:v>0.98719211858842504</c:v>
                </c:pt>
                <c:pt idx="161">
                  <c:v>0.99104719757040605</c:v>
                </c:pt>
                <c:pt idx="162">
                  <c:v>0.989992473801249</c:v>
                </c:pt>
                <c:pt idx="163">
                  <c:v>0.98091356231871896</c:v>
                </c:pt>
                <c:pt idx="164">
                  <c:v>0.88170096834621903</c:v>
                </c:pt>
                <c:pt idx="165">
                  <c:v>0.79435658959970201</c:v>
                </c:pt>
                <c:pt idx="166">
                  <c:v>0.81402624831264903</c:v>
                </c:pt>
                <c:pt idx="167">
                  <c:v>0.85643654160240901</c:v>
                </c:pt>
                <c:pt idx="168">
                  <c:v>0.79270365226796602</c:v>
                </c:pt>
                <c:pt idx="169">
                  <c:v>0.70080801207534404</c:v>
                </c:pt>
                <c:pt idx="170">
                  <c:v>0.58768607098542902</c:v>
                </c:pt>
                <c:pt idx="171">
                  <c:v>0.59845119582403805</c:v>
                </c:pt>
                <c:pt idx="172">
                  <c:v>0.60069986895211502</c:v>
                </c:pt>
                <c:pt idx="173">
                  <c:v>0.63720858003723801</c:v>
                </c:pt>
                <c:pt idx="174">
                  <c:v>0.470799393921148</c:v>
                </c:pt>
                <c:pt idx="175">
                  <c:v>0.32158911263828399</c:v>
                </c:pt>
                <c:pt idx="176">
                  <c:v>0.36869015464275001</c:v>
                </c:pt>
                <c:pt idx="177">
                  <c:v>0.52162062465108705</c:v>
                </c:pt>
                <c:pt idx="178">
                  <c:v>0.34986459660918201</c:v>
                </c:pt>
                <c:pt idx="179">
                  <c:v>9.4531822856318906E-2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1.76286365763735</c:v>
                </c:pt>
                <c:pt idx="2">
                  <c:v>1.71295195336961</c:v>
                </c:pt>
                <c:pt idx="3">
                  <c:v>1.4959138293285701</c:v>
                </c:pt>
                <c:pt idx="4">
                  <c:v>1.3765740241009099</c:v>
                </c:pt>
                <c:pt idx="5">
                  <c:v>1.2849837849832</c:v>
                </c:pt>
                <c:pt idx="6">
                  <c:v>1.27143990233952</c:v>
                </c:pt>
                <c:pt idx="7">
                  <c:v>1.2511517500281599</c:v>
                </c:pt>
                <c:pt idx="8">
                  <c:v>1.21999016150328</c:v>
                </c:pt>
                <c:pt idx="9">
                  <c:v>1.1804083103862799</c:v>
                </c:pt>
                <c:pt idx="10">
                  <c:v>1.2527372022141401</c:v>
                </c:pt>
                <c:pt idx="11">
                  <c:v>1.1565358682542299</c:v>
                </c:pt>
                <c:pt idx="12">
                  <c:v>1.08001787332602</c:v>
                </c:pt>
                <c:pt idx="13">
                  <c:v>1.1686667456663999</c:v>
                </c:pt>
                <c:pt idx="14">
                  <c:v>1.1472616682115999</c:v>
                </c:pt>
                <c:pt idx="15">
                  <c:v>1.1738038885525099</c:v>
                </c:pt>
                <c:pt idx="16">
                  <c:v>1.1871308791474799</c:v>
                </c:pt>
                <c:pt idx="17">
                  <c:v>1.1752990427894301</c:v>
                </c:pt>
                <c:pt idx="18">
                  <c:v>1.17919663574735</c:v>
                </c:pt>
                <c:pt idx="19">
                  <c:v>1.1730049298329499</c:v>
                </c:pt>
                <c:pt idx="20">
                  <c:v>1.1145723880196201</c:v>
                </c:pt>
                <c:pt idx="21">
                  <c:v>1.08924033450292</c:v>
                </c:pt>
                <c:pt idx="22">
                  <c:v>1.07644648669596</c:v>
                </c:pt>
                <c:pt idx="23">
                  <c:v>1.06357702409921</c:v>
                </c:pt>
                <c:pt idx="24">
                  <c:v>1.06942568129527</c:v>
                </c:pt>
                <c:pt idx="25">
                  <c:v>0.90976622940546104</c:v>
                </c:pt>
                <c:pt idx="26">
                  <c:v>0.90673763601484003</c:v>
                </c:pt>
                <c:pt idx="27">
                  <c:v>0.89898589885881197</c:v>
                </c:pt>
                <c:pt idx="28">
                  <c:v>0.90180756810800999</c:v>
                </c:pt>
                <c:pt idx="29">
                  <c:v>0.90983281219701795</c:v>
                </c:pt>
                <c:pt idx="30">
                  <c:v>0.82916647603851501</c:v>
                </c:pt>
                <c:pt idx="31">
                  <c:v>0.82192458770619603</c:v>
                </c:pt>
                <c:pt idx="32">
                  <c:v>0.82058382215390702</c:v>
                </c:pt>
                <c:pt idx="33">
                  <c:v>0.82166364649042001</c:v>
                </c:pt>
                <c:pt idx="34">
                  <c:v>0.81375174098329195</c:v>
                </c:pt>
                <c:pt idx="35">
                  <c:v>0.71756099517840499</c:v>
                </c:pt>
                <c:pt idx="36">
                  <c:v>0.71784465386313001</c:v>
                </c:pt>
                <c:pt idx="37">
                  <c:v>0.73971314653781195</c:v>
                </c:pt>
                <c:pt idx="38">
                  <c:v>0.736586276746798</c:v>
                </c:pt>
                <c:pt idx="39">
                  <c:v>0.73997942194397803</c:v>
                </c:pt>
                <c:pt idx="40">
                  <c:v>0.598550098338265</c:v>
                </c:pt>
                <c:pt idx="41">
                  <c:v>0.60594513434750996</c:v>
                </c:pt>
                <c:pt idx="42">
                  <c:v>0.62402557626820099</c:v>
                </c:pt>
                <c:pt idx="43">
                  <c:v>0.631026864980885</c:v>
                </c:pt>
                <c:pt idx="44">
                  <c:v>0.63410038607924901</c:v>
                </c:pt>
                <c:pt idx="45">
                  <c:v>0.50298066616580706</c:v>
                </c:pt>
                <c:pt idx="46">
                  <c:v>0.51717238818472799</c:v>
                </c:pt>
                <c:pt idx="47">
                  <c:v>0.50937731981758505</c:v>
                </c:pt>
                <c:pt idx="48">
                  <c:v>0.51678247116908205</c:v>
                </c:pt>
                <c:pt idx="49">
                  <c:v>0.50523357057249396</c:v>
                </c:pt>
                <c:pt idx="50">
                  <c:v>0.31867806873114202</c:v>
                </c:pt>
                <c:pt idx="51">
                  <c:v>0.34787388696913901</c:v>
                </c:pt>
                <c:pt idx="52">
                  <c:v>0.35322945755857799</c:v>
                </c:pt>
                <c:pt idx="53">
                  <c:v>0.35185534810050001</c:v>
                </c:pt>
                <c:pt idx="54">
                  <c:v>0.31071894357006602</c:v>
                </c:pt>
                <c:pt idx="55">
                  <c:v>0.33479945530935401</c:v>
                </c:pt>
                <c:pt idx="56">
                  <c:v>0.35069796244274198</c:v>
                </c:pt>
                <c:pt idx="57">
                  <c:v>0.35860506010575199</c:v>
                </c:pt>
                <c:pt idx="58">
                  <c:v>0.34000421498883898</c:v>
                </c:pt>
                <c:pt idx="59">
                  <c:v>0.32956599052688901</c:v>
                </c:pt>
                <c:pt idx="60">
                  <c:v>0.19279612957740899</c:v>
                </c:pt>
                <c:pt idx="61">
                  <c:v>0.22169986842262299</c:v>
                </c:pt>
                <c:pt idx="62">
                  <c:v>0.22099531045951101</c:v>
                </c:pt>
                <c:pt idx="63">
                  <c:v>0.20919868774727601</c:v>
                </c:pt>
                <c:pt idx="64">
                  <c:v>0.21432216142576099</c:v>
                </c:pt>
                <c:pt idx="65">
                  <c:v>0.20246623482471501</c:v>
                </c:pt>
                <c:pt idx="66">
                  <c:v>0.19808147371951801</c:v>
                </c:pt>
                <c:pt idx="67">
                  <c:v>0.23315568096816</c:v>
                </c:pt>
                <c:pt idx="68">
                  <c:v>0.22749750066979099</c:v>
                </c:pt>
                <c:pt idx="69">
                  <c:v>0.22106653401340301</c:v>
                </c:pt>
                <c:pt idx="70">
                  <c:v>0.13514761127984001</c:v>
                </c:pt>
                <c:pt idx="71">
                  <c:v>0.176834417682282</c:v>
                </c:pt>
                <c:pt idx="72">
                  <c:v>0.18211883878705701</c:v>
                </c:pt>
                <c:pt idx="73">
                  <c:v>0.17865690768807199</c:v>
                </c:pt>
                <c:pt idx="74">
                  <c:v>0.171176921475474</c:v>
                </c:pt>
                <c:pt idx="75">
                  <c:v>0.13835681862698801</c:v>
                </c:pt>
                <c:pt idx="76">
                  <c:v>0.19822648449749999</c:v>
                </c:pt>
                <c:pt idx="77">
                  <c:v>0.19166961219461301</c:v>
                </c:pt>
                <c:pt idx="78">
                  <c:v>0.20981770157553301</c:v>
                </c:pt>
                <c:pt idx="79">
                  <c:v>0.19455398591161499</c:v>
                </c:pt>
                <c:pt idx="80">
                  <c:v>0.13945909914626101</c:v>
                </c:pt>
                <c:pt idx="81">
                  <c:v>0.11093724765115801</c:v>
                </c:pt>
                <c:pt idx="82">
                  <c:v>9.1625713162421005E-2</c:v>
                </c:pt>
                <c:pt idx="83">
                  <c:v>0.10211382756491</c:v>
                </c:pt>
                <c:pt idx="84">
                  <c:v>0.110064116915407</c:v>
                </c:pt>
                <c:pt idx="85">
                  <c:v>5.7398988776187099E-2</c:v>
                </c:pt>
                <c:pt idx="86">
                  <c:v>6.9598001975450102E-2</c:v>
                </c:pt>
                <c:pt idx="87">
                  <c:v>8.6631682382519101E-2</c:v>
                </c:pt>
                <c:pt idx="88">
                  <c:v>8.75067294211858E-2</c:v>
                </c:pt>
                <c:pt idx="89">
                  <c:v>6.3121437955317494E-2</c:v>
                </c:pt>
                <c:pt idx="90">
                  <c:v>8.5233379225848296E-2</c:v>
                </c:pt>
                <c:pt idx="91">
                  <c:v>7.8523311261428599E-2</c:v>
                </c:pt>
                <c:pt idx="92">
                  <c:v>9.1996948235211401E-2</c:v>
                </c:pt>
                <c:pt idx="93">
                  <c:v>7.8115286203818801E-2</c:v>
                </c:pt>
                <c:pt idx="94">
                  <c:v>7.6217038841906504E-2</c:v>
                </c:pt>
                <c:pt idx="95">
                  <c:v>0.10540186741749499</c:v>
                </c:pt>
                <c:pt idx="96">
                  <c:v>0.10303152650268101</c:v>
                </c:pt>
                <c:pt idx="97">
                  <c:v>0.113946708201543</c:v>
                </c:pt>
                <c:pt idx="98">
                  <c:v>0.114930671909974</c:v>
                </c:pt>
                <c:pt idx="99">
                  <c:v>0.115385244309629</c:v>
                </c:pt>
                <c:pt idx="100">
                  <c:v>3.3002854356916002E-2</c:v>
                </c:pt>
                <c:pt idx="101">
                  <c:v>2.0872832082199599E-2</c:v>
                </c:pt>
                <c:pt idx="102">
                  <c:v>2.5050211893634801E-2</c:v>
                </c:pt>
                <c:pt idx="103">
                  <c:v>2.41923115379932E-2</c:v>
                </c:pt>
                <c:pt idx="104">
                  <c:v>1.8703938206856299E-2</c:v>
                </c:pt>
                <c:pt idx="105">
                  <c:v>2.9275890902199099E-2</c:v>
                </c:pt>
                <c:pt idx="106">
                  <c:v>2.9341701998604901E-2</c:v>
                </c:pt>
                <c:pt idx="107">
                  <c:v>3.1483738575501401E-2</c:v>
                </c:pt>
                <c:pt idx="108">
                  <c:v>3.0671970205524101E-2</c:v>
                </c:pt>
                <c:pt idx="109">
                  <c:v>2.8381723772501199E-2</c:v>
                </c:pt>
                <c:pt idx="110">
                  <c:v>3.9831348905068398E-2</c:v>
                </c:pt>
                <c:pt idx="111">
                  <c:v>4.0244646331630697E-2</c:v>
                </c:pt>
                <c:pt idx="112">
                  <c:v>3.94385115972406E-2</c:v>
                </c:pt>
                <c:pt idx="113">
                  <c:v>3.9772530912564601E-2</c:v>
                </c:pt>
                <c:pt idx="114">
                  <c:v>4.3290634551099799E-2</c:v>
                </c:pt>
                <c:pt idx="115">
                  <c:v>5.1883565647236403E-2</c:v>
                </c:pt>
                <c:pt idx="116">
                  <c:v>4.9154860501199202E-2</c:v>
                </c:pt>
                <c:pt idx="117">
                  <c:v>5.1524736963873503E-2</c:v>
                </c:pt>
                <c:pt idx="118">
                  <c:v>5.3898248261535803E-2</c:v>
                </c:pt>
                <c:pt idx="119">
                  <c:v>5.6621267104815701E-2</c:v>
                </c:pt>
                <c:pt idx="120">
                  <c:v>2.0591010625863999E-2</c:v>
                </c:pt>
                <c:pt idx="121">
                  <c:v>2.1886882942609799E-2</c:v>
                </c:pt>
                <c:pt idx="122">
                  <c:v>2.1876269776889799E-2</c:v>
                </c:pt>
                <c:pt idx="123">
                  <c:v>1.78951804739758E-2</c:v>
                </c:pt>
                <c:pt idx="124">
                  <c:v>1.59199834019817E-2</c:v>
                </c:pt>
                <c:pt idx="125">
                  <c:v>2.0893259952868001E-2</c:v>
                </c:pt>
                <c:pt idx="126">
                  <c:v>2.45421339586064E-2</c:v>
                </c:pt>
                <c:pt idx="127">
                  <c:v>2.6965901463601599E-2</c:v>
                </c:pt>
                <c:pt idx="128">
                  <c:v>2.4363192923873799E-2</c:v>
                </c:pt>
                <c:pt idx="129">
                  <c:v>2.1957796300083599E-2</c:v>
                </c:pt>
                <c:pt idx="130">
                  <c:v>2.6350032454564E-2</c:v>
                </c:pt>
                <c:pt idx="131">
                  <c:v>2.71980271791772E-2</c:v>
                </c:pt>
                <c:pt idx="132">
                  <c:v>2.6863715969837099E-2</c:v>
                </c:pt>
                <c:pt idx="133">
                  <c:v>2.4842706500675001E-2</c:v>
                </c:pt>
                <c:pt idx="134">
                  <c:v>2.44076408692015E-2</c:v>
                </c:pt>
                <c:pt idx="135">
                  <c:v>2.7139480315476801E-2</c:v>
                </c:pt>
                <c:pt idx="136">
                  <c:v>2.9552102900930299E-2</c:v>
                </c:pt>
                <c:pt idx="137">
                  <c:v>3.3090243908152503E-2</c:v>
                </c:pt>
                <c:pt idx="138">
                  <c:v>3.2740753430838702E-2</c:v>
                </c:pt>
                <c:pt idx="139">
                  <c:v>3.1584090920702003E-2</c:v>
                </c:pt>
                <c:pt idx="140">
                  <c:v>8.26094272549408E-3</c:v>
                </c:pt>
                <c:pt idx="141">
                  <c:v>1.24291910590677E-2</c:v>
                </c:pt>
                <c:pt idx="142">
                  <c:v>1.2776283822075501E-2</c:v>
                </c:pt>
                <c:pt idx="143">
                  <c:v>1.24177261178433E-2</c:v>
                </c:pt>
                <c:pt idx="144">
                  <c:v>9.3307953738473205E-3</c:v>
                </c:pt>
                <c:pt idx="145">
                  <c:v>8.1218125290523704E-3</c:v>
                </c:pt>
                <c:pt idx="146">
                  <c:v>1.2547451733207E-2</c:v>
                </c:pt>
                <c:pt idx="147">
                  <c:v>1.54448255708679E-2</c:v>
                </c:pt>
                <c:pt idx="148">
                  <c:v>1.2719687298073301E-2</c:v>
                </c:pt>
                <c:pt idx="149">
                  <c:v>8.3025968108853005E-3</c:v>
                </c:pt>
                <c:pt idx="150">
                  <c:v>9.2360016611100094E-3</c:v>
                </c:pt>
                <c:pt idx="151">
                  <c:v>1.44030784700943E-2</c:v>
                </c:pt>
                <c:pt idx="152">
                  <c:v>1.6369812040446199E-2</c:v>
                </c:pt>
                <c:pt idx="153">
                  <c:v>1.43116634392088E-2</c:v>
                </c:pt>
                <c:pt idx="154">
                  <c:v>1.1287583682841299E-2</c:v>
                </c:pt>
                <c:pt idx="155">
                  <c:v>9.8375218940092296E-3</c:v>
                </c:pt>
                <c:pt idx="156">
                  <c:v>1.1534560477438701E-2</c:v>
                </c:pt>
                <c:pt idx="157">
                  <c:v>1.17092790272582E-2</c:v>
                </c:pt>
                <c:pt idx="158">
                  <c:v>1.0717363273490099E-2</c:v>
                </c:pt>
                <c:pt idx="159">
                  <c:v>9.1538331236433405E-3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9184"/>
        <c:axId val="2664197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1.79730053894367</c:v>
                </c:pt>
                <c:pt idx="2">
                  <c:v>1.8158589177181901</c:v>
                </c:pt>
                <c:pt idx="3">
                  <c:v>1.7978874950433299</c:v>
                </c:pt>
                <c:pt idx="4">
                  <c:v>1.8854095665459201</c:v>
                </c:pt>
                <c:pt idx="5">
                  <c:v>1.7502925238864599</c:v>
                </c:pt>
                <c:pt idx="6">
                  <c:v>1.86069190206715</c:v>
                </c:pt>
                <c:pt idx="7">
                  <c:v>1.86525732485996</c:v>
                </c:pt>
                <c:pt idx="8">
                  <c:v>1.88620961272542</c:v>
                </c:pt>
                <c:pt idx="9">
                  <c:v>1.82298900220187</c:v>
                </c:pt>
                <c:pt idx="10">
                  <c:v>1.73709932139991</c:v>
                </c:pt>
                <c:pt idx="11">
                  <c:v>1.7774602431434201</c:v>
                </c:pt>
                <c:pt idx="12">
                  <c:v>1.9698619816634</c:v>
                </c:pt>
                <c:pt idx="13">
                  <c:v>1.8930300661472901</c:v>
                </c:pt>
                <c:pt idx="14">
                  <c:v>1.84069536454716</c:v>
                </c:pt>
                <c:pt idx="15">
                  <c:v>1.8127139994283299</c:v>
                </c:pt>
                <c:pt idx="16">
                  <c:v>1.79186382022455</c:v>
                </c:pt>
                <c:pt idx="17">
                  <c:v>1.7674364313937201</c:v>
                </c:pt>
                <c:pt idx="18">
                  <c:v>1.7753165005123199</c:v>
                </c:pt>
                <c:pt idx="19">
                  <c:v>1.7682178506825701</c:v>
                </c:pt>
                <c:pt idx="20">
                  <c:v>1.6104079435730201</c:v>
                </c:pt>
                <c:pt idx="21">
                  <c:v>1.57062154553149</c:v>
                </c:pt>
                <c:pt idx="22">
                  <c:v>1.5799070449934001</c:v>
                </c:pt>
                <c:pt idx="23">
                  <c:v>1.5947747001252099</c:v>
                </c:pt>
                <c:pt idx="24">
                  <c:v>1.6286957687985399</c:v>
                </c:pt>
                <c:pt idx="25">
                  <c:v>1.55930495759804</c:v>
                </c:pt>
                <c:pt idx="26">
                  <c:v>1.5739874732822301</c:v>
                </c:pt>
                <c:pt idx="27">
                  <c:v>1.50300366142941</c:v>
                </c:pt>
                <c:pt idx="28">
                  <c:v>1.49251091183804</c:v>
                </c:pt>
                <c:pt idx="29">
                  <c:v>1.5009451709005801</c:v>
                </c:pt>
                <c:pt idx="30">
                  <c:v>1.26082532779098</c:v>
                </c:pt>
                <c:pt idx="31">
                  <c:v>1.24829463179374</c:v>
                </c:pt>
                <c:pt idx="32">
                  <c:v>1.2657922368586001</c:v>
                </c:pt>
                <c:pt idx="33">
                  <c:v>1.3397779457380601</c:v>
                </c:pt>
                <c:pt idx="34">
                  <c:v>1.3238734229806499</c:v>
                </c:pt>
                <c:pt idx="35">
                  <c:v>1.30571088634887</c:v>
                </c:pt>
                <c:pt idx="36">
                  <c:v>1.3107493788794899</c:v>
                </c:pt>
                <c:pt idx="37">
                  <c:v>1.2740573972414799</c:v>
                </c:pt>
                <c:pt idx="38">
                  <c:v>1.2640124978207901</c:v>
                </c:pt>
                <c:pt idx="39">
                  <c:v>1.26310859825815</c:v>
                </c:pt>
                <c:pt idx="40">
                  <c:v>1.2674948906280601</c:v>
                </c:pt>
                <c:pt idx="41">
                  <c:v>1.2926301890294101</c:v>
                </c:pt>
                <c:pt idx="42">
                  <c:v>1.3094576587208799</c:v>
                </c:pt>
                <c:pt idx="43">
                  <c:v>1.3209331267922699</c:v>
                </c:pt>
                <c:pt idx="44">
                  <c:v>1.3077297183891201</c:v>
                </c:pt>
                <c:pt idx="45">
                  <c:v>1.1635698463056401</c:v>
                </c:pt>
                <c:pt idx="46">
                  <c:v>1.15761299525902</c:v>
                </c:pt>
                <c:pt idx="47">
                  <c:v>1.1357051316036599</c:v>
                </c:pt>
                <c:pt idx="48">
                  <c:v>1.12073039193284</c:v>
                </c:pt>
                <c:pt idx="49">
                  <c:v>1.1092220947162701</c:v>
                </c:pt>
                <c:pt idx="50">
                  <c:v>1.44003946956346</c:v>
                </c:pt>
                <c:pt idx="51">
                  <c:v>1.4549798153095299</c:v>
                </c:pt>
                <c:pt idx="52">
                  <c:v>1.4764069299220901</c:v>
                </c:pt>
                <c:pt idx="53">
                  <c:v>1.49164463599083</c:v>
                </c:pt>
                <c:pt idx="54">
                  <c:v>1.4805223821064899</c:v>
                </c:pt>
                <c:pt idx="55">
                  <c:v>1.68402758936621</c:v>
                </c:pt>
                <c:pt idx="56">
                  <c:v>1.6576609417857</c:v>
                </c:pt>
                <c:pt idx="57">
                  <c:v>1.58224128111909</c:v>
                </c:pt>
                <c:pt idx="58">
                  <c:v>1.4766117870214901</c:v>
                </c:pt>
                <c:pt idx="59">
                  <c:v>1.5911891202664199</c:v>
                </c:pt>
                <c:pt idx="60">
                  <c:v>1.11480778651907</c:v>
                </c:pt>
                <c:pt idx="61">
                  <c:v>1.07322595080296</c:v>
                </c:pt>
                <c:pt idx="62">
                  <c:v>1.02053535435663</c:v>
                </c:pt>
                <c:pt idx="63">
                  <c:v>1.0056124443324399</c:v>
                </c:pt>
                <c:pt idx="64">
                  <c:v>1.06298869303569</c:v>
                </c:pt>
                <c:pt idx="65">
                  <c:v>0.71029242359961098</c:v>
                </c:pt>
                <c:pt idx="66">
                  <c:v>0.75309472659458099</c:v>
                </c:pt>
                <c:pt idx="67">
                  <c:v>0.77100086911694699</c:v>
                </c:pt>
                <c:pt idx="68">
                  <c:v>0.83001680041368897</c:v>
                </c:pt>
                <c:pt idx="69">
                  <c:v>0.76158118455734303</c:v>
                </c:pt>
                <c:pt idx="70">
                  <c:v>0.884866273394875</c:v>
                </c:pt>
                <c:pt idx="71">
                  <c:v>0.92635658886580197</c:v>
                </c:pt>
                <c:pt idx="72">
                  <c:v>0.93504707999714398</c:v>
                </c:pt>
                <c:pt idx="73">
                  <c:v>0.93323676344879702</c:v>
                </c:pt>
                <c:pt idx="74">
                  <c:v>0.93863224344321605</c:v>
                </c:pt>
                <c:pt idx="75">
                  <c:v>0.765089873639898</c:v>
                </c:pt>
                <c:pt idx="76">
                  <c:v>0.83484808279052503</c:v>
                </c:pt>
                <c:pt idx="77">
                  <c:v>0.83327166223196902</c:v>
                </c:pt>
                <c:pt idx="78">
                  <c:v>0.84401465836770195</c:v>
                </c:pt>
                <c:pt idx="79">
                  <c:v>0.82769801886828298</c:v>
                </c:pt>
                <c:pt idx="80">
                  <c:v>0.44203368099838303</c:v>
                </c:pt>
                <c:pt idx="81">
                  <c:v>0.47653353723314601</c:v>
                </c:pt>
                <c:pt idx="82">
                  <c:v>0.50677695542374002</c:v>
                </c:pt>
                <c:pt idx="83">
                  <c:v>0.45401108711398003</c:v>
                </c:pt>
                <c:pt idx="84">
                  <c:v>0.50298008140613804</c:v>
                </c:pt>
                <c:pt idx="85">
                  <c:v>0.229275037874722</c:v>
                </c:pt>
                <c:pt idx="86">
                  <c:v>0.34890530182947999</c:v>
                </c:pt>
                <c:pt idx="87">
                  <c:v>0.25302255451042999</c:v>
                </c:pt>
                <c:pt idx="88">
                  <c:v>0.27285512095973502</c:v>
                </c:pt>
                <c:pt idx="89">
                  <c:v>0.25911093029322002</c:v>
                </c:pt>
                <c:pt idx="90">
                  <c:v>0.106603249649634</c:v>
                </c:pt>
                <c:pt idx="91">
                  <c:v>0.31621394169528699</c:v>
                </c:pt>
                <c:pt idx="92">
                  <c:v>0.23084984901331601</c:v>
                </c:pt>
                <c:pt idx="93">
                  <c:v>0.25812082705288197</c:v>
                </c:pt>
                <c:pt idx="94">
                  <c:v>0.15930622624638099</c:v>
                </c:pt>
                <c:pt idx="95">
                  <c:v>0.105769016524789</c:v>
                </c:pt>
                <c:pt idx="96">
                  <c:v>0.103029897774017</c:v>
                </c:pt>
                <c:pt idx="97">
                  <c:v>0.194210351417478</c:v>
                </c:pt>
                <c:pt idx="98">
                  <c:v>0.23992275066138699</c:v>
                </c:pt>
                <c:pt idx="99">
                  <c:v>0.14385877340509101</c:v>
                </c:pt>
                <c:pt idx="100">
                  <c:v>3.4258451176242898E-2</c:v>
                </c:pt>
                <c:pt idx="101">
                  <c:v>1.6597683019279899E-2</c:v>
                </c:pt>
                <c:pt idx="102">
                  <c:v>2.7723346482861001E-2</c:v>
                </c:pt>
                <c:pt idx="103">
                  <c:v>3.4968705248594301E-2</c:v>
                </c:pt>
                <c:pt idx="104">
                  <c:v>1.6711814342277299E-2</c:v>
                </c:pt>
                <c:pt idx="105">
                  <c:v>3.3423659869702999E-2</c:v>
                </c:pt>
                <c:pt idx="106">
                  <c:v>3.2916911460090001E-2</c:v>
                </c:pt>
                <c:pt idx="107">
                  <c:v>3.4750765506039297E-2</c:v>
                </c:pt>
                <c:pt idx="108">
                  <c:v>2.6068455962079899E-2</c:v>
                </c:pt>
                <c:pt idx="109">
                  <c:v>2.4689073358895999E-2</c:v>
                </c:pt>
                <c:pt idx="110">
                  <c:v>7.5915391075319902E-2</c:v>
                </c:pt>
                <c:pt idx="111">
                  <c:v>4.6463334334994298E-2</c:v>
                </c:pt>
                <c:pt idx="112">
                  <c:v>4.48569199661914E-2</c:v>
                </c:pt>
                <c:pt idx="113">
                  <c:v>5.2922327492007301E-2</c:v>
                </c:pt>
                <c:pt idx="114">
                  <c:v>7.1071650675596704E-2</c:v>
                </c:pt>
                <c:pt idx="115">
                  <c:v>0.102960490639247</c:v>
                </c:pt>
                <c:pt idx="116">
                  <c:v>9.5757480594096903E-2</c:v>
                </c:pt>
                <c:pt idx="117">
                  <c:v>0.105160042191095</c:v>
                </c:pt>
                <c:pt idx="118">
                  <c:v>0.11709069042273</c:v>
                </c:pt>
                <c:pt idx="119">
                  <c:v>0.13102738078717799</c:v>
                </c:pt>
                <c:pt idx="120">
                  <c:v>0.108557028665292</c:v>
                </c:pt>
                <c:pt idx="121">
                  <c:v>8.5641038096887598E-2</c:v>
                </c:pt>
                <c:pt idx="122">
                  <c:v>6.3058789318916605E-2</c:v>
                </c:pt>
                <c:pt idx="123">
                  <c:v>5.7068557220980497E-2</c:v>
                </c:pt>
                <c:pt idx="124">
                  <c:v>5.9709329948532397E-2</c:v>
                </c:pt>
                <c:pt idx="125">
                  <c:v>7.7858112386776396E-2</c:v>
                </c:pt>
                <c:pt idx="126">
                  <c:v>6.7508479242710806E-2</c:v>
                </c:pt>
                <c:pt idx="127">
                  <c:v>5.9005499185494997E-2</c:v>
                </c:pt>
                <c:pt idx="128">
                  <c:v>5.65543020354871E-2</c:v>
                </c:pt>
                <c:pt idx="129">
                  <c:v>5.69106635773503E-2</c:v>
                </c:pt>
                <c:pt idx="130">
                  <c:v>0.101660942038117</c:v>
                </c:pt>
                <c:pt idx="131">
                  <c:v>9.2216339710417497E-2</c:v>
                </c:pt>
                <c:pt idx="132">
                  <c:v>8.6550505728032606E-2</c:v>
                </c:pt>
                <c:pt idx="133">
                  <c:v>7.5437941457225099E-2</c:v>
                </c:pt>
                <c:pt idx="134">
                  <c:v>7.6399629954907095E-2</c:v>
                </c:pt>
                <c:pt idx="135">
                  <c:v>3.0410638435929099E-2</c:v>
                </c:pt>
                <c:pt idx="136">
                  <c:v>3.7778980414447202E-2</c:v>
                </c:pt>
                <c:pt idx="137">
                  <c:v>4.3935075547660497E-2</c:v>
                </c:pt>
                <c:pt idx="138">
                  <c:v>4.3054950067106003E-2</c:v>
                </c:pt>
                <c:pt idx="139">
                  <c:v>4.8846725400724801E-2</c:v>
                </c:pt>
                <c:pt idx="140">
                  <c:v>7.4529190546553398E-3</c:v>
                </c:pt>
                <c:pt idx="141">
                  <c:v>9.20009725708687E-3</c:v>
                </c:pt>
                <c:pt idx="142">
                  <c:v>1.2773499819057401E-2</c:v>
                </c:pt>
                <c:pt idx="143">
                  <c:v>1.07958226499833E-2</c:v>
                </c:pt>
                <c:pt idx="144">
                  <c:v>5.9662529371158103E-3</c:v>
                </c:pt>
                <c:pt idx="145">
                  <c:v>0.105411678542163</c:v>
                </c:pt>
                <c:pt idx="146">
                  <c:v>0.10783668725583199</c:v>
                </c:pt>
                <c:pt idx="147">
                  <c:v>0.10946194837822799</c:v>
                </c:pt>
                <c:pt idx="148">
                  <c:v>0.108011769166333</c:v>
                </c:pt>
                <c:pt idx="149">
                  <c:v>9.7494835966113594E-2</c:v>
                </c:pt>
                <c:pt idx="150">
                  <c:v>4.5924526274006901E-2</c:v>
                </c:pt>
                <c:pt idx="151">
                  <c:v>4.3884037930565098E-2</c:v>
                </c:pt>
                <c:pt idx="152">
                  <c:v>3.9119692442199198E-2</c:v>
                </c:pt>
                <c:pt idx="153">
                  <c:v>2.8993145348295699E-2</c:v>
                </c:pt>
                <c:pt idx="154">
                  <c:v>1.72985851646839E-2</c:v>
                </c:pt>
                <c:pt idx="155">
                  <c:v>3.47158564966999E-2</c:v>
                </c:pt>
                <c:pt idx="156">
                  <c:v>3.07820292752988E-2</c:v>
                </c:pt>
                <c:pt idx="157">
                  <c:v>2.46396160322018E-2</c:v>
                </c:pt>
                <c:pt idx="158">
                  <c:v>1.85997665947134E-2</c:v>
                </c:pt>
                <c:pt idx="159">
                  <c:v>1.4998931915699801E-2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1.76310389297697</c:v>
                </c:pt>
                <c:pt idx="2">
                  <c:v>1.8758045087552899</c:v>
                </c:pt>
                <c:pt idx="3">
                  <c:v>2.1166547899268999</c:v>
                </c:pt>
                <c:pt idx="4">
                  <c:v>2.02223277048093</c:v>
                </c:pt>
                <c:pt idx="5">
                  <c:v>2.1227743367133001</c:v>
                </c:pt>
                <c:pt idx="6">
                  <c:v>2.0564554425600998</c:v>
                </c:pt>
                <c:pt idx="7">
                  <c:v>2.0756589029636499</c:v>
                </c:pt>
                <c:pt idx="8">
                  <c:v>2.2369519710126702</c:v>
                </c:pt>
                <c:pt idx="9">
                  <c:v>2.1575217946354801</c:v>
                </c:pt>
                <c:pt idx="10">
                  <c:v>2.19618021731665</c:v>
                </c:pt>
                <c:pt idx="11">
                  <c:v>2.1938179084215998</c:v>
                </c:pt>
                <c:pt idx="12">
                  <c:v>2.1985609201967802</c:v>
                </c:pt>
                <c:pt idx="13">
                  <c:v>2.1828575477798999</c:v>
                </c:pt>
                <c:pt idx="14">
                  <c:v>2.19225259900765</c:v>
                </c:pt>
                <c:pt idx="15">
                  <c:v>2.1883030356863098</c:v>
                </c:pt>
                <c:pt idx="16">
                  <c:v>2.1002426700673502</c:v>
                </c:pt>
                <c:pt idx="17">
                  <c:v>2.0927917962770302</c:v>
                </c:pt>
                <c:pt idx="18">
                  <c:v>2.0966259303884098</c:v>
                </c:pt>
                <c:pt idx="19">
                  <c:v>2.13241656420072</c:v>
                </c:pt>
                <c:pt idx="20">
                  <c:v>2.0008760582329801</c:v>
                </c:pt>
                <c:pt idx="21">
                  <c:v>2.01072168223785</c:v>
                </c:pt>
                <c:pt idx="22">
                  <c:v>1.92742015757177</c:v>
                </c:pt>
                <c:pt idx="23">
                  <c:v>1.8726380862951499</c:v>
                </c:pt>
                <c:pt idx="24">
                  <c:v>1.8779212874764599</c:v>
                </c:pt>
                <c:pt idx="25">
                  <c:v>1.90230179972413</c:v>
                </c:pt>
                <c:pt idx="26">
                  <c:v>1.8748989553454201</c:v>
                </c:pt>
                <c:pt idx="27">
                  <c:v>1.8635821332882501</c:v>
                </c:pt>
                <c:pt idx="28">
                  <c:v>1.8378398853605</c:v>
                </c:pt>
                <c:pt idx="29">
                  <c:v>1.8604746025594201</c:v>
                </c:pt>
                <c:pt idx="30">
                  <c:v>1.9604678672181</c:v>
                </c:pt>
                <c:pt idx="31">
                  <c:v>1.9479822698688101</c:v>
                </c:pt>
                <c:pt idx="32">
                  <c:v>1.95779280664516</c:v>
                </c:pt>
                <c:pt idx="33">
                  <c:v>1.98922485757636</c:v>
                </c:pt>
                <c:pt idx="34">
                  <c:v>1.9805610250111101</c:v>
                </c:pt>
                <c:pt idx="35">
                  <c:v>2.0515896599334802</c:v>
                </c:pt>
                <c:pt idx="36">
                  <c:v>2.0521815878971901</c:v>
                </c:pt>
                <c:pt idx="37">
                  <c:v>2.06523757107793</c:v>
                </c:pt>
                <c:pt idx="38">
                  <c:v>2.0560290364456302</c:v>
                </c:pt>
                <c:pt idx="39">
                  <c:v>2.05261156677896</c:v>
                </c:pt>
                <c:pt idx="40">
                  <c:v>2.1253101441940898</c:v>
                </c:pt>
                <c:pt idx="41">
                  <c:v>2.1463541302481102</c:v>
                </c:pt>
                <c:pt idx="42">
                  <c:v>2.1560541321947602</c:v>
                </c:pt>
                <c:pt idx="43">
                  <c:v>2.1721695174256301</c:v>
                </c:pt>
                <c:pt idx="44">
                  <c:v>2.15903924055036</c:v>
                </c:pt>
                <c:pt idx="45">
                  <c:v>2.1265877255248302</c:v>
                </c:pt>
                <c:pt idx="46">
                  <c:v>2.1303316110131498</c:v>
                </c:pt>
                <c:pt idx="47">
                  <c:v>2.14741775117992</c:v>
                </c:pt>
                <c:pt idx="48">
                  <c:v>2.1428880454494101</c:v>
                </c:pt>
                <c:pt idx="49">
                  <c:v>2.15359268079481</c:v>
                </c:pt>
                <c:pt idx="50">
                  <c:v>2.46227607849168</c:v>
                </c:pt>
                <c:pt idx="51">
                  <c:v>2.4622618205618299</c:v>
                </c:pt>
                <c:pt idx="52">
                  <c:v>2.4723140131236501</c:v>
                </c:pt>
                <c:pt idx="53">
                  <c:v>2.4948754221834202</c:v>
                </c:pt>
                <c:pt idx="54">
                  <c:v>2.4895431096135598</c:v>
                </c:pt>
                <c:pt idx="55">
                  <c:v>2.2807855227220202</c:v>
                </c:pt>
                <c:pt idx="56">
                  <c:v>2.38342194169139</c:v>
                </c:pt>
                <c:pt idx="57">
                  <c:v>2.4039153844908201</c:v>
                </c:pt>
                <c:pt idx="58">
                  <c:v>2.35442943678393</c:v>
                </c:pt>
                <c:pt idx="59">
                  <c:v>2.2907342980124299</c:v>
                </c:pt>
                <c:pt idx="60">
                  <c:v>2.2664930994339101</c:v>
                </c:pt>
                <c:pt idx="61">
                  <c:v>2.2601713171440001</c:v>
                </c:pt>
                <c:pt idx="62">
                  <c:v>2.23222559964587</c:v>
                </c:pt>
                <c:pt idx="63">
                  <c:v>2.19993506480969</c:v>
                </c:pt>
                <c:pt idx="64">
                  <c:v>2.2193018187817901</c:v>
                </c:pt>
                <c:pt idx="65">
                  <c:v>2.1825309266507502</c:v>
                </c:pt>
                <c:pt idx="66">
                  <c:v>2.12273856593802</c:v>
                </c:pt>
                <c:pt idx="67">
                  <c:v>2.1597281868976199</c:v>
                </c:pt>
                <c:pt idx="68">
                  <c:v>2.2129682563747499</c:v>
                </c:pt>
                <c:pt idx="69">
                  <c:v>2.1222519412581899</c:v>
                </c:pt>
                <c:pt idx="70">
                  <c:v>2.2948113168909501</c:v>
                </c:pt>
                <c:pt idx="71">
                  <c:v>2.3213517935557202</c:v>
                </c:pt>
                <c:pt idx="72">
                  <c:v>2.3728852181116298</c:v>
                </c:pt>
                <c:pt idx="73">
                  <c:v>2.3812765643147098</c:v>
                </c:pt>
                <c:pt idx="74">
                  <c:v>2.3683823768645</c:v>
                </c:pt>
                <c:pt idx="75">
                  <c:v>2.55917977257955</c:v>
                </c:pt>
                <c:pt idx="76">
                  <c:v>2.6151946100944699</c:v>
                </c:pt>
                <c:pt idx="77">
                  <c:v>2.6054483093714</c:v>
                </c:pt>
                <c:pt idx="78">
                  <c:v>2.6154891795569699</c:v>
                </c:pt>
                <c:pt idx="79">
                  <c:v>2.5968132152034702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3.6951150913798099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3.6718125898138401</c:v>
                </c:pt>
                <c:pt idx="88">
                  <c:v>3.7094832402348099</c:v>
                </c:pt>
                <c:pt idx="89">
                  <c:v>3.66405116785013</c:v>
                </c:pt>
                <c:pt idx="90">
                  <c:v>3.5258230616033801</c:v>
                </c:pt>
                <c:pt idx="91">
                  <c:v>3.4840448700144</c:v>
                </c:pt>
                <c:pt idx="92">
                  <c:v>3.44287084584772</c:v>
                </c:pt>
                <c:pt idx="93">
                  <c:v>3.4610290170281801</c:v>
                </c:pt>
                <c:pt idx="94">
                  <c:v>3.4263475617679799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3.1382085041505698</c:v>
                </c:pt>
                <c:pt idx="100">
                  <c:v>3.0604981032666601</c:v>
                </c:pt>
                <c:pt idx="101">
                  <c:v>3.0643413959248602</c:v>
                </c:pt>
                <c:pt idx="102">
                  <c:v>3.0901853881151902</c:v>
                </c:pt>
                <c:pt idx="103">
                  <c:v>3.0124688191657598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2.7653910190781601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2.62663499623741</c:v>
                </c:pt>
                <c:pt idx="112">
                  <c:v>2.6382546624112502</c:v>
                </c:pt>
                <c:pt idx="113">
                  <c:v>2.62067190027008</c:v>
                </c:pt>
                <c:pt idx="114">
                  <c:v>2.55151121587997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2.5285644354822399</c:v>
                </c:pt>
                <c:pt idx="118">
                  <c:v>2.5168338604982501</c:v>
                </c:pt>
                <c:pt idx="119">
                  <c:v>2.4605466725673599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2.1356164653251302</c:v>
                </c:pt>
                <c:pt idx="126">
                  <c:v>2.1663483547544602</c:v>
                </c:pt>
                <c:pt idx="127">
                  <c:v>2.1758298976109001</c:v>
                </c:pt>
                <c:pt idx="128">
                  <c:v>2.1715828232612502</c:v>
                </c:pt>
                <c:pt idx="129">
                  <c:v>2.1058358605649099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1.84873406544303</c:v>
                </c:pt>
                <c:pt idx="136">
                  <c:v>1.8258315947302699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1.66325374037975</c:v>
                </c:pt>
                <c:pt idx="141">
                  <c:v>1.6687890126018601</c:v>
                </c:pt>
                <c:pt idx="142">
                  <c:v>1.6618423051331701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1.4418503272055301</c:v>
                </c:pt>
                <c:pt idx="150">
                  <c:v>1.3669200310519301</c:v>
                </c:pt>
                <c:pt idx="151">
                  <c:v>1.3773084925687</c:v>
                </c:pt>
                <c:pt idx="152">
                  <c:v>1.37372902357356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1.17737587433274</c:v>
                </c:pt>
                <c:pt idx="157">
                  <c:v>1.17826990113573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0.96284459628186403</c:v>
                </c:pt>
                <c:pt idx="162">
                  <c:v>0.96385423591236397</c:v>
                </c:pt>
                <c:pt idx="163">
                  <c:v>0.95687226469950504</c:v>
                </c:pt>
                <c:pt idx="164">
                  <c:v>0.85467985125978696</c:v>
                </c:pt>
                <c:pt idx="165">
                  <c:v>0.76896313684839002</c:v>
                </c:pt>
                <c:pt idx="166">
                  <c:v>0.78796192950032695</c:v>
                </c:pt>
                <c:pt idx="167">
                  <c:v>0.83099643759689201</c:v>
                </c:pt>
                <c:pt idx="168">
                  <c:v>0.766560279257678</c:v>
                </c:pt>
                <c:pt idx="169">
                  <c:v>0.67591801427460896</c:v>
                </c:pt>
                <c:pt idx="170">
                  <c:v>0.56377270496696097</c:v>
                </c:pt>
                <c:pt idx="171">
                  <c:v>0.57655607061492797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0.45610170131908401</c:v>
                </c:pt>
                <c:pt idx="175">
                  <c:v>0.31234514010285502</c:v>
                </c:pt>
                <c:pt idx="176">
                  <c:v>0.36138648441443599</c:v>
                </c:pt>
                <c:pt idx="177">
                  <c:v>0.51703063606258104</c:v>
                </c:pt>
                <c:pt idx="178">
                  <c:v>0.34577282672641102</c:v>
                </c:pt>
                <c:pt idx="179">
                  <c:v>9.0644554710977293E-2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1.76277349400382</c:v>
                </c:pt>
                <c:pt idx="2">
                  <c:v>1.7783503762377599</c:v>
                </c:pt>
                <c:pt idx="3">
                  <c:v>1.6948946700814</c:v>
                </c:pt>
                <c:pt idx="4">
                  <c:v>1.70167307915208</c:v>
                </c:pt>
                <c:pt idx="5">
                  <c:v>1.9075434371500399</c:v>
                </c:pt>
                <c:pt idx="6">
                  <c:v>1.82216672514274</c:v>
                </c:pt>
                <c:pt idx="7">
                  <c:v>1.9879170201329801</c:v>
                </c:pt>
                <c:pt idx="8">
                  <c:v>1.8819978678087299</c:v>
                </c:pt>
                <c:pt idx="9">
                  <c:v>1.9522197413622699</c:v>
                </c:pt>
                <c:pt idx="10">
                  <c:v>2.0454410793639801</c:v>
                </c:pt>
                <c:pt idx="11">
                  <c:v>1.9863863214117701</c:v>
                </c:pt>
                <c:pt idx="12">
                  <c:v>2.0008922546345298</c:v>
                </c:pt>
                <c:pt idx="13">
                  <c:v>1.9532120972907401</c:v>
                </c:pt>
                <c:pt idx="14">
                  <c:v>2.0397395540546102</c:v>
                </c:pt>
                <c:pt idx="15">
                  <c:v>2.0719636027442201</c:v>
                </c:pt>
                <c:pt idx="16">
                  <c:v>2.0901877998177398</c:v>
                </c:pt>
                <c:pt idx="17">
                  <c:v>2.0293652522171999</c:v>
                </c:pt>
                <c:pt idx="18">
                  <c:v>2.03599085072445</c:v>
                </c:pt>
                <c:pt idx="19">
                  <c:v>2.04646038032902</c:v>
                </c:pt>
                <c:pt idx="20">
                  <c:v>2.03619152667383</c:v>
                </c:pt>
                <c:pt idx="21">
                  <c:v>2.1551644056503401</c:v>
                </c:pt>
                <c:pt idx="22">
                  <c:v>2.1516501787312001</c:v>
                </c:pt>
                <c:pt idx="23">
                  <c:v>2.26616705796499</c:v>
                </c:pt>
                <c:pt idx="24">
                  <c:v>2.14039532437747</c:v>
                </c:pt>
                <c:pt idx="25">
                  <c:v>2.4319720144987498</c:v>
                </c:pt>
                <c:pt idx="26">
                  <c:v>2.45092888303552</c:v>
                </c:pt>
                <c:pt idx="27">
                  <c:v>2.4774096201832001</c:v>
                </c:pt>
                <c:pt idx="28">
                  <c:v>2.3081720930021699</c:v>
                </c:pt>
                <c:pt idx="29">
                  <c:v>2.2827256983479298</c:v>
                </c:pt>
                <c:pt idx="30">
                  <c:v>2.3068491908525899</c:v>
                </c:pt>
                <c:pt idx="31">
                  <c:v>2.3076699748994498</c:v>
                </c:pt>
                <c:pt idx="32">
                  <c:v>2.2982926289611401</c:v>
                </c:pt>
                <c:pt idx="33">
                  <c:v>2.3400962035815098</c:v>
                </c:pt>
                <c:pt idx="34">
                  <c:v>2.3786984599675498</c:v>
                </c:pt>
                <c:pt idx="35">
                  <c:v>2.1063981698466501</c:v>
                </c:pt>
                <c:pt idx="36">
                  <c:v>2.1211458802162002</c:v>
                </c:pt>
                <c:pt idx="37">
                  <c:v>2.0795728062597201</c:v>
                </c:pt>
                <c:pt idx="38">
                  <c:v>2.06185771891582</c:v>
                </c:pt>
                <c:pt idx="39">
                  <c:v>2.0808299964340899</c:v>
                </c:pt>
                <c:pt idx="40">
                  <c:v>1.8066373055501701</c:v>
                </c:pt>
                <c:pt idx="41">
                  <c:v>1.74169260679587</c:v>
                </c:pt>
                <c:pt idx="42">
                  <c:v>1.74535379454044</c:v>
                </c:pt>
                <c:pt idx="43">
                  <c:v>1.72293966845691</c:v>
                </c:pt>
                <c:pt idx="44">
                  <c:v>1.7311232211854</c:v>
                </c:pt>
                <c:pt idx="45">
                  <c:v>1.97510660579356</c:v>
                </c:pt>
                <c:pt idx="46">
                  <c:v>1.9785569042192199</c:v>
                </c:pt>
                <c:pt idx="47">
                  <c:v>1.9795495215966901</c:v>
                </c:pt>
                <c:pt idx="48">
                  <c:v>1.97434002081852</c:v>
                </c:pt>
                <c:pt idx="49">
                  <c:v>2.0077894963904002</c:v>
                </c:pt>
                <c:pt idx="50">
                  <c:v>2.1900029010942199</c:v>
                </c:pt>
                <c:pt idx="51">
                  <c:v>2.2611305830164401</c:v>
                </c:pt>
                <c:pt idx="52">
                  <c:v>2.2535786030946401</c:v>
                </c:pt>
                <c:pt idx="53">
                  <c:v>2.2788100620842999</c:v>
                </c:pt>
                <c:pt idx="54">
                  <c:v>2.2594782246473102</c:v>
                </c:pt>
                <c:pt idx="55">
                  <c:v>2.3108757975760499</c:v>
                </c:pt>
                <c:pt idx="56">
                  <c:v>2.26038611770058</c:v>
                </c:pt>
                <c:pt idx="57">
                  <c:v>2.3018607263645601</c:v>
                </c:pt>
                <c:pt idx="58">
                  <c:v>2.2680041511642002</c:v>
                </c:pt>
                <c:pt idx="59">
                  <c:v>2.3176421892230499</c:v>
                </c:pt>
                <c:pt idx="60">
                  <c:v>2.5086298965421401</c:v>
                </c:pt>
                <c:pt idx="61">
                  <c:v>2.4532270634758899</c:v>
                </c:pt>
                <c:pt idx="62">
                  <c:v>2.4241191496841301</c:v>
                </c:pt>
                <c:pt idx="63">
                  <c:v>2.44642040725993</c:v>
                </c:pt>
                <c:pt idx="64">
                  <c:v>2.4984808993279999</c:v>
                </c:pt>
                <c:pt idx="65">
                  <c:v>2.68840941800944</c:v>
                </c:pt>
                <c:pt idx="66">
                  <c:v>2.6515917511435201</c:v>
                </c:pt>
                <c:pt idx="67">
                  <c:v>2.6444701556141199</c:v>
                </c:pt>
                <c:pt idx="68">
                  <c:v>2.5920195442487999</c:v>
                </c:pt>
                <c:pt idx="69">
                  <c:v>2.6444986575557499</c:v>
                </c:pt>
                <c:pt idx="70">
                  <c:v>2.5976914935019901</c:v>
                </c:pt>
                <c:pt idx="71">
                  <c:v>2.6419994373405999</c:v>
                </c:pt>
                <c:pt idx="72">
                  <c:v>2.6032953824813698</c:v>
                </c:pt>
                <c:pt idx="73">
                  <c:v>2.62494288881354</c:v>
                </c:pt>
                <c:pt idx="74">
                  <c:v>2.63508096276448</c:v>
                </c:pt>
                <c:pt idx="75">
                  <c:v>2.9511523006334102</c:v>
                </c:pt>
                <c:pt idx="76">
                  <c:v>2.9047367780558999</c:v>
                </c:pt>
                <c:pt idx="77">
                  <c:v>2.9217818548569601</c:v>
                </c:pt>
                <c:pt idx="78">
                  <c:v>2.94966990663537</c:v>
                </c:pt>
                <c:pt idx="79">
                  <c:v>2.9128167977925199</c:v>
                </c:pt>
                <c:pt idx="80">
                  <c:v>3.3181745706316299</c:v>
                </c:pt>
                <c:pt idx="81">
                  <c:v>3.3213707399194101</c:v>
                </c:pt>
                <c:pt idx="82">
                  <c:v>3.1990447273281699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3.0613274829155399</c:v>
                </c:pt>
                <c:pt idx="87">
                  <c:v>3.07509920457675</c:v>
                </c:pt>
                <c:pt idx="88">
                  <c:v>3.0893938675000401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2.89437271725328</c:v>
                </c:pt>
                <c:pt idx="93">
                  <c:v>2.94060110974885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2.8441437430246701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2.7380625136116299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2.6133586105815501</c:v>
                </c:pt>
                <c:pt idx="107">
                  <c:v>2.6492298714089402</c:v>
                </c:pt>
                <c:pt idx="108">
                  <c:v>2.6794332098214002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2.5253005090472098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2.0175289680731301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1.86103149865088</c:v>
                </c:pt>
                <c:pt idx="132">
                  <c:v>1.81916958200642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1.69197574755566</c:v>
                </c:pt>
                <c:pt idx="137">
                  <c:v>1.7083450989811899</c:v>
                </c:pt>
                <c:pt idx="138">
                  <c:v>1.6836394888717701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1.56978199360243</c:v>
                </c:pt>
                <c:pt idx="142">
                  <c:v>1.5325839903985801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1.4094784791143999</c:v>
                </c:pt>
                <c:pt idx="147">
                  <c:v>1.4052303300812301</c:v>
                </c:pt>
                <c:pt idx="148">
                  <c:v>1.36886499347683</c:v>
                </c:pt>
                <c:pt idx="149">
                  <c:v>1.3008693482931299</c:v>
                </c:pt>
                <c:pt idx="150">
                  <c:v>1.23035669922044</c:v>
                </c:pt>
                <c:pt idx="151">
                  <c:v>1.24162883774892</c:v>
                </c:pt>
                <c:pt idx="152">
                  <c:v>1.24978791500915</c:v>
                </c:pt>
                <c:pt idx="153">
                  <c:v>1.22707508630884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1.0890838014548101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0.899213399739198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0.91215784930608301</c:v>
                </c:pt>
                <c:pt idx="164">
                  <c:v>0.81423118072233402</c:v>
                </c:pt>
                <c:pt idx="165">
                  <c:v>0.73478573787661705</c:v>
                </c:pt>
                <c:pt idx="166">
                  <c:v>0.75831443502489404</c:v>
                </c:pt>
                <c:pt idx="167">
                  <c:v>0.80512868451364195</c:v>
                </c:pt>
                <c:pt idx="168">
                  <c:v>0.74262155684053599</c:v>
                </c:pt>
                <c:pt idx="169">
                  <c:v>0.65649356794128599</c:v>
                </c:pt>
                <c:pt idx="170">
                  <c:v>0.55099316611660698</c:v>
                </c:pt>
                <c:pt idx="171">
                  <c:v>0.56653256374897898</c:v>
                </c:pt>
                <c:pt idx="172">
                  <c:v>0.57308563324698902</c:v>
                </c:pt>
                <c:pt idx="173">
                  <c:v>0.61344006537662898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0.34508826946779397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1.7627725074245499</c:v>
                </c:pt>
                <c:pt idx="2">
                  <c:v>1.7194284536970299</c:v>
                </c:pt>
                <c:pt idx="3">
                  <c:v>1.7861543140926901</c:v>
                </c:pt>
                <c:pt idx="4">
                  <c:v>1.87113581983405</c:v>
                </c:pt>
                <c:pt idx="5">
                  <c:v>2.0011158991518898</c:v>
                </c:pt>
                <c:pt idx="6">
                  <c:v>2.0958178693624698</c:v>
                </c:pt>
                <c:pt idx="7">
                  <c:v>2.0904630938809299</c:v>
                </c:pt>
                <c:pt idx="8">
                  <c:v>2.37982295328636</c:v>
                </c:pt>
                <c:pt idx="9">
                  <c:v>2.5674171275286701</c:v>
                </c:pt>
                <c:pt idx="10">
                  <c:v>2.3169213533846702</c:v>
                </c:pt>
                <c:pt idx="11">
                  <c:v>2.4019427960438202</c:v>
                </c:pt>
                <c:pt idx="12">
                  <c:v>2.3439028814379901</c:v>
                </c:pt>
                <c:pt idx="13">
                  <c:v>2.3398896220956198</c:v>
                </c:pt>
                <c:pt idx="14">
                  <c:v>2.3484090634942998</c:v>
                </c:pt>
                <c:pt idx="15">
                  <c:v>2.4243673963684498</c:v>
                </c:pt>
                <c:pt idx="16">
                  <c:v>2.2794224208638201</c:v>
                </c:pt>
                <c:pt idx="17">
                  <c:v>2.2777482919300098</c:v>
                </c:pt>
                <c:pt idx="18">
                  <c:v>2.2731193022272298</c:v>
                </c:pt>
                <c:pt idx="19">
                  <c:v>2.2965779308685299</c:v>
                </c:pt>
                <c:pt idx="20">
                  <c:v>2.1502919457371799</c:v>
                </c:pt>
                <c:pt idx="21">
                  <c:v>2.1852600149758001</c:v>
                </c:pt>
                <c:pt idx="22">
                  <c:v>2.1628754386045301</c:v>
                </c:pt>
                <c:pt idx="23">
                  <c:v>2.1583710283249902</c:v>
                </c:pt>
                <c:pt idx="24">
                  <c:v>2.01577676554896</c:v>
                </c:pt>
                <c:pt idx="25">
                  <c:v>2.1353311028351301</c:v>
                </c:pt>
                <c:pt idx="26">
                  <c:v>2.1411571775671798</c:v>
                </c:pt>
                <c:pt idx="27">
                  <c:v>2.1290054073385898</c:v>
                </c:pt>
                <c:pt idx="28">
                  <c:v>2.0260342771578399</c:v>
                </c:pt>
                <c:pt idx="29">
                  <c:v>2.1134496134699798</c:v>
                </c:pt>
                <c:pt idx="30">
                  <c:v>2.0568325519813802</c:v>
                </c:pt>
                <c:pt idx="31">
                  <c:v>2.0449667140137899</c:v>
                </c:pt>
                <c:pt idx="32">
                  <c:v>2.0544198904639601</c:v>
                </c:pt>
                <c:pt idx="33">
                  <c:v>2.1046739674139001</c:v>
                </c:pt>
                <c:pt idx="34">
                  <c:v>2.1477735926563999</c:v>
                </c:pt>
                <c:pt idx="35">
                  <c:v>2.0258299707885299</c:v>
                </c:pt>
                <c:pt idx="36">
                  <c:v>2.0202582535820999</c:v>
                </c:pt>
                <c:pt idx="37">
                  <c:v>1.9886732538115699</c:v>
                </c:pt>
                <c:pt idx="38">
                  <c:v>1.9657875732661401</c:v>
                </c:pt>
                <c:pt idx="39">
                  <c:v>1.96356354658428</c:v>
                </c:pt>
                <c:pt idx="40">
                  <c:v>1.68360930819211</c:v>
                </c:pt>
                <c:pt idx="41">
                  <c:v>1.6513274488526599</c:v>
                </c:pt>
                <c:pt idx="42">
                  <c:v>1.63171443930926</c:v>
                </c:pt>
                <c:pt idx="43">
                  <c:v>1.64462706793985</c:v>
                </c:pt>
                <c:pt idx="44">
                  <c:v>1.6484739299804101</c:v>
                </c:pt>
                <c:pt idx="45">
                  <c:v>1.48610909748963</c:v>
                </c:pt>
                <c:pt idx="46">
                  <c:v>1.46897409923997</c:v>
                </c:pt>
                <c:pt idx="47">
                  <c:v>1.47722215369518</c:v>
                </c:pt>
                <c:pt idx="48">
                  <c:v>1.4743773624761001</c:v>
                </c:pt>
                <c:pt idx="49">
                  <c:v>1.48359397840894</c:v>
                </c:pt>
                <c:pt idx="50">
                  <c:v>1.5323251883312901</c:v>
                </c:pt>
                <c:pt idx="51">
                  <c:v>1.5462487526611901</c:v>
                </c:pt>
                <c:pt idx="52">
                  <c:v>1.5928188970659101</c:v>
                </c:pt>
                <c:pt idx="53">
                  <c:v>1.6256531759052</c:v>
                </c:pt>
                <c:pt idx="54">
                  <c:v>1.6039217394735299</c:v>
                </c:pt>
                <c:pt idx="55">
                  <c:v>1.5789317948649999</c:v>
                </c:pt>
                <c:pt idx="56">
                  <c:v>1.61575684366724</c:v>
                </c:pt>
                <c:pt idx="57">
                  <c:v>1.6452815352710899</c:v>
                </c:pt>
                <c:pt idx="58">
                  <c:v>1.62663584429214</c:v>
                </c:pt>
                <c:pt idx="59">
                  <c:v>1.59658092508364</c:v>
                </c:pt>
                <c:pt idx="60">
                  <c:v>1.6057049174845699</c:v>
                </c:pt>
                <c:pt idx="61">
                  <c:v>1.5653160042700101</c:v>
                </c:pt>
                <c:pt idx="62">
                  <c:v>1.4650967364030101</c:v>
                </c:pt>
                <c:pt idx="63">
                  <c:v>1.4452786217753699</c:v>
                </c:pt>
                <c:pt idx="64">
                  <c:v>1.51961619419577</c:v>
                </c:pt>
                <c:pt idx="65">
                  <c:v>1.44840480918486</c:v>
                </c:pt>
                <c:pt idx="66">
                  <c:v>1.27032174649003</c:v>
                </c:pt>
                <c:pt idx="67">
                  <c:v>1.1646682296677</c:v>
                </c:pt>
                <c:pt idx="68">
                  <c:v>1.1816207196445601</c:v>
                </c:pt>
                <c:pt idx="69">
                  <c:v>1.3038493184253499</c:v>
                </c:pt>
                <c:pt idx="70">
                  <c:v>0.60765228147921602</c:v>
                </c:pt>
                <c:pt idx="71">
                  <c:v>0.64995798081999201</c:v>
                </c:pt>
                <c:pt idx="72">
                  <c:v>0.67121959875585702</c:v>
                </c:pt>
                <c:pt idx="73">
                  <c:v>0.68899425489250099</c:v>
                </c:pt>
                <c:pt idx="74">
                  <c:v>0.67200580706044299</c:v>
                </c:pt>
                <c:pt idx="75">
                  <c:v>0.67288389640742596</c:v>
                </c:pt>
                <c:pt idx="76">
                  <c:v>0.69952581679978199</c:v>
                </c:pt>
                <c:pt idx="77">
                  <c:v>0.74224516118279504</c:v>
                </c:pt>
                <c:pt idx="78">
                  <c:v>0.78414815440123398</c:v>
                </c:pt>
                <c:pt idx="79">
                  <c:v>0.75081443527122504</c:v>
                </c:pt>
                <c:pt idx="80">
                  <c:v>0.62552461849907404</c:v>
                </c:pt>
                <c:pt idx="81">
                  <c:v>0.74843503795631705</c:v>
                </c:pt>
                <c:pt idx="82">
                  <c:v>0.88636466414592097</c:v>
                </c:pt>
                <c:pt idx="83">
                  <c:v>0.83041945624331104</c:v>
                </c:pt>
                <c:pt idx="84">
                  <c:v>0.77195245778513699</c:v>
                </c:pt>
                <c:pt idx="85">
                  <c:v>0.71900236161115905</c:v>
                </c:pt>
                <c:pt idx="86">
                  <c:v>0.777639342733358</c:v>
                </c:pt>
                <c:pt idx="87">
                  <c:v>0.633199327558011</c:v>
                </c:pt>
                <c:pt idx="88">
                  <c:v>0.682490024612603</c:v>
                </c:pt>
                <c:pt idx="89">
                  <c:v>0.72425912113742297</c:v>
                </c:pt>
                <c:pt idx="90">
                  <c:v>0.81383026725714702</c:v>
                </c:pt>
                <c:pt idx="91">
                  <c:v>0.80461963247809598</c:v>
                </c:pt>
                <c:pt idx="92">
                  <c:v>0.84091703853310695</c:v>
                </c:pt>
                <c:pt idx="93">
                  <c:v>0.75741574552570001</c:v>
                </c:pt>
                <c:pt idx="94">
                  <c:v>0.79290961838493701</c:v>
                </c:pt>
                <c:pt idx="95">
                  <c:v>0.49851969841668098</c:v>
                </c:pt>
                <c:pt idx="96">
                  <c:v>0.63037005886386199</c:v>
                </c:pt>
                <c:pt idx="97">
                  <c:v>0.64004506489060498</c:v>
                </c:pt>
                <c:pt idx="98">
                  <c:v>0.646329280289209</c:v>
                </c:pt>
                <c:pt idx="99">
                  <c:v>0.618681735854263</c:v>
                </c:pt>
                <c:pt idx="100">
                  <c:v>0.66672056110743305</c:v>
                </c:pt>
                <c:pt idx="101">
                  <c:v>0.69064060544516603</c:v>
                </c:pt>
                <c:pt idx="102">
                  <c:v>0.69719863975479002</c:v>
                </c:pt>
                <c:pt idx="103">
                  <c:v>0.70086399285872003</c:v>
                </c:pt>
                <c:pt idx="104">
                  <c:v>0.69117110362131096</c:v>
                </c:pt>
                <c:pt idx="105">
                  <c:v>0.41138947693890199</c:v>
                </c:pt>
                <c:pt idx="106">
                  <c:v>0.43606298603941801</c:v>
                </c:pt>
                <c:pt idx="107">
                  <c:v>0.458870121321513</c:v>
                </c:pt>
                <c:pt idx="108">
                  <c:v>0.44732157896834901</c:v>
                </c:pt>
                <c:pt idx="109">
                  <c:v>0.42980233480248298</c:v>
                </c:pt>
                <c:pt idx="110">
                  <c:v>0.91106630660904098</c:v>
                </c:pt>
                <c:pt idx="111">
                  <c:v>0.94524136906841405</c:v>
                </c:pt>
                <c:pt idx="112">
                  <c:v>0.94322194465503295</c:v>
                </c:pt>
                <c:pt idx="113">
                  <c:v>0.94090169669095602</c:v>
                </c:pt>
                <c:pt idx="114">
                  <c:v>0.91060627800599403</c:v>
                </c:pt>
                <c:pt idx="115">
                  <c:v>1.0203239324717199</c:v>
                </c:pt>
                <c:pt idx="116">
                  <c:v>1.0507488790585</c:v>
                </c:pt>
                <c:pt idx="117">
                  <c:v>1.0677059629958501</c:v>
                </c:pt>
                <c:pt idx="118">
                  <c:v>1.0538606026164901</c:v>
                </c:pt>
                <c:pt idx="119">
                  <c:v>1.04805753064886</c:v>
                </c:pt>
                <c:pt idx="120">
                  <c:v>2.5281280393554799</c:v>
                </c:pt>
                <c:pt idx="121">
                  <c:v>2.5285801809795201</c:v>
                </c:pt>
                <c:pt idx="122">
                  <c:v>2.5407426886209601</c:v>
                </c:pt>
                <c:pt idx="123">
                  <c:v>2.5116226191142799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2.3384944085486299</c:v>
                </c:pt>
                <c:pt idx="130">
                  <c:v>2.2253244888116801</c:v>
                </c:pt>
                <c:pt idx="131">
                  <c:v>2.2153080044395401</c:v>
                </c:pt>
                <c:pt idx="132">
                  <c:v>2.2302596293976502</c:v>
                </c:pt>
                <c:pt idx="133">
                  <c:v>2.1837518890875498</c:v>
                </c:pt>
                <c:pt idx="134">
                  <c:v>2.11426985892358</c:v>
                </c:pt>
                <c:pt idx="135">
                  <c:v>2.03058623714678</c:v>
                </c:pt>
                <c:pt idx="136">
                  <c:v>2.0207595024995699</c:v>
                </c:pt>
                <c:pt idx="137">
                  <c:v>2.0066960417706698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1.81129920480233</c:v>
                </c:pt>
                <c:pt idx="141">
                  <c:v>1.8273213992308599</c:v>
                </c:pt>
                <c:pt idx="142">
                  <c:v>1.82185571761989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1.4947973160290899</c:v>
                </c:pt>
                <c:pt idx="150">
                  <c:v>1.42445130710971</c:v>
                </c:pt>
                <c:pt idx="151">
                  <c:v>1.4172504387295899</c:v>
                </c:pt>
                <c:pt idx="152">
                  <c:v>1.40511319707858</c:v>
                </c:pt>
                <c:pt idx="153">
                  <c:v>1.37126129220783</c:v>
                </c:pt>
                <c:pt idx="154">
                  <c:v>1.28749088452349</c:v>
                </c:pt>
                <c:pt idx="155">
                  <c:v>1.19448406208346</c:v>
                </c:pt>
                <c:pt idx="156">
                  <c:v>1.1908554125653601</c:v>
                </c:pt>
                <c:pt idx="157">
                  <c:v>1.1920728266457099</c:v>
                </c:pt>
                <c:pt idx="158">
                  <c:v>1.1438425034155599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0.97022620613677302</c:v>
                </c:pt>
                <c:pt idx="162">
                  <c:v>0.97278425725858197</c:v>
                </c:pt>
                <c:pt idx="163">
                  <c:v>0.95998718336913502</c:v>
                </c:pt>
                <c:pt idx="164">
                  <c:v>0.85984580959840995</c:v>
                </c:pt>
                <c:pt idx="165">
                  <c:v>0.76918620601893395</c:v>
                </c:pt>
                <c:pt idx="166">
                  <c:v>0.79085493973141296</c:v>
                </c:pt>
                <c:pt idx="167">
                  <c:v>0.83326094593794298</c:v>
                </c:pt>
                <c:pt idx="168">
                  <c:v>0.77106008956656003</c:v>
                </c:pt>
                <c:pt idx="169">
                  <c:v>0.67970005001587797</c:v>
                </c:pt>
                <c:pt idx="170">
                  <c:v>0.56865731360129601</c:v>
                </c:pt>
                <c:pt idx="171">
                  <c:v>0.581176597634397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0.314263527255078</c:v>
                </c:pt>
                <c:pt idx="176">
                  <c:v>0.362839576826053</c:v>
                </c:pt>
                <c:pt idx="177">
                  <c:v>0.51800438647001801</c:v>
                </c:pt>
                <c:pt idx="178">
                  <c:v>0.34626475491393199</c:v>
                </c:pt>
                <c:pt idx="179">
                  <c:v>9.1364125374796906E-2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1.91334964603158</c:v>
                </c:pt>
                <c:pt idx="2">
                  <c:v>1.9820745648764899</c:v>
                </c:pt>
                <c:pt idx="3">
                  <c:v>1.9454546393795</c:v>
                </c:pt>
                <c:pt idx="4">
                  <c:v>1.8651740636045999</c:v>
                </c:pt>
                <c:pt idx="5">
                  <c:v>1.6424768373385601</c:v>
                </c:pt>
                <c:pt idx="6">
                  <c:v>1.7260917492714201</c:v>
                </c:pt>
                <c:pt idx="7">
                  <c:v>1.69970829622374</c:v>
                </c:pt>
                <c:pt idx="8">
                  <c:v>1.7292922753133</c:v>
                </c:pt>
                <c:pt idx="9">
                  <c:v>1.6827326425656901</c:v>
                </c:pt>
                <c:pt idx="10">
                  <c:v>2.0521031582189302</c:v>
                </c:pt>
                <c:pt idx="11">
                  <c:v>2.01411777382277</c:v>
                </c:pt>
                <c:pt idx="12">
                  <c:v>2.0291871049294699</c:v>
                </c:pt>
                <c:pt idx="13">
                  <c:v>1.9875481763001801</c:v>
                </c:pt>
                <c:pt idx="14">
                  <c:v>2.0361292412862202</c:v>
                </c:pt>
                <c:pt idx="15">
                  <c:v>2.0649852082281801</c:v>
                </c:pt>
                <c:pt idx="16">
                  <c:v>1.9780997366156201</c:v>
                </c:pt>
                <c:pt idx="17">
                  <c:v>1.9218670478462301</c:v>
                </c:pt>
                <c:pt idx="18">
                  <c:v>1.93845408245596</c:v>
                </c:pt>
                <c:pt idx="19">
                  <c:v>1.88928444491745</c:v>
                </c:pt>
                <c:pt idx="20">
                  <c:v>1.6979041664593999</c:v>
                </c:pt>
                <c:pt idx="21">
                  <c:v>1.7006904895566901</c:v>
                </c:pt>
                <c:pt idx="22">
                  <c:v>1.72036338080011</c:v>
                </c:pt>
                <c:pt idx="23">
                  <c:v>1.7544888836428001</c:v>
                </c:pt>
                <c:pt idx="24">
                  <c:v>1.7500297449620399</c:v>
                </c:pt>
                <c:pt idx="25">
                  <c:v>1.58095958293779</c:v>
                </c:pt>
                <c:pt idx="26">
                  <c:v>1.5753475876951599</c:v>
                </c:pt>
                <c:pt idx="27">
                  <c:v>1.5520683627916301</c:v>
                </c:pt>
                <c:pt idx="28">
                  <c:v>1.52102146971826</c:v>
                </c:pt>
                <c:pt idx="29">
                  <c:v>1.5093078541242699</c:v>
                </c:pt>
                <c:pt idx="30">
                  <c:v>1.76833747416276</c:v>
                </c:pt>
                <c:pt idx="31">
                  <c:v>1.7733073074753201</c:v>
                </c:pt>
                <c:pt idx="32">
                  <c:v>1.7609328579101899</c:v>
                </c:pt>
                <c:pt idx="33">
                  <c:v>1.76951543716708</c:v>
                </c:pt>
                <c:pt idx="34">
                  <c:v>1.75305177962304</c:v>
                </c:pt>
                <c:pt idx="35">
                  <c:v>1.8122259078848899</c:v>
                </c:pt>
                <c:pt idx="36">
                  <c:v>1.8246555988306901</c:v>
                </c:pt>
                <c:pt idx="37">
                  <c:v>1.8448529915701699</c:v>
                </c:pt>
                <c:pt idx="38">
                  <c:v>1.84126257171082</c:v>
                </c:pt>
                <c:pt idx="39">
                  <c:v>1.8152873740670299</c:v>
                </c:pt>
                <c:pt idx="40">
                  <c:v>2.0934127640667901</c:v>
                </c:pt>
                <c:pt idx="41">
                  <c:v>2.0997832253389301</c:v>
                </c:pt>
                <c:pt idx="42">
                  <c:v>2.10570442445252</c:v>
                </c:pt>
                <c:pt idx="43">
                  <c:v>2.1100025211247901</c:v>
                </c:pt>
                <c:pt idx="44">
                  <c:v>2.1125649166649501</c:v>
                </c:pt>
                <c:pt idx="45">
                  <c:v>2.19889378508043</c:v>
                </c:pt>
                <c:pt idx="46">
                  <c:v>2.20171404468564</c:v>
                </c:pt>
                <c:pt idx="47">
                  <c:v>2.2167529919224398</c:v>
                </c:pt>
                <c:pt idx="48">
                  <c:v>2.2086439516940399</c:v>
                </c:pt>
                <c:pt idx="49">
                  <c:v>2.2314579447542502</c:v>
                </c:pt>
                <c:pt idx="50">
                  <c:v>2.3003147060444098</c:v>
                </c:pt>
                <c:pt idx="51">
                  <c:v>2.2673103419766001</c:v>
                </c:pt>
                <c:pt idx="52">
                  <c:v>2.2556772015547999</c:v>
                </c:pt>
                <c:pt idx="53">
                  <c:v>2.2854371254877099</c:v>
                </c:pt>
                <c:pt idx="54">
                  <c:v>2.3033244154759598</c:v>
                </c:pt>
                <c:pt idx="55">
                  <c:v>2.33472212321943</c:v>
                </c:pt>
                <c:pt idx="56">
                  <c:v>2.34339368450116</c:v>
                </c:pt>
                <c:pt idx="57">
                  <c:v>2.34551187453626</c:v>
                </c:pt>
                <c:pt idx="58">
                  <c:v>2.3398593197272</c:v>
                </c:pt>
                <c:pt idx="59">
                  <c:v>2.33531077407119</c:v>
                </c:pt>
                <c:pt idx="60">
                  <c:v>2.44774599029288</c:v>
                </c:pt>
                <c:pt idx="61">
                  <c:v>2.3823626836660998</c:v>
                </c:pt>
                <c:pt idx="62">
                  <c:v>2.3840544095166001</c:v>
                </c:pt>
                <c:pt idx="63">
                  <c:v>2.37165796532596</c:v>
                </c:pt>
                <c:pt idx="64">
                  <c:v>2.3941699105281802</c:v>
                </c:pt>
                <c:pt idx="65">
                  <c:v>2.6167266104898301</c:v>
                </c:pt>
                <c:pt idx="66">
                  <c:v>2.4513505997687401</c:v>
                </c:pt>
                <c:pt idx="67">
                  <c:v>2.50724857415298</c:v>
                </c:pt>
                <c:pt idx="68">
                  <c:v>2.4937390744762702</c:v>
                </c:pt>
                <c:pt idx="69">
                  <c:v>2.5123071426599202</c:v>
                </c:pt>
                <c:pt idx="70">
                  <c:v>2.90776031066429</c:v>
                </c:pt>
                <c:pt idx="71">
                  <c:v>2.8381112861891298</c:v>
                </c:pt>
                <c:pt idx="72">
                  <c:v>2.81415151507978</c:v>
                </c:pt>
                <c:pt idx="73">
                  <c:v>2.81771390815948</c:v>
                </c:pt>
                <c:pt idx="74">
                  <c:v>2.8608006975279001</c:v>
                </c:pt>
                <c:pt idx="75">
                  <c:v>2.9210094050723598</c:v>
                </c:pt>
                <c:pt idx="76">
                  <c:v>2.8397306738602199</c:v>
                </c:pt>
                <c:pt idx="77">
                  <c:v>2.86888129044062</c:v>
                </c:pt>
                <c:pt idx="78">
                  <c:v>2.8850837218120899</c:v>
                </c:pt>
                <c:pt idx="79">
                  <c:v>2.8631944056048</c:v>
                </c:pt>
                <c:pt idx="80">
                  <c:v>3.2646502083999098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3.1527188431448301</c:v>
                </c:pt>
                <c:pt idx="86">
                  <c:v>3.1058844236804402</c:v>
                </c:pt>
                <c:pt idx="87">
                  <c:v>3.1707459914001501</c:v>
                </c:pt>
                <c:pt idx="88">
                  <c:v>3.0876639259469001</c:v>
                </c:pt>
                <c:pt idx="89">
                  <c:v>3.0161649150602399</c:v>
                </c:pt>
                <c:pt idx="90">
                  <c:v>2.95883830717883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2.6168344556348799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2.4763083168786899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2.5963313013901201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2.3925503784622499</c:v>
                </c:pt>
                <c:pt idx="108">
                  <c:v>2.4319118693147899</c:v>
                </c:pt>
                <c:pt idx="109">
                  <c:v>2.3453022284908198</c:v>
                </c:pt>
                <c:pt idx="110">
                  <c:v>2.2756766979298502</c:v>
                </c:pt>
                <c:pt idx="111">
                  <c:v>2.2002319262798902</c:v>
                </c:pt>
                <c:pt idx="112">
                  <c:v>2.2557961177164501</c:v>
                </c:pt>
                <c:pt idx="113">
                  <c:v>2.23175645621144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1.8848260968102799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1.75608744487488</c:v>
                </c:pt>
                <c:pt idx="130">
                  <c:v>1.7506833071591399</c:v>
                </c:pt>
                <c:pt idx="131">
                  <c:v>1.76749805804215</c:v>
                </c:pt>
                <c:pt idx="132">
                  <c:v>1.77342585206513</c:v>
                </c:pt>
                <c:pt idx="133">
                  <c:v>1.74362689717578</c:v>
                </c:pt>
                <c:pt idx="134">
                  <c:v>1.6985137731242299</c:v>
                </c:pt>
                <c:pt idx="135">
                  <c:v>1.6359010650996899</c:v>
                </c:pt>
                <c:pt idx="136">
                  <c:v>1.57321245809444</c:v>
                </c:pt>
                <c:pt idx="137">
                  <c:v>1.5863090369580399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1.46146499093514</c:v>
                </c:pt>
                <c:pt idx="143">
                  <c:v>1.4103611714465101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1.28758454220145</c:v>
                </c:pt>
                <c:pt idx="149">
                  <c:v>1.2028949160975799</c:v>
                </c:pt>
                <c:pt idx="150">
                  <c:v>1.1444099747141701</c:v>
                </c:pt>
                <c:pt idx="151">
                  <c:v>1.15957027593189</c:v>
                </c:pt>
                <c:pt idx="152">
                  <c:v>1.15154873177164</c:v>
                </c:pt>
                <c:pt idx="153">
                  <c:v>1.1510511885714501</c:v>
                </c:pt>
                <c:pt idx="154">
                  <c:v>1.0804433094130199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0.99786733414443596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0.87478509560722595</c:v>
                </c:pt>
                <c:pt idx="164">
                  <c:v>0.77853187071201002</c:v>
                </c:pt>
                <c:pt idx="165">
                  <c:v>0.70909844162431501</c:v>
                </c:pt>
                <c:pt idx="166">
                  <c:v>0.73356691637195603</c:v>
                </c:pt>
                <c:pt idx="167">
                  <c:v>0.78332926959841798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0.55887427167700598</c:v>
                </c:pt>
                <c:pt idx="173">
                  <c:v>0.60237936813192094</c:v>
                </c:pt>
                <c:pt idx="174">
                  <c:v>0.43852654916622003</c:v>
                </c:pt>
                <c:pt idx="175">
                  <c:v>0.30292201613464798</c:v>
                </c:pt>
                <c:pt idx="176">
                  <c:v>0.35384024633331401</c:v>
                </c:pt>
                <c:pt idx="177">
                  <c:v>0.51237631878046497</c:v>
                </c:pt>
                <c:pt idx="178">
                  <c:v>0.34266386588523901</c:v>
                </c:pt>
                <c:pt idx="179">
                  <c:v>8.6767693536805093E-2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1.77652226478425</c:v>
                </c:pt>
                <c:pt idx="2">
                  <c:v>1.7942909455873299</c:v>
                </c:pt>
                <c:pt idx="3">
                  <c:v>1.87677700832101</c:v>
                </c:pt>
                <c:pt idx="4">
                  <c:v>1.6898914077030101</c:v>
                </c:pt>
                <c:pt idx="5">
                  <c:v>1.66983941916067</c:v>
                </c:pt>
                <c:pt idx="6">
                  <c:v>1.66179263844179</c:v>
                </c:pt>
                <c:pt idx="7">
                  <c:v>1.5712740224230799</c:v>
                </c:pt>
                <c:pt idx="8">
                  <c:v>1.4046956034956199</c:v>
                </c:pt>
                <c:pt idx="9">
                  <c:v>1.3367365228273</c:v>
                </c:pt>
                <c:pt idx="10">
                  <c:v>1.3492667444164499</c:v>
                </c:pt>
                <c:pt idx="11">
                  <c:v>1.33407228397763</c:v>
                </c:pt>
                <c:pt idx="12">
                  <c:v>1.60186648002498</c:v>
                </c:pt>
                <c:pt idx="13">
                  <c:v>1.40037414359768</c:v>
                </c:pt>
                <c:pt idx="14">
                  <c:v>1.37752363727185</c:v>
                </c:pt>
                <c:pt idx="15">
                  <c:v>1.35395614408206</c:v>
                </c:pt>
                <c:pt idx="16">
                  <c:v>1.44758524729097</c:v>
                </c:pt>
                <c:pt idx="17">
                  <c:v>1.3845218718876799</c:v>
                </c:pt>
                <c:pt idx="18">
                  <c:v>1.4189844259890401</c:v>
                </c:pt>
                <c:pt idx="19">
                  <c:v>1.4376346770383699</c:v>
                </c:pt>
                <c:pt idx="20">
                  <c:v>1.4997599808366999</c:v>
                </c:pt>
                <c:pt idx="21">
                  <c:v>1.48095795670946</c:v>
                </c:pt>
                <c:pt idx="22">
                  <c:v>1.43177481227285</c:v>
                </c:pt>
                <c:pt idx="23">
                  <c:v>1.4335673036088199</c:v>
                </c:pt>
                <c:pt idx="24">
                  <c:v>1.4972716594076301</c:v>
                </c:pt>
                <c:pt idx="25">
                  <c:v>1.1732597016052599</c:v>
                </c:pt>
                <c:pt idx="26">
                  <c:v>1.18138417333323</c:v>
                </c:pt>
                <c:pt idx="27">
                  <c:v>1.19320711614048</c:v>
                </c:pt>
                <c:pt idx="28">
                  <c:v>1.1944123132158799</c:v>
                </c:pt>
                <c:pt idx="29">
                  <c:v>1.1948773011859899</c:v>
                </c:pt>
                <c:pt idx="30">
                  <c:v>1.5130839138958001</c:v>
                </c:pt>
                <c:pt idx="31">
                  <c:v>1.52427429692094</c:v>
                </c:pt>
                <c:pt idx="32">
                  <c:v>1.5007134145038099</c:v>
                </c:pt>
                <c:pt idx="33">
                  <c:v>1.4939579090533399</c:v>
                </c:pt>
                <c:pt idx="34">
                  <c:v>1.4657410398345201</c:v>
                </c:pt>
                <c:pt idx="35">
                  <c:v>1.77495910233886</c:v>
                </c:pt>
                <c:pt idx="36">
                  <c:v>1.7989973448207299</c:v>
                </c:pt>
                <c:pt idx="37">
                  <c:v>1.8239859911346199</c:v>
                </c:pt>
                <c:pt idx="38">
                  <c:v>1.8208127850004301</c:v>
                </c:pt>
                <c:pt idx="39">
                  <c:v>1.82317584835806</c:v>
                </c:pt>
                <c:pt idx="40">
                  <c:v>1.63497065611131</c:v>
                </c:pt>
                <c:pt idx="41">
                  <c:v>1.6279111493598999</c:v>
                </c:pt>
                <c:pt idx="42">
                  <c:v>1.60832027804649</c:v>
                </c:pt>
                <c:pt idx="43">
                  <c:v>1.6043515763125999</c:v>
                </c:pt>
                <c:pt idx="44">
                  <c:v>1.61163135661171</c:v>
                </c:pt>
                <c:pt idx="45">
                  <c:v>1.3431812525133999</c:v>
                </c:pt>
                <c:pt idx="46">
                  <c:v>1.3399818219417301</c:v>
                </c:pt>
                <c:pt idx="47">
                  <c:v>1.33546207686292</c:v>
                </c:pt>
                <c:pt idx="48">
                  <c:v>1.3266591050483101</c:v>
                </c:pt>
                <c:pt idx="49">
                  <c:v>1.33491946773117</c:v>
                </c:pt>
                <c:pt idx="50">
                  <c:v>1.1096971698979301</c:v>
                </c:pt>
                <c:pt idx="51">
                  <c:v>1.0371552605394301</c:v>
                </c:pt>
                <c:pt idx="52">
                  <c:v>1.07304891362872</c:v>
                </c:pt>
                <c:pt idx="53">
                  <c:v>1.1089540140968499</c:v>
                </c:pt>
                <c:pt idx="54">
                  <c:v>1.12485414989244</c:v>
                </c:pt>
                <c:pt idx="55">
                  <c:v>1.7048423855196699</c:v>
                </c:pt>
                <c:pt idx="56">
                  <c:v>1.69960969533302</c:v>
                </c:pt>
                <c:pt idx="57">
                  <c:v>1.69740199970723</c:v>
                </c:pt>
                <c:pt idx="58">
                  <c:v>1.71750638027489</c:v>
                </c:pt>
                <c:pt idx="59">
                  <c:v>1.7522518912793601</c:v>
                </c:pt>
                <c:pt idx="60">
                  <c:v>2.1864164316227002</c:v>
                </c:pt>
                <c:pt idx="61">
                  <c:v>2.1500789163302798</c:v>
                </c:pt>
                <c:pt idx="62">
                  <c:v>2.06453531005099</c:v>
                </c:pt>
                <c:pt idx="63">
                  <c:v>2.0647364555712402</c:v>
                </c:pt>
                <c:pt idx="64">
                  <c:v>2.1420339753707198</c:v>
                </c:pt>
                <c:pt idx="65">
                  <c:v>2.57105784708402</c:v>
                </c:pt>
                <c:pt idx="66">
                  <c:v>2.3363644653644302</c:v>
                </c:pt>
                <c:pt idx="67">
                  <c:v>2.3248811461254801</c:v>
                </c:pt>
                <c:pt idx="68">
                  <c:v>2.2643703445412902</c:v>
                </c:pt>
                <c:pt idx="69">
                  <c:v>2.3492487822049002</c:v>
                </c:pt>
                <c:pt idx="70">
                  <c:v>2.99300576915669</c:v>
                </c:pt>
                <c:pt idx="71">
                  <c:v>2.8333855905477998</c:v>
                </c:pt>
                <c:pt idx="72">
                  <c:v>2.7063672278064299</c:v>
                </c:pt>
                <c:pt idx="73">
                  <c:v>2.6864511499617301</c:v>
                </c:pt>
                <c:pt idx="74">
                  <c:v>2.8023798432795002</c:v>
                </c:pt>
                <c:pt idx="75">
                  <c:v>3.0157477555967902</c:v>
                </c:pt>
                <c:pt idx="76">
                  <c:v>2.7639727800122298</c:v>
                </c:pt>
                <c:pt idx="77">
                  <c:v>2.7221211626291102</c:v>
                </c:pt>
                <c:pt idx="78">
                  <c:v>2.6923342552238498</c:v>
                </c:pt>
                <c:pt idx="79">
                  <c:v>2.7222662891067801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3.4747281149193801</c:v>
                </c:pt>
                <c:pt idx="83">
                  <c:v>3.60325279569523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3.51446263668978</c:v>
                </c:pt>
                <c:pt idx="87">
                  <c:v>3.3451217820207702</c:v>
                </c:pt>
                <c:pt idx="88">
                  <c:v>3.24878225637719</c:v>
                </c:pt>
                <c:pt idx="89">
                  <c:v>3.1715085202597701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2.9210028544423801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2.8147882290370099</c:v>
                </c:pt>
                <c:pt idx="98">
                  <c:v>2.7354840348556699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2.6726011019386098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2.5657903429787301</c:v>
                </c:pt>
                <c:pt idx="110">
                  <c:v>2.5321288051846</c:v>
                </c:pt>
                <c:pt idx="111">
                  <c:v>2.5254085679199498</c:v>
                </c:pt>
                <c:pt idx="112">
                  <c:v>2.5112755138530298</c:v>
                </c:pt>
                <c:pt idx="113">
                  <c:v>2.4502144999238902</c:v>
                </c:pt>
                <c:pt idx="114">
                  <c:v>2.4567836725699301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2.2067099823840302</c:v>
                </c:pt>
                <c:pt idx="128">
                  <c:v>2.17296990887314</c:v>
                </c:pt>
                <c:pt idx="129">
                  <c:v>2.1293878397203998</c:v>
                </c:pt>
                <c:pt idx="130">
                  <c:v>2.0729002762133701</c:v>
                </c:pt>
                <c:pt idx="131">
                  <c:v>2.0744777982671398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1.83364013826117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1.7296175660263</c:v>
                </c:pt>
                <c:pt idx="140">
                  <c:v>1.6407538326553499</c:v>
                </c:pt>
                <c:pt idx="141">
                  <c:v>1.6436591374398</c:v>
                </c:pt>
                <c:pt idx="142">
                  <c:v>1.6143152878931699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1.47071686392566</c:v>
                </c:pt>
                <c:pt idx="146">
                  <c:v>1.4664339577421599</c:v>
                </c:pt>
                <c:pt idx="147">
                  <c:v>1.4677654779606899</c:v>
                </c:pt>
                <c:pt idx="148">
                  <c:v>1.4228662690740701</c:v>
                </c:pt>
                <c:pt idx="149">
                  <c:v>1.3692124960876499</c:v>
                </c:pt>
                <c:pt idx="150">
                  <c:v>1.3032233459972999</c:v>
                </c:pt>
                <c:pt idx="151">
                  <c:v>1.3080377020337</c:v>
                </c:pt>
                <c:pt idx="152">
                  <c:v>1.3108825894040299</c:v>
                </c:pt>
                <c:pt idx="153">
                  <c:v>1.2934768790470501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1.16273289466741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0.82496244262430696</c:v>
                </c:pt>
                <c:pt idx="168">
                  <c:v>0.76174782109745698</c:v>
                </c:pt>
                <c:pt idx="169">
                  <c:v>0.67050222048833796</c:v>
                </c:pt>
                <c:pt idx="170">
                  <c:v>0.56102375244931602</c:v>
                </c:pt>
                <c:pt idx="171">
                  <c:v>0.57404697661932402</c:v>
                </c:pt>
                <c:pt idx="172">
                  <c:v>0.579802603080247</c:v>
                </c:pt>
                <c:pt idx="173">
                  <c:v>0.61909332910691195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0.359707717268761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1.77960412441813</c:v>
                </c:pt>
                <c:pt idx="2">
                  <c:v>1.7130753789468101</c:v>
                </c:pt>
                <c:pt idx="3">
                  <c:v>1.6012812366938201</c:v>
                </c:pt>
                <c:pt idx="4">
                  <c:v>1.7167288543402801</c:v>
                </c:pt>
                <c:pt idx="5">
                  <c:v>1.78004610687445</c:v>
                </c:pt>
                <c:pt idx="6">
                  <c:v>1.66898813561732</c:v>
                </c:pt>
                <c:pt idx="7">
                  <c:v>1.7108463080910099</c:v>
                </c:pt>
                <c:pt idx="8">
                  <c:v>1.7481560040004001</c:v>
                </c:pt>
                <c:pt idx="9">
                  <c:v>1.87907037155575</c:v>
                </c:pt>
                <c:pt idx="10">
                  <c:v>1.8489766038481801</c:v>
                </c:pt>
                <c:pt idx="11">
                  <c:v>1.8035212105466101</c:v>
                </c:pt>
                <c:pt idx="12">
                  <c:v>1.75090457597435</c:v>
                </c:pt>
                <c:pt idx="13">
                  <c:v>1.80771478973288</c:v>
                </c:pt>
                <c:pt idx="14">
                  <c:v>1.85220990849873</c:v>
                </c:pt>
                <c:pt idx="15">
                  <c:v>1.87890047885735</c:v>
                </c:pt>
                <c:pt idx="16">
                  <c:v>1.9481567781765401</c:v>
                </c:pt>
                <c:pt idx="17">
                  <c:v>1.8452243578682499</c:v>
                </c:pt>
                <c:pt idx="18">
                  <c:v>1.8708013287840499</c:v>
                </c:pt>
                <c:pt idx="19">
                  <c:v>1.9161532167537001</c:v>
                </c:pt>
                <c:pt idx="20">
                  <c:v>2.0702889683700798</c:v>
                </c:pt>
                <c:pt idx="21">
                  <c:v>2.0347716158247802</c:v>
                </c:pt>
                <c:pt idx="22">
                  <c:v>2.1396968537534899</c:v>
                </c:pt>
                <c:pt idx="23">
                  <c:v>2.19553652640495</c:v>
                </c:pt>
                <c:pt idx="24">
                  <c:v>2.1379260985061301</c:v>
                </c:pt>
                <c:pt idx="25">
                  <c:v>2.26936046124333</c:v>
                </c:pt>
                <c:pt idx="26">
                  <c:v>2.33086772872069</c:v>
                </c:pt>
                <c:pt idx="27">
                  <c:v>2.2999247056601799</c:v>
                </c:pt>
                <c:pt idx="28">
                  <c:v>2.2204675188050098</c:v>
                </c:pt>
                <c:pt idx="29">
                  <c:v>2.2486054678893099</c:v>
                </c:pt>
                <c:pt idx="30">
                  <c:v>2.00199591762361</c:v>
                </c:pt>
                <c:pt idx="31">
                  <c:v>2.0028518805367201</c:v>
                </c:pt>
                <c:pt idx="32">
                  <c:v>2.0064135938654299</c:v>
                </c:pt>
                <c:pt idx="33">
                  <c:v>2.02192389920523</c:v>
                </c:pt>
                <c:pt idx="34">
                  <c:v>2.0554680658960698</c:v>
                </c:pt>
                <c:pt idx="35">
                  <c:v>1.9546128856493501</c:v>
                </c:pt>
                <c:pt idx="36">
                  <c:v>1.9468578180190199</c:v>
                </c:pt>
                <c:pt idx="37">
                  <c:v>1.9280164788119001</c:v>
                </c:pt>
                <c:pt idx="38">
                  <c:v>1.9072413963572501</c:v>
                </c:pt>
                <c:pt idx="39">
                  <c:v>1.9094432214536401</c:v>
                </c:pt>
                <c:pt idx="40">
                  <c:v>1.71119352050022</c:v>
                </c:pt>
                <c:pt idx="41">
                  <c:v>1.68184428453765</c:v>
                </c:pt>
                <c:pt idx="42">
                  <c:v>1.6573499308061601</c:v>
                </c:pt>
                <c:pt idx="43">
                  <c:v>1.6621886841353199</c:v>
                </c:pt>
                <c:pt idx="44">
                  <c:v>1.6706303523650501</c:v>
                </c:pt>
                <c:pt idx="45">
                  <c:v>1.90953986742467</c:v>
                </c:pt>
                <c:pt idx="46">
                  <c:v>1.9159126021627999</c:v>
                </c:pt>
                <c:pt idx="47">
                  <c:v>1.9302483736407801</c:v>
                </c:pt>
                <c:pt idx="48">
                  <c:v>1.9251829245965399</c:v>
                </c:pt>
                <c:pt idx="49">
                  <c:v>1.9103454623688001</c:v>
                </c:pt>
                <c:pt idx="50">
                  <c:v>1.8276214754758999</c:v>
                </c:pt>
                <c:pt idx="51">
                  <c:v>1.87272464681283</c:v>
                </c:pt>
                <c:pt idx="52">
                  <c:v>1.8722375407718099</c:v>
                </c:pt>
                <c:pt idx="53">
                  <c:v>1.89846846176476</c:v>
                </c:pt>
                <c:pt idx="54">
                  <c:v>1.87197137596595</c:v>
                </c:pt>
                <c:pt idx="55">
                  <c:v>1.5836222866019101</c:v>
                </c:pt>
                <c:pt idx="56">
                  <c:v>1.55646016699553</c:v>
                </c:pt>
                <c:pt idx="57">
                  <c:v>1.5127131057102801</c:v>
                </c:pt>
                <c:pt idx="58">
                  <c:v>1.56113588252733</c:v>
                </c:pt>
                <c:pt idx="59">
                  <c:v>1.60957928629722</c:v>
                </c:pt>
                <c:pt idx="60">
                  <c:v>1.56236028865066</c:v>
                </c:pt>
                <c:pt idx="61">
                  <c:v>1.6235276220875201</c:v>
                </c:pt>
                <c:pt idx="62">
                  <c:v>1.6419292737842099</c:v>
                </c:pt>
                <c:pt idx="63">
                  <c:v>1.68588813660502</c:v>
                </c:pt>
                <c:pt idx="64">
                  <c:v>1.6461916622658199</c:v>
                </c:pt>
                <c:pt idx="65">
                  <c:v>1.59488836457139</c:v>
                </c:pt>
                <c:pt idx="66">
                  <c:v>1.73472504977213</c:v>
                </c:pt>
                <c:pt idx="67">
                  <c:v>1.7297936452467799</c:v>
                </c:pt>
                <c:pt idx="68">
                  <c:v>1.7370000776215999</c:v>
                </c:pt>
                <c:pt idx="69">
                  <c:v>1.7082510296931099</c:v>
                </c:pt>
                <c:pt idx="70">
                  <c:v>1.7346262297758901</c:v>
                </c:pt>
                <c:pt idx="71">
                  <c:v>1.80367077092888</c:v>
                </c:pt>
                <c:pt idx="72">
                  <c:v>1.8360249182697199</c:v>
                </c:pt>
                <c:pt idx="73">
                  <c:v>1.8142472691899301</c:v>
                </c:pt>
                <c:pt idx="74">
                  <c:v>1.82243459204923</c:v>
                </c:pt>
                <c:pt idx="75">
                  <c:v>1.8143453335953501</c:v>
                </c:pt>
                <c:pt idx="76">
                  <c:v>1.8274074635256099</c:v>
                </c:pt>
                <c:pt idx="77">
                  <c:v>1.8719871663410801</c:v>
                </c:pt>
                <c:pt idx="78">
                  <c:v>1.86520604131615</c:v>
                </c:pt>
                <c:pt idx="79">
                  <c:v>1.84144814645462</c:v>
                </c:pt>
                <c:pt idx="80">
                  <c:v>1.21547131787115</c:v>
                </c:pt>
                <c:pt idx="81">
                  <c:v>1.38676924108063</c:v>
                </c:pt>
                <c:pt idx="82">
                  <c:v>1.3767174093777099</c:v>
                </c:pt>
                <c:pt idx="83">
                  <c:v>1.36276832623401</c:v>
                </c:pt>
                <c:pt idx="84">
                  <c:v>1.3138859753782599</c:v>
                </c:pt>
                <c:pt idx="85">
                  <c:v>0.91320319259103899</c:v>
                </c:pt>
                <c:pt idx="86">
                  <c:v>0.97731266181152698</c:v>
                </c:pt>
                <c:pt idx="87">
                  <c:v>0.92182922442229098</c:v>
                </c:pt>
                <c:pt idx="88">
                  <c:v>1.0013582238119201</c:v>
                </c:pt>
                <c:pt idx="89">
                  <c:v>1.0192651794635801</c:v>
                </c:pt>
                <c:pt idx="90">
                  <c:v>0.78731686506654397</c:v>
                </c:pt>
                <c:pt idx="91">
                  <c:v>0.98432859756833802</c:v>
                </c:pt>
                <c:pt idx="92">
                  <c:v>1.07211060706968</c:v>
                </c:pt>
                <c:pt idx="93">
                  <c:v>1.1339725415441799</c:v>
                </c:pt>
                <c:pt idx="94">
                  <c:v>1.03171133621013</c:v>
                </c:pt>
                <c:pt idx="95">
                  <c:v>1.00982238735619</c:v>
                </c:pt>
                <c:pt idx="96">
                  <c:v>1.2431558056848699</c:v>
                </c:pt>
                <c:pt idx="97">
                  <c:v>1.31512440078535</c:v>
                </c:pt>
                <c:pt idx="98">
                  <c:v>1.3335086116974799</c:v>
                </c:pt>
                <c:pt idx="99">
                  <c:v>1.2737205395011399</c:v>
                </c:pt>
                <c:pt idx="100">
                  <c:v>0.78935403223313105</c:v>
                </c:pt>
                <c:pt idx="101">
                  <c:v>0.88774738102686201</c:v>
                </c:pt>
                <c:pt idx="102">
                  <c:v>0.90889849643934795</c:v>
                </c:pt>
                <c:pt idx="103">
                  <c:v>0.91449661481000699</c:v>
                </c:pt>
                <c:pt idx="104">
                  <c:v>0.89760855121182703</c:v>
                </c:pt>
                <c:pt idx="105">
                  <c:v>0.92457993462555199</c:v>
                </c:pt>
                <c:pt idx="106">
                  <c:v>0.941908354630835</c:v>
                </c:pt>
                <c:pt idx="107">
                  <c:v>0.95936204003316905</c:v>
                </c:pt>
                <c:pt idx="108">
                  <c:v>0.96877107739415103</c:v>
                </c:pt>
                <c:pt idx="109">
                  <c:v>0.948153668583267</c:v>
                </c:pt>
                <c:pt idx="110">
                  <c:v>0.86907783086881396</c:v>
                </c:pt>
                <c:pt idx="111">
                  <c:v>0.87455679121457697</c:v>
                </c:pt>
                <c:pt idx="112">
                  <c:v>0.876783419810236</c:v>
                </c:pt>
                <c:pt idx="113">
                  <c:v>0.88715727328780702</c:v>
                </c:pt>
                <c:pt idx="114">
                  <c:v>0.88716665560321895</c:v>
                </c:pt>
                <c:pt idx="115">
                  <c:v>0.66130572815172395</c:v>
                </c:pt>
                <c:pt idx="116">
                  <c:v>0.68008022141779001</c:v>
                </c:pt>
                <c:pt idx="117">
                  <c:v>0.68257999890894006</c:v>
                </c:pt>
                <c:pt idx="118">
                  <c:v>0.68955714341890495</c:v>
                </c:pt>
                <c:pt idx="119">
                  <c:v>0.677100003949208</c:v>
                </c:pt>
                <c:pt idx="120">
                  <c:v>0.30508189413928199</c:v>
                </c:pt>
                <c:pt idx="121">
                  <c:v>0.26906163689436102</c:v>
                </c:pt>
                <c:pt idx="122">
                  <c:v>0.25533219591370898</c:v>
                </c:pt>
                <c:pt idx="123">
                  <c:v>0.24308390536957</c:v>
                </c:pt>
                <c:pt idx="124">
                  <c:v>0.233274482123665</c:v>
                </c:pt>
                <c:pt idx="125">
                  <c:v>0.285403566621103</c:v>
                </c:pt>
                <c:pt idx="126">
                  <c:v>0.30569596736186899</c:v>
                </c:pt>
                <c:pt idx="127">
                  <c:v>0.31808622917873902</c:v>
                </c:pt>
                <c:pt idx="128">
                  <c:v>0.329669334722692</c:v>
                </c:pt>
                <c:pt idx="129">
                  <c:v>0.331630890049675</c:v>
                </c:pt>
                <c:pt idx="130">
                  <c:v>0.15685172704899</c:v>
                </c:pt>
                <c:pt idx="131">
                  <c:v>0.15582376097382</c:v>
                </c:pt>
                <c:pt idx="132">
                  <c:v>0.15210144606305001</c:v>
                </c:pt>
                <c:pt idx="133">
                  <c:v>0.146409459604254</c:v>
                </c:pt>
                <c:pt idx="134">
                  <c:v>0.148044762189455</c:v>
                </c:pt>
                <c:pt idx="135">
                  <c:v>8.1812934365603093E-2</c:v>
                </c:pt>
                <c:pt idx="136">
                  <c:v>8.3640987967217306E-2</c:v>
                </c:pt>
                <c:pt idx="137">
                  <c:v>8.7029670227538894E-2</c:v>
                </c:pt>
                <c:pt idx="138">
                  <c:v>8.7532680321372194E-2</c:v>
                </c:pt>
                <c:pt idx="139">
                  <c:v>8.4394160335751395E-2</c:v>
                </c:pt>
                <c:pt idx="140">
                  <c:v>3.96416529124341E-2</c:v>
                </c:pt>
                <c:pt idx="141">
                  <c:v>3.9100948962525799E-2</c:v>
                </c:pt>
                <c:pt idx="142">
                  <c:v>3.4862025136060897E-2</c:v>
                </c:pt>
                <c:pt idx="143">
                  <c:v>3.00871102361484E-2</c:v>
                </c:pt>
                <c:pt idx="144">
                  <c:v>2.26830511477185E-2</c:v>
                </c:pt>
                <c:pt idx="145">
                  <c:v>2.8736747854916901E-2</c:v>
                </c:pt>
                <c:pt idx="146">
                  <c:v>2.9795928757355199E-2</c:v>
                </c:pt>
                <c:pt idx="147">
                  <c:v>3.01976565047163E-2</c:v>
                </c:pt>
                <c:pt idx="148">
                  <c:v>3.2337587288613398E-2</c:v>
                </c:pt>
                <c:pt idx="149">
                  <c:v>3.4775001564293598E-2</c:v>
                </c:pt>
                <c:pt idx="150">
                  <c:v>4.9873540106583798E-2</c:v>
                </c:pt>
                <c:pt idx="151">
                  <c:v>4.7487993599959602E-2</c:v>
                </c:pt>
                <c:pt idx="152">
                  <c:v>4.2114493673051999E-2</c:v>
                </c:pt>
                <c:pt idx="153">
                  <c:v>3.5484009024779099E-2</c:v>
                </c:pt>
                <c:pt idx="154">
                  <c:v>2.6586928497046899E-2</c:v>
                </c:pt>
                <c:pt idx="155">
                  <c:v>6.5271358763465299E-3</c:v>
                </c:pt>
                <c:pt idx="156">
                  <c:v>6.5748408923802897E-3</c:v>
                </c:pt>
                <c:pt idx="157">
                  <c:v>1.12876473230741E-2</c:v>
                </c:pt>
                <c:pt idx="158">
                  <c:v>1.06305525066323E-2</c:v>
                </c:pt>
                <c:pt idx="159">
                  <c:v>1.3541908502335999E-2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1.8153464256585501</c:v>
                </c:pt>
                <c:pt idx="2">
                  <c:v>1.86197219185957</c:v>
                </c:pt>
                <c:pt idx="3">
                  <c:v>1.88332525467347</c:v>
                </c:pt>
                <c:pt idx="4">
                  <c:v>1.92384561782256</c:v>
                </c:pt>
                <c:pt idx="5">
                  <c:v>1.63768056424818</c:v>
                </c:pt>
                <c:pt idx="6">
                  <c:v>1.62034790599067</c:v>
                </c:pt>
                <c:pt idx="7">
                  <c:v>1.63487015106486</c:v>
                </c:pt>
                <c:pt idx="8">
                  <c:v>1.6677009970746</c:v>
                </c:pt>
                <c:pt idx="9">
                  <c:v>1.7366383887161101</c:v>
                </c:pt>
                <c:pt idx="10">
                  <c:v>1.6655609456337901</c:v>
                </c:pt>
                <c:pt idx="11">
                  <c:v>1.6535831450078</c:v>
                </c:pt>
                <c:pt idx="12">
                  <c:v>1.3770536926728301</c:v>
                </c:pt>
                <c:pt idx="13">
                  <c:v>1.4912441071678999</c:v>
                </c:pt>
                <c:pt idx="14">
                  <c:v>1.50635034329763</c:v>
                </c:pt>
                <c:pt idx="15">
                  <c:v>1.5010084548792</c:v>
                </c:pt>
                <c:pt idx="16">
                  <c:v>1.41404767785609</c:v>
                </c:pt>
                <c:pt idx="17">
                  <c:v>1.54043256313723</c:v>
                </c:pt>
                <c:pt idx="18">
                  <c:v>1.5489470741337099</c:v>
                </c:pt>
                <c:pt idx="19">
                  <c:v>1.63156659014037</c:v>
                </c:pt>
                <c:pt idx="20">
                  <c:v>1.6034593769385601</c:v>
                </c:pt>
                <c:pt idx="21">
                  <c:v>1.525799418634</c:v>
                </c:pt>
                <c:pt idx="22">
                  <c:v>1.5556346259540399</c:v>
                </c:pt>
                <c:pt idx="23">
                  <c:v>1.57638023388296</c:v>
                </c:pt>
                <c:pt idx="24">
                  <c:v>1.5440928284541799</c:v>
                </c:pt>
                <c:pt idx="25">
                  <c:v>1.0741863384024899</c:v>
                </c:pt>
                <c:pt idx="26">
                  <c:v>1.0739422838566099</c:v>
                </c:pt>
                <c:pt idx="27">
                  <c:v>1.0890322613896299</c:v>
                </c:pt>
                <c:pt idx="28">
                  <c:v>1.1174358634131101</c:v>
                </c:pt>
                <c:pt idx="29">
                  <c:v>1.1350551387924299</c:v>
                </c:pt>
                <c:pt idx="30">
                  <c:v>1.0155887003642701</c:v>
                </c:pt>
                <c:pt idx="31">
                  <c:v>1.0365642698331301</c:v>
                </c:pt>
                <c:pt idx="32">
                  <c:v>0.99835864926165196</c:v>
                </c:pt>
                <c:pt idx="33">
                  <c:v>0.98884919498082502</c:v>
                </c:pt>
                <c:pt idx="34">
                  <c:v>0.95108846185322204</c:v>
                </c:pt>
                <c:pt idx="35">
                  <c:v>0.90245854195951403</c:v>
                </c:pt>
                <c:pt idx="36">
                  <c:v>0.91337226476939104</c:v>
                </c:pt>
                <c:pt idx="37">
                  <c:v>0.93153980603095998</c:v>
                </c:pt>
                <c:pt idx="38">
                  <c:v>0.92395705844260301</c:v>
                </c:pt>
                <c:pt idx="39">
                  <c:v>0.92017504454636401</c:v>
                </c:pt>
                <c:pt idx="40">
                  <c:v>0.83374404589946804</c:v>
                </c:pt>
                <c:pt idx="41">
                  <c:v>0.82102858480129604</c:v>
                </c:pt>
                <c:pt idx="42">
                  <c:v>0.83158304399211402</c:v>
                </c:pt>
                <c:pt idx="43">
                  <c:v>0.84403022238684799</c:v>
                </c:pt>
                <c:pt idx="44">
                  <c:v>0.848654520644465</c:v>
                </c:pt>
                <c:pt idx="45">
                  <c:v>0.75365084428381501</c:v>
                </c:pt>
                <c:pt idx="46">
                  <c:v>0.78386321125278602</c:v>
                </c:pt>
                <c:pt idx="47">
                  <c:v>0.79275066145577999</c:v>
                </c:pt>
                <c:pt idx="48">
                  <c:v>0.80296343855305796</c:v>
                </c:pt>
                <c:pt idx="49">
                  <c:v>0.79053040342363801</c:v>
                </c:pt>
                <c:pt idx="50">
                  <c:v>0.86065412865443902</c:v>
                </c:pt>
                <c:pt idx="51">
                  <c:v>0.83633908464812701</c:v>
                </c:pt>
                <c:pt idx="52">
                  <c:v>0.81349655486914596</c:v>
                </c:pt>
                <c:pt idx="53">
                  <c:v>0.80757165253354701</c:v>
                </c:pt>
                <c:pt idx="54">
                  <c:v>0.81672192796728005</c:v>
                </c:pt>
                <c:pt idx="55">
                  <c:v>0.56559874433343205</c:v>
                </c:pt>
                <c:pt idx="56">
                  <c:v>0.55254342820424196</c:v>
                </c:pt>
                <c:pt idx="57">
                  <c:v>0.53818510401166897</c:v>
                </c:pt>
                <c:pt idx="58">
                  <c:v>0.528638911865008</c:v>
                </c:pt>
                <c:pt idx="59">
                  <c:v>0.53062893554664203</c:v>
                </c:pt>
                <c:pt idx="60">
                  <c:v>0.41798142017712198</c:v>
                </c:pt>
                <c:pt idx="61">
                  <c:v>0.40019677394699399</c:v>
                </c:pt>
                <c:pt idx="62">
                  <c:v>0.41217390149739203</c:v>
                </c:pt>
                <c:pt idx="63">
                  <c:v>0.40484178471939603</c:v>
                </c:pt>
                <c:pt idx="64">
                  <c:v>0.42926992596763902</c:v>
                </c:pt>
                <c:pt idx="65">
                  <c:v>0.31500280020689497</c:v>
                </c:pt>
                <c:pt idx="66">
                  <c:v>0.356702808328903</c:v>
                </c:pt>
                <c:pt idx="67">
                  <c:v>0.370153327502033</c:v>
                </c:pt>
                <c:pt idx="68">
                  <c:v>0.370469519931862</c:v>
                </c:pt>
                <c:pt idx="69">
                  <c:v>0.37550278293467998</c:v>
                </c:pt>
                <c:pt idx="70">
                  <c:v>0.127901208200348</c:v>
                </c:pt>
                <c:pt idx="71">
                  <c:v>0.15840039059300401</c:v>
                </c:pt>
                <c:pt idx="72">
                  <c:v>0.16909312948840399</c:v>
                </c:pt>
                <c:pt idx="73">
                  <c:v>0.16937825281796801</c:v>
                </c:pt>
                <c:pt idx="74">
                  <c:v>0.171176921475474</c:v>
                </c:pt>
                <c:pt idx="75">
                  <c:v>0.109210073455954</c:v>
                </c:pt>
                <c:pt idx="76">
                  <c:v>7.5665484321488494E-2</c:v>
                </c:pt>
                <c:pt idx="77">
                  <c:v>8.5922647082726997E-2</c:v>
                </c:pt>
                <c:pt idx="78">
                  <c:v>0.101405651006438</c:v>
                </c:pt>
                <c:pt idx="79">
                  <c:v>0.100080052956711</c:v>
                </c:pt>
                <c:pt idx="80">
                  <c:v>0.12653396799581501</c:v>
                </c:pt>
                <c:pt idx="81">
                  <c:v>0.18328672648209199</c:v>
                </c:pt>
                <c:pt idx="82">
                  <c:v>0.21081992552126799</c:v>
                </c:pt>
                <c:pt idx="83">
                  <c:v>0.250869163057164</c:v>
                </c:pt>
                <c:pt idx="84">
                  <c:v>0.163054275477995</c:v>
                </c:pt>
                <c:pt idx="85">
                  <c:v>0.14105843262086601</c:v>
                </c:pt>
                <c:pt idx="86">
                  <c:v>5.1051943642255897E-2</c:v>
                </c:pt>
                <c:pt idx="87">
                  <c:v>6.4943080399866904E-2</c:v>
                </c:pt>
                <c:pt idx="88">
                  <c:v>0.10932686163382099</c:v>
                </c:pt>
                <c:pt idx="89">
                  <c:v>0.15037368841227899</c:v>
                </c:pt>
                <c:pt idx="90">
                  <c:v>0.15229333922379801</c:v>
                </c:pt>
                <c:pt idx="91">
                  <c:v>0.26541484468516802</c:v>
                </c:pt>
                <c:pt idx="92">
                  <c:v>0.207656800692302</c:v>
                </c:pt>
                <c:pt idx="93">
                  <c:v>4.8150661423525899E-2</c:v>
                </c:pt>
                <c:pt idx="94">
                  <c:v>0.20929087699955701</c:v>
                </c:pt>
                <c:pt idx="95">
                  <c:v>0.100994262389507</c:v>
                </c:pt>
                <c:pt idx="96">
                  <c:v>4.88195908783048E-2</c:v>
                </c:pt>
                <c:pt idx="97">
                  <c:v>0.24139603002113699</c:v>
                </c:pt>
                <c:pt idx="98">
                  <c:v>0.32663185803445099</c:v>
                </c:pt>
                <c:pt idx="99">
                  <c:v>0.31210487937364301</c:v>
                </c:pt>
                <c:pt idx="100">
                  <c:v>7.7516935823974606E-2</c:v>
                </c:pt>
                <c:pt idx="101">
                  <c:v>1.9793613629796199E-2</c:v>
                </c:pt>
                <c:pt idx="102">
                  <c:v>3.48606758116402E-2</c:v>
                </c:pt>
                <c:pt idx="103">
                  <c:v>3.1491521395863802E-2</c:v>
                </c:pt>
                <c:pt idx="104">
                  <c:v>2.3632868164333701E-2</c:v>
                </c:pt>
                <c:pt idx="105">
                  <c:v>5.2455485929028697E-2</c:v>
                </c:pt>
                <c:pt idx="106">
                  <c:v>9.4122799657999995E-2</c:v>
                </c:pt>
                <c:pt idx="107">
                  <c:v>0.112440202052632</c:v>
                </c:pt>
                <c:pt idx="108">
                  <c:v>0.100288771573003</c:v>
                </c:pt>
                <c:pt idx="109">
                  <c:v>7.7125829057465206E-2</c:v>
                </c:pt>
                <c:pt idx="110">
                  <c:v>0.16813598945917799</c:v>
                </c:pt>
                <c:pt idx="111">
                  <c:v>0.17845699310462401</c:v>
                </c:pt>
                <c:pt idx="112">
                  <c:v>0.166231762568085</c:v>
                </c:pt>
                <c:pt idx="113">
                  <c:v>0.13826727927530499</c:v>
                </c:pt>
                <c:pt idx="114">
                  <c:v>9.5192266984716695E-2</c:v>
                </c:pt>
                <c:pt idx="115">
                  <c:v>8.0659401460115104E-2</c:v>
                </c:pt>
                <c:pt idx="116">
                  <c:v>0.106644730273271</c:v>
                </c:pt>
                <c:pt idx="117">
                  <c:v>0.106443365833675</c:v>
                </c:pt>
                <c:pt idx="118">
                  <c:v>9.7002997818808306E-2</c:v>
                </c:pt>
                <c:pt idx="119">
                  <c:v>8.5890637696082295E-2</c:v>
                </c:pt>
                <c:pt idx="120">
                  <c:v>0.13627848661709799</c:v>
                </c:pt>
                <c:pt idx="121">
                  <c:v>0.19577202847997899</c:v>
                </c:pt>
                <c:pt idx="122">
                  <c:v>0.214646057820532</c:v>
                </c:pt>
                <c:pt idx="123">
                  <c:v>0.215727169399659</c:v>
                </c:pt>
                <c:pt idx="124">
                  <c:v>0.215978037904029</c:v>
                </c:pt>
                <c:pt idx="125">
                  <c:v>1.8363805662356101E-2</c:v>
                </c:pt>
                <c:pt idx="126">
                  <c:v>2.8998741315909099E-2</c:v>
                </c:pt>
                <c:pt idx="127">
                  <c:v>3.7570008512406598E-2</c:v>
                </c:pt>
                <c:pt idx="128">
                  <c:v>3.9520742813806499E-2</c:v>
                </c:pt>
                <c:pt idx="129">
                  <c:v>3.8628728506486097E-2</c:v>
                </c:pt>
                <c:pt idx="130">
                  <c:v>6.1399152322909101E-2</c:v>
                </c:pt>
                <c:pt idx="131">
                  <c:v>4.3958417826311103E-2</c:v>
                </c:pt>
                <c:pt idx="132">
                  <c:v>3.6448123917029902E-2</c:v>
                </c:pt>
                <c:pt idx="133">
                  <c:v>2.6878694901232E-2</c:v>
                </c:pt>
                <c:pt idx="134">
                  <c:v>2.19944423426339E-2</c:v>
                </c:pt>
                <c:pt idx="135">
                  <c:v>1.6335258296010201E-2</c:v>
                </c:pt>
                <c:pt idx="136">
                  <c:v>2.4178311173855299E-2</c:v>
                </c:pt>
                <c:pt idx="137">
                  <c:v>3.3090243908152503E-2</c:v>
                </c:pt>
                <c:pt idx="138">
                  <c:v>2.9494285212592199E-2</c:v>
                </c:pt>
                <c:pt idx="139">
                  <c:v>2.6208626234929699E-2</c:v>
                </c:pt>
                <c:pt idx="140">
                  <c:v>1.9681633724926598E-2</c:v>
                </c:pt>
                <c:pt idx="141">
                  <c:v>2.1207151940465699E-2</c:v>
                </c:pt>
                <c:pt idx="142">
                  <c:v>2.5621270607511799E-2</c:v>
                </c:pt>
                <c:pt idx="143">
                  <c:v>2.3299453955962099E-2</c:v>
                </c:pt>
                <c:pt idx="144">
                  <c:v>1.89266737049406E-2</c:v>
                </c:pt>
                <c:pt idx="145">
                  <c:v>3.4544731284184303E-2</c:v>
                </c:pt>
                <c:pt idx="146">
                  <c:v>3.2475619037002197E-2</c:v>
                </c:pt>
                <c:pt idx="147">
                  <c:v>3.9742574223779602E-2</c:v>
                </c:pt>
                <c:pt idx="148">
                  <c:v>3.8664136925849198E-2</c:v>
                </c:pt>
                <c:pt idx="149">
                  <c:v>4.0032406987885502E-2</c:v>
                </c:pt>
                <c:pt idx="150">
                  <c:v>4.4715316359675798E-3</c:v>
                </c:pt>
                <c:pt idx="151">
                  <c:v>1.44030784700943E-2</c:v>
                </c:pt>
                <c:pt idx="152">
                  <c:v>2.1673727326660699E-2</c:v>
                </c:pt>
                <c:pt idx="153">
                  <c:v>1.33962922287087E-2</c:v>
                </c:pt>
                <c:pt idx="154">
                  <c:v>5.0687654101379204E-3</c:v>
                </c:pt>
                <c:pt idx="155">
                  <c:v>2.6867837141767201E-2</c:v>
                </c:pt>
                <c:pt idx="156">
                  <c:v>4.7493624274430199E-2</c:v>
                </c:pt>
                <c:pt idx="157">
                  <c:v>4.7198654809052602E-2</c:v>
                </c:pt>
                <c:pt idx="158">
                  <c:v>4.8995163595632302E-2</c:v>
                </c:pt>
                <c:pt idx="159">
                  <c:v>4.7278173217305597E-2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2-4AC9-A3F6-AC0DEC0B9D1C}"/>
              </c:ext>
            </c:extLst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1.8712952498992601</c:v>
                </c:pt>
                <c:pt idx="2">
                  <c:v>1.8412357938422701</c:v>
                </c:pt>
                <c:pt idx="3">
                  <c:v>1.8417211160245199</c:v>
                </c:pt>
                <c:pt idx="4">
                  <c:v>1.8364281873408801</c:v>
                </c:pt>
                <c:pt idx="5">
                  <c:v>1.83293494212646</c:v>
                </c:pt>
                <c:pt idx="6">
                  <c:v>1.82853605426419</c:v>
                </c:pt>
                <c:pt idx="7">
                  <c:v>1.82735167167837</c:v>
                </c:pt>
                <c:pt idx="8">
                  <c:v>1.82019259108622</c:v>
                </c:pt>
                <c:pt idx="9">
                  <c:v>1.81972440070018</c:v>
                </c:pt>
                <c:pt idx="10">
                  <c:v>1.81576448887359</c:v>
                </c:pt>
                <c:pt idx="11">
                  <c:v>1.81426264865937</c:v>
                </c:pt>
                <c:pt idx="12">
                  <c:v>1.81037380967546</c:v>
                </c:pt>
                <c:pt idx="13">
                  <c:v>1.8118113354491301</c:v>
                </c:pt>
                <c:pt idx="14">
                  <c:v>1.80528080502278</c:v>
                </c:pt>
                <c:pt idx="15">
                  <c:v>1.80148084471216</c:v>
                </c:pt>
                <c:pt idx="16">
                  <c:v>1.79961174085569</c:v>
                </c:pt>
                <c:pt idx="17">
                  <c:v>1.7984756942337901</c:v>
                </c:pt>
                <c:pt idx="18">
                  <c:v>1.79077500484886</c:v>
                </c:pt>
                <c:pt idx="19">
                  <c:v>1.7920969706068901</c:v>
                </c:pt>
                <c:pt idx="20">
                  <c:v>1.7908196225944599</c:v>
                </c:pt>
                <c:pt idx="21">
                  <c:v>1.7899229257179901</c:v>
                </c:pt>
                <c:pt idx="22">
                  <c:v>1.78764882063618</c:v>
                </c:pt>
                <c:pt idx="23">
                  <c:v>1.7934585564494601</c:v>
                </c:pt>
                <c:pt idx="24">
                  <c:v>1.7863199154487399</c:v>
                </c:pt>
                <c:pt idx="25">
                  <c:v>1.78439800189507</c:v>
                </c:pt>
                <c:pt idx="26">
                  <c:v>1.7834356890162</c:v>
                </c:pt>
                <c:pt idx="27">
                  <c:v>1.7836797339845101</c:v>
                </c:pt>
                <c:pt idx="28">
                  <c:v>1.77136775342091</c:v>
                </c:pt>
                <c:pt idx="29">
                  <c:v>1.77468871088452</c:v>
                </c:pt>
                <c:pt idx="30">
                  <c:v>1.7784827912646299</c:v>
                </c:pt>
                <c:pt idx="31">
                  <c:v>1.7760861374685799</c:v>
                </c:pt>
                <c:pt idx="32">
                  <c:v>1.7751467577123801</c:v>
                </c:pt>
                <c:pt idx="33">
                  <c:v>1.7870546528173601</c:v>
                </c:pt>
                <c:pt idx="34">
                  <c:v>1.79002214681828</c:v>
                </c:pt>
                <c:pt idx="35">
                  <c:v>1.79258135789622</c:v>
                </c:pt>
                <c:pt idx="36">
                  <c:v>1.7976571069874601</c:v>
                </c:pt>
                <c:pt idx="37">
                  <c:v>1.80541328208856</c:v>
                </c:pt>
                <c:pt idx="38">
                  <c:v>1.79968272230731</c:v>
                </c:pt>
                <c:pt idx="39">
                  <c:v>1.8027644091624899</c:v>
                </c:pt>
                <c:pt idx="40">
                  <c:v>1.80650405690571</c:v>
                </c:pt>
                <c:pt idx="41">
                  <c:v>1.8078751564298501</c:v>
                </c:pt>
                <c:pt idx="42">
                  <c:v>1.80757366424805</c:v>
                </c:pt>
                <c:pt idx="43">
                  <c:v>1.8191926856941401</c:v>
                </c:pt>
                <c:pt idx="44">
                  <c:v>1.81971841703177</c:v>
                </c:pt>
                <c:pt idx="45">
                  <c:v>1.82317324465493</c:v>
                </c:pt>
                <c:pt idx="46">
                  <c:v>1.82597423571826</c:v>
                </c:pt>
                <c:pt idx="47">
                  <c:v>1.8340948411096101</c:v>
                </c:pt>
                <c:pt idx="48">
                  <c:v>1.82972524844576</c:v>
                </c:pt>
                <c:pt idx="49">
                  <c:v>1.83122503152369</c:v>
                </c:pt>
                <c:pt idx="50">
                  <c:v>1.8374014517537001</c:v>
                </c:pt>
                <c:pt idx="51">
                  <c:v>1.83975716814032</c:v>
                </c:pt>
                <c:pt idx="52">
                  <c:v>1.8394315676376101</c:v>
                </c:pt>
                <c:pt idx="53">
                  <c:v>1.8501180766782399</c:v>
                </c:pt>
                <c:pt idx="54">
                  <c:v>1.8523182266354199</c:v>
                </c:pt>
                <c:pt idx="55">
                  <c:v>1.86040658666824</c:v>
                </c:pt>
                <c:pt idx="56">
                  <c:v>1.8648672207379799</c:v>
                </c:pt>
                <c:pt idx="57">
                  <c:v>1.8725092633532801</c:v>
                </c:pt>
                <c:pt idx="58">
                  <c:v>1.8715234616143701</c:v>
                </c:pt>
                <c:pt idx="59">
                  <c:v>1.87386050454984</c:v>
                </c:pt>
                <c:pt idx="60">
                  <c:v>1.8806020746609999</c:v>
                </c:pt>
                <c:pt idx="61">
                  <c:v>1.8831447367963301</c:v>
                </c:pt>
                <c:pt idx="62">
                  <c:v>1.8807303349018401</c:v>
                </c:pt>
                <c:pt idx="63">
                  <c:v>1.8882398559315401</c:v>
                </c:pt>
                <c:pt idx="64">
                  <c:v>1.8871330278329701</c:v>
                </c:pt>
                <c:pt idx="65">
                  <c:v>1.89103396502184</c:v>
                </c:pt>
                <c:pt idx="66">
                  <c:v>1.8950903132765999</c:v>
                </c:pt>
                <c:pt idx="67">
                  <c:v>1.8973563211771101</c:v>
                </c:pt>
                <c:pt idx="68">
                  <c:v>1.8924587052048401</c:v>
                </c:pt>
                <c:pt idx="69">
                  <c:v>1.8959386164485501</c:v>
                </c:pt>
                <c:pt idx="70">
                  <c:v>1.90301591183231</c:v>
                </c:pt>
                <c:pt idx="71">
                  <c:v>1.9107912520497701</c:v>
                </c:pt>
                <c:pt idx="72">
                  <c:v>1.91148795684251</c:v>
                </c:pt>
                <c:pt idx="73">
                  <c:v>1.92249891613238</c:v>
                </c:pt>
                <c:pt idx="74">
                  <c:v>1.92836654799398</c:v>
                </c:pt>
                <c:pt idx="75">
                  <c:v>1.94266505008338</c:v>
                </c:pt>
                <c:pt idx="76">
                  <c:v>1.94949051571417</c:v>
                </c:pt>
                <c:pt idx="77">
                  <c:v>1.9654561025007</c:v>
                </c:pt>
                <c:pt idx="78">
                  <c:v>1.9685403328489</c:v>
                </c:pt>
                <c:pt idx="79">
                  <c:v>1.9580888715595499</c:v>
                </c:pt>
                <c:pt idx="80">
                  <c:v>1.93416054984587</c:v>
                </c:pt>
                <c:pt idx="81">
                  <c:v>1.9340779075672301</c:v>
                </c:pt>
                <c:pt idx="82">
                  <c:v>1.9330997454637699</c:v>
                </c:pt>
                <c:pt idx="83">
                  <c:v>1.91542830799368</c:v>
                </c:pt>
                <c:pt idx="84">
                  <c:v>1.89446824053887</c:v>
                </c:pt>
                <c:pt idx="85">
                  <c:v>1.8766398804527</c:v>
                </c:pt>
                <c:pt idx="86">
                  <c:v>1.8724252462745099</c:v>
                </c:pt>
                <c:pt idx="87">
                  <c:v>1.8641558422268001</c:v>
                </c:pt>
                <c:pt idx="88">
                  <c:v>1.8541003743737801</c:v>
                </c:pt>
                <c:pt idx="89">
                  <c:v>1.8331185703378201</c:v>
                </c:pt>
                <c:pt idx="90">
                  <c:v>1.8237182307354001</c:v>
                </c:pt>
                <c:pt idx="91">
                  <c:v>1.82736702761725</c:v>
                </c:pt>
                <c:pt idx="92">
                  <c:v>1.8249839344872301</c:v>
                </c:pt>
                <c:pt idx="93">
                  <c:v>1.81821897412732</c:v>
                </c:pt>
                <c:pt idx="94">
                  <c:v>1.8025277028761499</c:v>
                </c:pt>
                <c:pt idx="95">
                  <c:v>1.7941370941546999</c:v>
                </c:pt>
                <c:pt idx="96">
                  <c:v>1.8058783079960901</c:v>
                </c:pt>
                <c:pt idx="97">
                  <c:v>1.8088794368102199</c:v>
                </c:pt>
                <c:pt idx="98">
                  <c:v>1.79545480754009</c:v>
                </c:pt>
                <c:pt idx="99">
                  <c:v>1.7735867210835801</c:v>
                </c:pt>
                <c:pt idx="100">
                  <c:v>1.72602027550927</c:v>
                </c:pt>
                <c:pt idx="101">
                  <c:v>1.7249683164999901</c:v>
                </c:pt>
                <c:pt idx="102">
                  <c:v>1.71698849334187</c:v>
                </c:pt>
                <c:pt idx="103">
                  <c:v>1.7039396890404299</c:v>
                </c:pt>
                <c:pt idx="104">
                  <c:v>1.6782308076949899</c:v>
                </c:pt>
                <c:pt idx="105">
                  <c:v>1.65143921451349</c:v>
                </c:pt>
                <c:pt idx="106">
                  <c:v>1.6527781191576001</c:v>
                </c:pt>
                <c:pt idx="107">
                  <c:v>1.6497514702829601</c:v>
                </c:pt>
                <c:pt idx="108">
                  <c:v>1.6351689201589901</c:v>
                </c:pt>
                <c:pt idx="109">
                  <c:v>1.60842008990066</c:v>
                </c:pt>
                <c:pt idx="110">
                  <c:v>1.5958453070672201</c:v>
                </c:pt>
                <c:pt idx="111">
                  <c:v>1.5972186220692399</c:v>
                </c:pt>
                <c:pt idx="112">
                  <c:v>1.5915576140955301</c:v>
                </c:pt>
                <c:pt idx="113">
                  <c:v>1.5798854226298999</c:v>
                </c:pt>
                <c:pt idx="114">
                  <c:v>1.5595977465797499</c:v>
                </c:pt>
                <c:pt idx="115">
                  <c:v>1.54042630588237</c:v>
                </c:pt>
                <c:pt idx="116">
                  <c:v>1.54225165217952</c:v>
                </c:pt>
                <c:pt idx="117">
                  <c:v>1.54338335464281</c:v>
                </c:pt>
                <c:pt idx="118">
                  <c:v>1.5328902167576199</c:v>
                </c:pt>
                <c:pt idx="119">
                  <c:v>1.50264696078015</c:v>
                </c:pt>
                <c:pt idx="120">
                  <c:v>1.4643692168734199</c:v>
                </c:pt>
                <c:pt idx="121">
                  <c:v>1.46297019560789</c:v>
                </c:pt>
                <c:pt idx="122">
                  <c:v>1.4570780049551499</c:v>
                </c:pt>
                <c:pt idx="123">
                  <c:v>1.43222693830848</c:v>
                </c:pt>
                <c:pt idx="124">
                  <c:v>1.40976519426338</c:v>
                </c:pt>
                <c:pt idx="125">
                  <c:v>1.3806499367466201</c:v>
                </c:pt>
                <c:pt idx="126">
                  <c:v>1.38192945718174</c:v>
                </c:pt>
                <c:pt idx="127">
                  <c:v>1.3790646109925999</c:v>
                </c:pt>
                <c:pt idx="128">
                  <c:v>1.3730440518693401</c:v>
                </c:pt>
                <c:pt idx="129">
                  <c:v>1.33679007119778</c:v>
                </c:pt>
                <c:pt idx="130">
                  <c:v>1.3014743408836</c:v>
                </c:pt>
                <c:pt idx="131">
                  <c:v>1.30351887138931</c:v>
                </c:pt>
                <c:pt idx="132">
                  <c:v>1.2996284842275301</c:v>
                </c:pt>
                <c:pt idx="133">
                  <c:v>1.26555392928528</c:v>
                </c:pt>
                <c:pt idx="134">
                  <c:v>1.22966525395686</c:v>
                </c:pt>
                <c:pt idx="135">
                  <c:v>1.1949044156733499</c:v>
                </c:pt>
                <c:pt idx="136">
                  <c:v>1.19234603729704</c:v>
                </c:pt>
                <c:pt idx="137">
                  <c:v>1.18361804334598</c:v>
                </c:pt>
                <c:pt idx="138">
                  <c:v>1.1662543590807</c:v>
                </c:pt>
                <c:pt idx="139">
                  <c:v>1.1287480730955799</c:v>
                </c:pt>
                <c:pt idx="140">
                  <c:v>1.06868399469832</c:v>
                </c:pt>
                <c:pt idx="141">
                  <c:v>1.0685747216733901</c:v>
                </c:pt>
                <c:pt idx="142">
                  <c:v>1.06733753660994</c:v>
                </c:pt>
                <c:pt idx="143">
                  <c:v>1.0423565341536201</c:v>
                </c:pt>
                <c:pt idx="144">
                  <c:v>0.99893097999336</c:v>
                </c:pt>
                <c:pt idx="145">
                  <c:v>0.95627945577541396</c:v>
                </c:pt>
                <c:pt idx="146">
                  <c:v>0.95773727463636804</c:v>
                </c:pt>
                <c:pt idx="147">
                  <c:v>0.95501970318053298</c:v>
                </c:pt>
                <c:pt idx="148">
                  <c:v>0.9323482741461</c:v>
                </c:pt>
                <c:pt idx="149">
                  <c:v>0.88971927851168997</c:v>
                </c:pt>
                <c:pt idx="150">
                  <c:v>0.84666872726625897</c:v>
                </c:pt>
                <c:pt idx="151">
                  <c:v>0.84929162137215397</c:v>
                </c:pt>
                <c:pt idx="152">
                  <c:v>0.84915646343322104</c:v>
                </c:pt>
                <c:pt idx="153">
                  <c:v>0.83315131170321599</c:v>
                </c:pt>
                <c:pt idx="154">
                  <c:v>0.78509372182521797</c:v>
                </c:pt>
                <c:pt idx="155">
                  <c:v>0.73862306752420903</c:v>
                </c:pt>
                <c:pt idx="156">
                  <c:v>0.74539262562409803</c:v>
                </c:pt>
                <c:pt idx="157">
                  <c:v>0.75466056820154204</c:v>
                </c:pt>
                <c:pt idx="158">
                  <c:v>0.724747744756572</c:v>
                </c:pt>
                <c:pt idx="159">
                  <c:v>0.67611524054461802</c:v>
                </c:pt>
                <c:pt idx="160">
                  <c:v>0.608103906065108</c:v>
                </c:pt>
                <c:pt idx="161">
                  <c:v>0.61397903146861399</c:v>
                </c:pt>
                <c:pt idx="162">
                  <c:v>0.61776951600432195</c:v>
                </c:pt>
                <c:pt idx="163">
                  <c:v>0.61393041018888805</c:v>
                </c:pt>
                <c:pt idx="164">
                  <c:v>0.54935019789513195</c:v>
                </c:pt>
                <c:pt idx="165">
                  <c:v>0.494523841769898</c:v>
                </c:pt>
                <c:pt idx="166">
                  <c:v>0.50978178118753703</c:v>
                </c:pt>
                <c:pt idx="167">
                  <c:v>0.54057687179365199</c:v>
                </c:pt>
                <c:pt idx="168">
                  <c:v>0.49986669384689197</c:v>
                </c:pt>
                <c:pt idx="169">
                  <c:v>0.44063777197589499</c:v>
                </c:pt>
                <c:pt idx="170">
                  <c:v>0.36994354310741001</c:v>
                </c:pt>
                <c:pt idx="171">
                  <c:v>0.37921441305245202</c:v>
                </c:pt>
                <c:pt idx="172">
                  <c:v>0.38358095825295901</c:v>
                </c:pt>
                <c:pt idx="173">
                  <c:v>0.410406112093051</c:v>
                </c:pt>
                <c:pt idx="174">
                  <c:v>0.300568844127031</c:v>
                </c:pt>
                <c:pt idx="175">
                  <c:v>0.206347605528724</c:v>
                </c:pt>
                <c:pt idx="176">
                  <c:v>0.239283155577941</c:v>
                </c:pt>
                <c:pt idx="177">
                  <c:v>0.34351753555977599</c:v>
                </c:pt>
                <c:pt idx="178">
                  <c:v>0.22996174737042199</c:v>
                </c:pt>
                <c:pt idx="179">
                  <c:v>5.9650367895713E-2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1.88533626001657</c:v>
                </c:pt>
                <c:pt idx="2">
                  <c:v>1.83605541735879</c:v>
                </c:pt>
                <c:pt idx="3">
                  <c:v>1.84199316501406</c:v>
                </c:pt>
                <c:pt idx="4">
                  <c:v>1.7886325561744001</c:v>
                </c:pt>
                <c:pt idx="5">
                  <c:v>1.68009525801547</c:v>
                </c:pt>
                <c:pt idx="6">
                  <c:v>1.73066748883838</c:v>
                </c:pt>
                <c:pt idx="7">
                  <c:v>1.61805285861642</c:v>
                </c:pt>
                <c:pt idx="8">
                  <c:v>1.5409341170842199</c:v>
                </c:pt>
                <c:pt idx="9">
                  <c:v>1.4596120409430799</c:v>
                </c:pt>
                <c:pt idx="10">
                  <c:v>1.36049803110491</c:v>
                </c:pt>
                <c:pt idx="11">
                  <c:v>1.45893835484598</c:v>
                </c:pt>
                <c:pt idx="12">
                  <c:v>1.2212597414589801</c:v>
                </c:pt>
                <c:pt idx="13">
                  <c:v>1.30206648393639</c:v>
                </c:pt>
                <c:pt idx="14">
                  <c:v>1.3371261274558499</c:v>
                </c:pt>
                <c:pt idx="15">
                  <c:v>1.40065205181617</c:v>
                </c:pt>
                <c:pt idx="16">
                  <c:v>1.36093743333913</c:v>
                </c:pt>
                <c:pt idx="17">
                  <c:v>1.3032337478444</c:v>
                </c:pt>
                <c:pt idx="18">
                  <c:v>1.23754693012384</c:v>
                </c:pt>
                <c:pt idx="19">
                  <c:v>1.2222578135936899</c:v>
                </c:pt>
                <c:pt idx="20">
                  <c:v>1.3503965213181901</c:v>
                </c:pt>
                <c:pt idx="21">
                  <c:v>1.4070910667832801</c:v>
                </c:pt>
                <c:pt idx="22">
                  <c:v>1.4278618368084599</c:v>
                </c:pt>
                <c:pt idx="23">
                  <c:v>1.4020168496498899</c:v>
                </c:pt>
                <c:pt idx="24">
                  <c:v>1.42023456503294</c:v>
                </c:pt>
                <c:pt idx="25">
                  <c:v>1.0960112120868899</c:v>
                </c:pt>
                <c:pt idx="26">
                  <c:v>1.0817749683618401</c:v>
                </c:pt>
                <c:pt idx="27">
                  <c:v>1.03168176560911</c:v>
                </c:pt>
                <c:pt idx="28">
                  <c:v>1.00322558163416</c:v>
                </c:pt>
                <c:pt idx="29">
                  <c:v>1.0009005001956699</c:v>
                </c:pt>
                <c:pt idx="30">
                  <c:v>0.87017964486179</c:v>
                </c:pt>
                <c:pt idx="31">
                  <c:v>0.86285976923208496</c:v>
                </c:pt>
                <c:pt idx="32">
                  <c:v>0.87197615339078305</c:v>
                </c:pt>
                <c:pt idx="33">
                  <c:v>0.878355978059989</c:v>
                </c:pt>
                <c:pt idx="34">
                  <c:v>0.88130648320421101</c:v>
                </c:pt>
                <c:pt idx="35">
                  <c:v>0.90367054045950901</c:v>
                </c:pt>
                <c:pt idx="36">
                  <c:v>0.90314057055429298</c:v>
                </c:pt>
                <c:pt idx="37">
                  <c:v>0.91572122487669305</c:v>
                </c:pt>
                <c:pt idx="38">
                  <c:v>0.91237070668783904</c:v>
                </c:pt>
                <c:pt idx="39">
                  <c:v>0.91020722010622301</c:v>
                </c:pt>
                <c:pt idx="40">
                  <c:v>0.46806137135714698</c:v>
                </c:pt>
                <c:pt idx="41">
                  <c:v>0.49165022012835002</c:v>
                </c:pt>
                <c:pt idx="42">
                  <c:v>0.48961058819356901</c:v>
                </c:pt>
                <c:pt idx="43">
                  <c:v>0.48281506550608699</c:v>
                </c:pt>
                <c:pt idx="44">
                  <c:v>0.47133538762371402</c:v>
                </c:pt>
                <c:pt idx="45">
                  <c:v>0.19216546152234701</c:v>
                </c:pt>
                <c:pt idx="46">
                  <c:v>0.22473066734511599</c:v>
                </c:pt>
                <c:pt idx="47">
                  <c:v>0.25621599656605698</c:v>
                </c:pt>
                <c:pt idx="48">
                  <c:v>0.27542796659992502</c:v>
                </c:pt>
                <c:pt idx="49">
                  <c:v>0.285317154071352</c:v>
                </c:pt>
                <c:pt idx="50">
                  <c:v>0.26832388326323597</c:v>
                </c:pt>
                <c:pt idx="51">
                  <c:v>0.31943238537803598</c:v>
                </c:pt>
                <c:pt idx="52">
                  <c:v>0.28861624307571698</c:v>
                </c:pt>
                <c:pt idx="53">
                  <c:v>0.32408210983403202</c:v>
                </c:pt>
                <c:pt idx="54">
                  <c:v>0.26311201453080302</c:v>
                </c:pt>
                <c:pt idx="55">
                  <c:v>0.37793089191459001</c:v>
                </c:pt>
                <c:pt idx="56">
                  <c:v>0.41043528928321099</c:v>
                </c:pt>
                <c:pt idx="57">
                  <c:v>0.37624414098595899</c:v>
                </c:pt>
                <c:pt idx="58">
                  <c:v>0.31272650802596902</c:v>
                </c:pt>
                <c:pt idx="59">
                  <c:v>0.31757799462936698</c:v>
                </c:pt>
                <c:pt idx="60">
                  <c:v>0.16207088570498701</c:v>
                </c:pt>
                <c:pt idx="61">
                  <c:v>0.15459830192781901</c:v>
                </c:pt>
                <c:pt idx="62">
                  <c:v>0.15505611863501201</c:v>
                </c:pt>
                <c:pt idx="63">
                  <c:v>0.16035440078900901</c:v>
                </c:pt>
                <c:pt idx="64">
                  <c:v>0.17358821475862701</c:v>
                </c:pt>
                <c:pt idx="65">
                  <c:v>0.36691316981004801</c:v>
                </c:pt>
                <c:pt idx="66">
                  <c:v>0.28006585526886002</c:v>
                </c:pt>
                <c:pt idx="67">
                  <c:v>0.28198121789415498</c:v>
                </c:pt>
                <c:pt idx="68">
                  <c:v>0.29637563845721698</c:v>
                </c:pt>
                <c:pt idx="69">
                  <c:v>0.30653491363239199</c:v>
                </c:pt>
                <c:pt idx="70">
                  <c:v>0.35165664852481399</c:v>
                </c:pt>
                <c:pt idx="71">
                  <c:v>0.296584843287374</c:v>
                </c:pt>
                <c:pt idx="72">
                  <c:v>0.27342969155306301</c:v>
                </c:pt>
                <c:pt idx="73">
                  <c:v>0.26251026812542899</c:v>
                </c:pt>
                <c:pt idx="74">
                  <c:v>0.28777709239786298</c:v>
                </c:pt>
                <c:pt idx="75">
                  <c:v>0.13752559192180999</c:v>
                </c:pt>
                <c:pt idx="76">
                  <c:v>0.13183638485601001</c:v>
                </c:pt>
                <c:pt idx="77">
                  <c:v>0.15019742316460599</c:v>
                </c:pt>
                <c:pt idx="78">
                  <c:v>0.133411920619806</c:v>
                </c:pt>
                <c:pt idx="79">
                  <c:v>0.14811546159672201</c:v>
                </c:pt>
                <c:pt idx="80">
                  <c:v>0.23777580794206199</c:v>
                </c:pt>
                <c:pt idx="81">
                  <c:v>0.15434170634972699</c:v>
                </c:pt>
                <c:pt idx="82">
                  <c:v>0.193296928940968</c:v>
                </c:pt>
                <c:pt idx="83">
                  <c:v>0.143286569282813</c:v>
                </c:pt>
                <c:pt idx="84">
                  <c:v>0.17940257988307801</c:v>
                </c:pt>
                <c:pt idx="85">
                  <c:v>0.23217602326428499</c:v>
                </c:pt>
                <c:pt idx="86">
                  <c:v>0.26619861383207899</c:v>
                </c:pt>
                <c:pt idx="87">
                  <c:v>0.31148895603744298</c:v>
                </c:pt>
                <c:pt idx="88">
                  <c:v>0.23585888920273401</c:v>
                </c:pt>
                <c:pt idx="89">
                  <c:v>0.18587496126181899</c:v>
                </c:pt>
                <c:pt idx="90">
                  <c:v>0.14631784199876299</c:v>
                </c:pt>
                <c:pt idx="91">
                  <c:v>7.6996047724343805E-2</c:v>
                </c:pt>
                <c:pt idx="92">
                  <c:v>8.9119636426324297E-2</c:v>
                </c:pt>
                <c:pt idx="93">
                  <c:v>8.6181733737998603E-2</c:v>
                </c:pt>
                <c:pt idx="94">
                  <c:v>8.1654670761472994E-2</c:v>
                </c:pt>
                <c:pt idx="95">
                  <c:v>0.142531810660257</c:v>
                </c:pt>
                <c:pt idx="96">
                  <c:v>0.13206825338880299</c:v>
                </c:pt>
                <c:pt idx="97">
                  <c:v>0.132660985216116</c:v>
                </c:pt>
                <c:pt idx="98">
                  <c:v>0.117686841187255</c:v>
                </c:pt>
                <c:pt idx="99">
                  <c:v>0.11746205914959899</c:v>
                </c:pt>
                <c:pt idx="100">
                  <c:v>0.175325354950463</c:v>
                </c:pt>
                <c:pt idx="101">
                  <c:v>0.13903661426959199</c:v>
                </c:pt>
                <c:pt idx="102">
                  <c:v>0.128341638042964</c:v>
                </c:pt>
                <c:pt idx="103">
                  <c:v>0.12938090649084699</c:v>
                </c:pt>
                <c:pt idx="104">
                  <c:v>0.13383660552714099</c:v>
                </c:pt>
                <c:pt idx="105">
                  <c:v>0.131876261686101</c:v>
                </c:pt>
                <c:pt idx="106">
                  <c:v>0.131481296845083</c:v>
                </c:pt>
                <c:pt idx="107">
                  <c:v>0.13586134857886001</c:v>
                </c:pt>
                <c:pt idx="108">
                  <c:v>0.130570998573628</c:v>
                </c:pt>
                <c:pt idx="109">
                  <c:v>0.12567495810820001</c:v>
                </c:pt>
                <c:pt idx="110">
                  <c:v>3.5852133656094E-2</c:v>
                </c:pt>
                <c:pt idx="111">
                  <c:v>3.2415987128296402E-2</c:v>
                </c:pt>
                <c:pt idx="112">
                  <c:v>3.28562752972738E-2</c:v>
                </c:pt>
                <c:pt idx="113">
                  <c:v>2.9247714802332798E-2</c:v>
                </c:pt>
                <c:pt idx="114">
                  <c:v>3.0340873867570301E-2</c:v>
                </c:pt>
                <c:pt idx="115">
                  <c:v>4.3077209184645603E-2</c:v>
                </c:pt>
                <c:pt idx="116">
                  <c:v>4.8126186295803397E-2</c:v>
                </c:pt>
                <c:pt idx="117">
                  <c:v>4.73201341451122E-2</c:v>
                </c:pt>
                <c:pt idx="118">
                  <c:v>5.0568504865460398E-2</c:v>
                </c:pt>
                <c:pt idx="119">
                  <c:v>5.56805747310073E-2</c:v>
                </c:pt>
                <c:pt idx="120">
                  <c:v>4.4910644837859302E-2</c:v>
                </c:pt>
                <c:pt idx="121">
                  <c:v>6.6084307087577093E-2</c:v>
                </c:pt>
                <c:pt idx="122">
                  <c:v>7.3125486795687394E-2</c:v>
                </c:pt>
                <c:pt idx="123">
                  <c:v>8.3854173321057601E-2</c:v>
                </c:pt>
                <c:pt idx="124">
                  <c:v>9.81814249586411E-2</c:v>
                </c:pt>
                <c:pt idx="125">
                  <c:v>0.230140242006449</c:v>
                </c:pt>
                <c:pt idx="126">
                  <c:v>0.24877263791929</c:v>
                </c:pt>
                <c:pt idx="127">
                  <c:v>0.26442716848999698</c:v>
                </c:pt>
                <c:pt idx="128">
                  <c:v>0.27535404000472502</c:v>
                </c:pt>
                <c:pt idx="129">
                  <c:v>0.27559091139631198</c:v>
                </c:pt>
                <c:pt idx="130">
                  <c:v>0.38099477665180098</c:v>
                </c:pt>
                <c:pt idx="131">
                  <c:v>0.37523057468839099</c:v>
                </c:pt>
                <c:pt idx="132">
                  <c:v>0.37205738028984697</c:v>
                </c:pt>
                <c:pt idx="133">
                  <c:v>0.365305074574232</c:v>
                </c:pt>
                <c:pt idx="134">
                  <c:v>0.36947356204225801</c:v>
                </c:pt>
                <c:pt idx="135">
                  <c:v>0.33068914716669501</c:v>
                </c:pt>
                <c:pt idx="136">
                  <c:v>0.32671480559055699</c:v>
                </c:pt>
                <c:pt idx="137">
                  <c:v>0.33443507976290199</c:v>
                </c:pt>
                <c:pt idx="138">
                  <c:v>0.33166390294496301</c:v>
                </c:pt>
                <c:pt idx="139">
                  <c:v>0.33687451287491499</c:v>
                </c:pt>
                <c:pt idx="140">
                  <c:v>0.148067331186992</c:v>
                </c:pt>
                <c:pt idx="141">
                  <c:v>0.14070007243598501</c:v>
                </c:pt>
                <c:pt idx="142">
                  <c:v>0.12831787826454499</c:v>
                </c:pt>
                <c:pt idx="143">
                  <c:v>0.12730625855218</c:v>
                </c:pt>
                <c:pt idx="144">
                  <c:v>0.127177273316848</c:v>
                </c:pt>
                <c:pt idx="145">
                  <c:v>0.150947653497811</c:v>
                </c:pt>
                <c:pt idx="146">
                  <c:v>0.14875428439441599</c:v>
                </c:pt>
                <c:pt idx="147">
                  <c:v>0.15395604344986999</c:v>
                </c:pt>
                <c:pt idx="148">
                  <c:v>0.161445558512475</c:v>
                </c:pt>
                <c:pt idx="149">
                  <c:v>0.16301589891190499</c:v>
                </c:pt>
                <c:pt idx="150">
                  <c:v>0.24449565044431601</c:v>
                </c:pt>
                <c:pt idx="151">
                  <c:v>0.245331376359922</c:v>
                </c:pt>
                <c:pt idx="152">
                  <c:v>0.24266720420534399</c:v>
                </c:pt>
                <c:pt idx="153">
                  <c:v>0.24712260036629</c:v>
                </c:pt>
                <c:pt idx="154">
                  <c:v>0.24888187779599</c:v>
                </c:pt>
                <c:pt idx="155">
                  <c:v>0.35263566016548997</c:v>
                </c:pt>
                <c:pt idx="156">
                  <c:v>0.36110108479081898</c:v>
                </c:pt>
                <c:pt idx="157">
                  <c:v>0.37459115174063501</c:v>
                </c:pt>
                <c:pt idx="158">
                  <c:v>0.37733386159456</c:v>
                </c:pt>
                <c:pt idx="159">
                  <c:v>0.37509922461216499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0.95293078965042599</c:v>
                </c:pt>
                <c:pt idx="163">
                  <c:v>0.94592264556331795</c:v>
                </c:pt>
                <c:pt idx="164">
                  <c:v>0.84986503851747397</c:v>
                </c:pt>
                <c:pt idx="165">
                  <c:v>0.76370283140367201</c:v>
                </c:pt>
                <c:pt idx="166">
                  <c:v>0.78608156330196599</c:v>
                </c:pt>
                <c:pt idx="167">
                  <c:v>0.83132792050298299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0.572934366430775</c:v>
                </c:pt>
                <c:pt idx="171">
                  <c:v>0.58494558602783298</c:v>
                </c:pt>
                <c:pt idx="172">
                  <c:v>0.589155814559018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0.363690343631278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1.8308480045112201</c:v>
                </c:pt>
                <c:pt idx="1">
                  <c:v>1.94444292490941</c:v>
                </c:pt>
                <c:pt idx="2">
                  <c:v>1.7265464203908201</c:v>
                </c:pt>
                <c:pt idx="3">
                  <c:v>1.7159544805394999</c:v>
                </c:pt>
                <c:pt idx="4">
                  <c:v>1.6828985718534799</c:v>
                </c:pt>
                <c:pt idx="5">
                  <c:v>1.74962180740808</c:v>
                </c:pt>
                <c:pt idx="6">
                  <c:v>1.72732712984798</c:v>
                </c:pt>
                <c:pt idx="7">
                  <c:v>1.71855534623669</c:v>
                </c:pt>
                <c:pt idx="8">
                  <c:v>1.8619867460806201</c:v>
                </c:pt>
                <c:pt idx="9">
                  <c:v>1.79727581893412</c:v>
                </c:pt>
                <c:pt idx="10">
                  <c:v>1.6582671859142399</c:v>
                </c:pt>
                <c:pt idx="11">
                  <c:v>1.6279246298507299</c:v>
                </c:pt>
                <c:pt idx="12">
                  <c:v>1.48013806069347</c:v>
                </c:pt>
                <c:pt idx="13">
                  <c:v>1.49515089026852</c:v>
                </c:pt>
                <c:pt idx="14">
                  <c:v>1.44045401245</c:v>
                </c:pt>
                <c:pt idx="15">
                  <c:v>1.45176573062976</c:v>
                </c:pt>
                <c:pt idx="16">
                  <c:v>1.58324055231325</c:v>
                </c:pt>
                <c:pt idx="17">
                  <c:v>1.8742261256043999</c:v>
                </c:pt>
                <c:pt idx="18">
                  <c:v>1.88854700386508</c:v>
                </c:pt>
                <c:pt idx="19">
                  <c:v>1.8940577595925601</c:v>
                </c:pt>
                <c:pt idx="20">
                  <c:v>1.78135574272716</c:v>
                </c:pt>
                <c:pt idx="21">
                  <c:v>1.7750143956455999</c:v>
                </c:pt>
                <c:pt idx="22">
                  <c:v>1.7926624542065399</c:v>
                </c:pt>
                <c:pt idx="23">
                  <c:v>1.77912672270197</c:v>
                </c:pt>
                <c:pt idx="24">
                  <c:v>1.7265735941903799</c:v>
                </c:pt>
                <c:pt idx="25">
                  <c:v>2.0834052558734801</c:v>
                </c:pt>
                <c:pt idx="26">
                  <c:v>2.0962087178046498</c:v>
                </c:pt>
                <c:pt idx="27">
                  <c:v>2.1468474820661201</c:v>
                </c:pt>
                <c:pt idx="28">
                  <c:v>2.1120290075143999</c:v>
                </c:pt>
                <c:pt idx="29">
                  <c:v>2.0865427942585399</c:v>
                </c:pt>
                <c:pt idx="30">
                  <c:v>1.8949830247516899</c:v>
                </c:pt>
                <c:pt idx="31">
                  <c:v>1.8676615820559299</c:v>
                </c:pt>
                <c:pt idx="32">
                  <c:v>1.84048907077793</c:v>
                </c:pt>
                <c:pt idx="33">
                  <c:v>1.85035895388422</c:v>
                </c:pt>
                <c:pt idx="34">
                  <c:v>1.85815760703869</c:v>
                </c:pt>
                <c:pt idx="35">
                  <c:v>1.91596680306601</c:v>
                </c:pt>
                <c:pt idx="36">
                  <c:v>1.92937399045672</c:v>
                </c:pt>
                <c:pt idx="37">
                  <c:v>1.93720151550298</c:v>
                </c:pt>
                <c:pt idx="38">
                  <c:v>1.9333239671862801</c:v>
                </c:pt>
                <c:pt idx="39">
                  <c:v>1.9549714259920401</c:v>
                </c:pt>
                <c:pt idx="40">
                  <c:v>1.8842556866868201</c:v>
                </c:pt>
                <c:pt idx="41">
                  <c:v>1.8463867095319799</c:v>
                </c:pt>
                <c:pt idx="42">
                  <c:v>1.8163198176614299</c:v>
                </c:pt>
                <c:pt idx="43">
                  <c:v>1.8237742656026901</c:v>
                </c:pt>
                <c:pt idx="44">
                  <c:v>1.81947158365544</c:v>
                </c:pt>
                <c:pt idx="45">
                  <c:v>1.84633170581606</c:v>
                </c:pt>
                <c:pt idx="46">
                  <c:v>1.8452679775569001</c:v>
                </c:pt>
                <c:pt idx="47">
                  <c:v>1.8555877004766299</c:v>
                </c:pt>
                <c:pt idx="48">
                  <c:v>1.8623920069745701</c:v>
                </c:pt>
                <c:pt idx="49">
                  <c:v>1.8662578440831701</c:v>
                </c:pt>
                <c:pt idx="50">
                  <c:v>2.05330625530507</c:v>
                </c:pt>
                <c:pt idx="51">
                  <c:v>2.09063381854084</c:v>
                </c:pt>
                <c:pt idx="52">
                  <c:v>2.1123175396260701</c:v>
                </c:pt>
                <c:pt idx="53">
                  <c:v>2.1373037141006099</c:v>
                </c:pt>
                <c:pt idx="54">
                  <c:v>2.1132548399127402</c:v>
                </c:pt>
                <c:pt idx="55">
                  <c:v>1.89955497890106</c:v>
                </c:pt>
                <c:pt idx="56">
                  <c:v>1.95209674016556</c:v>
                </c:pt>
                <c:pt idx="57">
                  <c:v>1.97449377628621</c:v>
                </c:pt>
                <c:pt idx="58">
                  <c:v>1.9653891321496499</c:v>
                </c:pt>
                <c:pt idx="59">
                  <c:v>1.9348875821394</c:v>
                </c:pt>
                <c:pt idx="60">
                  <c:v>1.9689878756788901</c:v>
                </c:pt>
                <c:pt idx="61">
                  <c:v>1.93561233456084</c:v>
                </c:pt>
                <c:pt idx="62">
                  <c:v>1.93004780629521</c:v>
                </c:pt>
                <c:pt idx="63">
                  <c:v>1.9014627279160601</c:v>
                </c:pt>
                <c:pt idx="64">
                  <c:v>1.9428242618332601</c:v>
                </c:pt>
                <c:pt idx="65">
                  <c:v>1.6607520046164901</c:v>
                </c:pt>
                <c:pt idx="66">
                  <c:v>1.65372062664252</c:v>
                </c:pt>
                <c:pt idx="67">
                  <c:v>1.66510973012157</c:v>
                </c:pt>
                <c:pt idx="68">
                  <c:v>1.68757685089448</c:v>
                </c:pt>
                <c:pt idx="69">
                  <c:v>1.671069116313</c:v>
                </c:pt>
                <c:pt idx="70">
                  <c:v>1.87311798134761</c:v>
                </c:pt>
                <c:pt idx="71">
                  <c:v>1.9079192398523299</c:v>
                </c:pt>
                <c:pt idx="72">
                  <c:v>1.92780139722488</c:v>
                </c:pt>
                <c:pt idx="73">
                  <c:v>1.9542396860861</c:v>
                </c:pt>
                <c:pt idx="74">
                  <c:v>1.9303312354044599</c:v>
                </c:pt>
                <c:pt idx="75">
                  <c:v>2.3860671976095298</c:v>
                </c:pt>
                <c:pt idx="76">
                  <c:v>2.39841888460063</c:v>
                </c:pt>
                <c:pt idx="77">
                  <c:v>2.3580265512838601</c:v>
                </c:pt>
                <c:pt idx="78">
                  <c:v>2.3165065012266401</c:v>
                </c:pt>
                <c:pt idx="79">
                  <c:v>2.3575064736614602</c:v>
                </c:pt>
                <c:pt idx="80">
                  <c:v>1.4997282140366699</c:v>
                </c:pt>
                <c:pt idx="81">
                  <c:v>1.56573640165914</c:v>
                </c:pt>
                <c:pt idx="82">
                  <c:v>1.69222556823343</c:v>
                </c:pt>
                <c:pt idx="83">
                  <c:v>1.63463855363988</c:v>
                </c:pt>
                <c:pt idx="84">
                  <c:v>1.4858764071269699</c:v>
                </c:pt>
                <c:pt idx="85">
                  <c:v>2.3583650764783499</c:v>
                </c:pt>
                <c:pt idx="86">
                  <c:v>2.2288126043003502</c:v>
                </c:pt>
                <c:pt idx="87">
                  <c:v>2.1490267035935999</c:v>
                </c:pt>
                <c:pt idx="88">
                  <c:v>2.13771638926743</c:v>
                </c:pt>
                <c:pt idx="89">
                  <c:v>2.2178874682682399</c:v>
                </c:pt>
                <c:pt idx="90">
                  <c:v>2.0261792651595898</c:v>
                </c:pt>
                <c:pt idx="91">
                  <c:v>2.0049431886324798</c:v>
                </c:pt>
                <c:pt idx="92">
                  <c:v>1.95243992040201</c:v>
                </c:pt>
                <c:pt idx="93">
                  <c:v>1.95409591161621</c:v>
                </c:pt>
                <c:pt idx="94">
                  <c:v>2.0029303878578202</c:v>
                </c:pt>
                <c:pt idx="95">
                  <c:v>1.88540502101351</c:v>
                </c:pt>
                <c:pt idx="96">
                  <c:v>1.8637262364810101</c:v>
                </c:pt>
                <c:pt idx="97">
                  <c:v>1.8560592432993199</c:v>
                </c:pt>
                <c:pt idx="98">
                  <c:v>1.8576570562827399</c:v>
                </c:pt>
                <c:pt idx="99">
                  <c:v>1.8495017062058701</c:v>
                </c:pt>
                <c:pt idx="100">
                  <c:v>1.1520299183659899</c:v>
                </c:pt>
                <c:pt idx="101">
                  <c:v>1.0968048246222599</c:v>
                </c:pt>
                <c:pt idx="102">
                  <c:v>1.09141907188012</c:v>
                </c:pt>
                <c:pt idx="103">
                  <c:v>1.09485432761863</c:v>
                </c:pt>
                <c:pt idx="104">
                  <c:v>1.09085260545837</c:v>
                </c:pt>
                <c:pt idx="105">
                  <c:v>1.25293314001437</c:v>
                </c:pt>
                <c:pt idx="106">
                  <c:v>1.2396951094279201</c:v>
                </c:pt>
                <c:pt idx="107">
                  <c:v>1.2419830367201601</c:v>
                </c:pt>
                <c:pt idx="108">
                  <c:v>1.21776928827019</c:v>
                </c:pt>
                <c:pt idx="109">
                  <c:v>1.2347051288195201</c:v>
                </c:pt>
                <c:pt idx="110">
                  <c:v>1.0349432507029099</c:v>
                </c:pt>
                <c:pt idx="111">
                  <c:v>1.00818382951589</c:v>
                </c:pt>
                <c:pt idx="112">
                  <c:v>1.0156039315185299</c:v>
                </c:pt>
                <c:pt idx="113">
                  <c:v>1.0361681461550301</c:v>
                </c:pt>
                <c:pt idx="114">
                  <c:v>1.0468249856938301</c:v>
                </c:pt>
                <c:pt idx="115">
                  <c:v>1.0250490867072499</c:v>
                </c:pt>
                <c:pt idx="116">
                  <c:v>1.02433334669802</c:v>
                </c:pt>
                <c:pt idx="117">
                  <c:v>1.033044994972</c:v>
                </c:pt>
                <c:pt idx="118">
                  <c:v>1.0284159243498701</c:v>
                </c:pt>
                <c:pt idx="119">
                  <c:v>1.01219037933275</c:v>
                </c:pt>
                <c:pt idx="120">
                  <c:v>0.68302448500980695</c:v>
                </c:pt>
                <c:pt idx="121">
                  <c:v>0.67095196705438898</c:v>
                </c:pt>
                <c:pt idx="122">
                  <c:v>0.66147236527935305</c:v>
                </c:pt>
                <c:pt idx="123">
                  <c:v>0.65568855069091203</c:v>
                </c:pt>
                <c:pt idx="124">
                  <c:v>0.66048089052069503</c:v>
                </c:pt>
                <c:pt idx="125">
                  <c:v>0.60677613627541804</c:v>
                </c:pt>
                <c:pt idx="126">
                  <c:v>0.59354811935670704</c:v>
                </c:pt>
                <c:pt idx="127">
                  <c:v>0.59760115490193999</c:v>
                </c:pt>
                <c:pt idx="128">
                  <c:v>0.60293029951309995</c:v>
                </c:pt>
                <c:pt idx="129">
                  <c:v>0.60060600400008701</c:v>
                </c:pt>
                <c:pt idx="130">
                  <c:v>1.00867373510015</c:v>
                </c:pt>
                <c:pt idx="131">
                  <c:v>1.0136797350837501</c:v>
                </c:pt>
                <c:pt idx="132">
                  <c:v>1.0121495803238101</c:v>
                </c:pt>
                <c:pt idx="133">
                  <c:v>1.0032570081021399</c:v>
                </c:pt>
                <c:pt idx="134">
                  <c:v>1.0078353813185801</c:v>
                </c:pt>
                <c:pt idx="135">
                  <c:v>0.99216300230787702</c:v>
                </c:pt>
                <c:pt idx="136">
                  <c:v>1.0003468379432701</c:v>
                </c:pt>
                <c:pt idx="137">
                  <c:v>1.0195031289384</c:v>
                </c:pt>
                <c:pt idx="138">
                  <c:v>1.0197160870396</c:v>
                </c:pt>
                <c:pt idx="139">
                  <c:v>1.02001132221089</c:v>
                </c:pt>
                <c:pt idx="140">
                  <c:v>1.72386034525177</c:v>
                </c:pt>
                <c:pt idx="141">
                  <c:v>1.7179867463270899</c:v>
                </c:pt>
                <c:pt idx="142">
                  <c:v>1.7189162135815399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1.39284813996073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1.3205851553029799</c:v>
                </c:pt>
                <c:pt idx="153">
                  <c:v>1.2808617904025399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1.1028107738662001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0.96239172418971597</c:v>
                </c:pt>
                <c:pt idx="162">
                  <c:v>0.96425437300883998</c:v>
                </c:pt>
                <c:pt idx="163">
                  <c:v>0.95493340593847997</c:v>
                </c:pt>
                <c:pt idx="164">
                  <c:v>0.85869141316636199</c:v>
                </c:pt>
                <c:pt idx="165">
                  <c:v>0.77307512947454604</c:v>
                </c:pt>
                <c:pt idx="166">
                  <c:v>0.79201683097040698</c:v>
                </c:pt>
                <c:pt idx="167">
                  <c:v>0.83722974069275302</c:v>
                </c:pt>
                <c:pt idx="168">
                  <c:v>0.77498157829304304</c:v>
                </c:pt>
                <c:pt idx="169">
                  <c:v>0.68781995744804403</c:v>
                </c:pt>
                <c:pt idx="170">
                  <c:v>0.57687085756031398</c:v>
                </c:pt>
                <c:pt idx="171">
                  <c:v>0.58945643084395005</c:v>
                </c:pt>
                <c:pt idx="172">
                  <c:v>0.59235950041136698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0.317902515542756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19184"/>
        <c:axId val="266419744"/>
      </c:lineChart>
      <c:catAx>
        <c:axId val="2664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744"/>
        <c:crosses val="autoZero"/>
        <c:auto val="1"/>
        <c:lblAlgn val="ctr"/>
        <c:lblOffset val="100"/>
        <c:noMultiLvlLbl val="0"/>
      </c:catAx>
      <c:valAx>
        <c:axId val="2664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[2]Tabelle1!$J$3</c:f>
          <c:strCache>
            <c:ptCount val="1"/>
            <c:pt idx="0">
              <c:v>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1.9353493395024499</c:v>
                </c:pt>
                <c:pt idx="1">
                  <c:v>1.9765808279222099</c:v>
                </c:pt>
                <c:pt idx="2">
                  <c:v>1.94597336542169</c:v>
                </c:pt>
                <c:pt idx="3">
                  <c:v>1.9381916615725301</c:v>
                </c:pt>
                <c:pt idx="4">
                  <c:v>1.9321075498981699</c:v>
                </c:pt>
                <c:pt idx="5">
                  <c:v>1.9270811511577099</c:v>
                </c:pt>
                <c:pt idx="6">
                  <c:v>1.9215385451698499</c:v>
                </c:pt>
                <c:pt idx="7">
                  <c:v>1.91537623501901</c:v>
                </c:pt>
                <c:pt idx="8">
                  <c:v>1.9105781548113501</c:v>
                </c:pt>
                <c:pt idx="9">
                  <c:v>1.90381118858445</c:v>
                </c:pt>
                <c:pt idx="10">
                  <c:v>1.9007776270858401</c:v>
                </c:pt>
                <c:pt idx="11">
                  <c:v>1.8960153989961801</c:v>
                </c:pt>
                <c:pt idx="12">
                  <c:v>1.89128938783648</c:v>
                </c:pt>
                <c:pt idx="13">
                  <c:v>1.8876532912874699</c:v>
                </c:pt>
                <c:pt idx="14">
                  <c:v>1.8814889604326599</c:v>
                </c:pt>
                <c:pt idx="15">
                  <c:v>1.87734473040137</c:v>
                </c:pt>
                <c:pt idx="16">
                  <c:v>1.8730087186454401</c:v>
                </c:pt>
                <c:pt idx="17">
                  <c:v>1.8696734251525999</c:v>
                </c:pt>
                <c:pt idx="18">
                  <c:v>1.85571270408788</c:v>
                </c:pt>
                <c:pt idx="19">
                  <c:v>1.8627936726710199</c:v>
                </c:pt>
                <c:pt idx="20">
                  <c:v>1.8589953911188399</c:v>
                </c:pt>
                <c:pt idx="21">
                  <c:v>1.85667310926101</c:v>
                </c:pt>
                <c:pt idx="22">
                  <c:v>1.8532203562077201</c:v>
                </c:pt>
                <c:pt idx="23">
                  <c:v>1.8533005649971701</c:v>
                </c:pt>
                <c:pt idx="24">
                  <c:v>1.8488237466256101</c:v>
                </c:pt>
                <c:pt idx="25">
                  <c:v>1.84649481046314</c:v>
                </c:pt>
                <c:pt idx="26">
                  <c:v>1.8425196387143301</c:v>
                </c:pt>
                <c:pt idx="27">
                  <c:v>1.84425394282389</c:v>
                </c:pt>
                <c:pt idx="28">
                  <c:v>1.83626289220078</c:v>
                </c:pt>
                <c:pt idx="29">
                  <c:v>1.8359147318073701</c:v>
                </c:pt>
                <c:pt idx="30">
                  <c:v>1.8356648653796199</c:v>
                </c:pt>
                <c:pt idx="31">
                  <c:v>1.8303134468572699</c:v>
                </c:pt>
                <c:pt idx="32">
                  <c:v>1.82101697934917</c:v>
                </c:pt>
                <c:pt idx="33">
                  <c:v>1.83227533932687</c:v>
                </c:pt>
                <c:pt idx="34">
                  <c:v>1.8302494865788801</c:v>
                </c:pt>
                <c:pt idx="35">
                  <c:v>1.8280005536122499</c:v>
                </c:pt>
                <c:pt idx="36">
                  <c:v>1.8267636411402199</c:v>
                </c:pt>
                <c:pt idx="37">
                  <c:v>1.8267643874145301</c:v>
                </c:pt>
                <c:pt idx="38">
                  <c:v>1.8188221975654799</c:v>
                </c:pt>
                <c:pt idx="39">
                  <c:v>1.8165369936934499</c:v>
                </c:pt>
                <c:pt idx="40">
                  <c:v>1.8201400712632301</c:v>
                </c:pt>
                <c:pt idx="41">
                  <c:v>1.8191614084697201</c:v>
                </c:pt>
                <c:pt idx="42">
                  <c:v>1.8194535251016599</c:v>
                </c:pt>
                <c:pt idx="43">
                  <c:v>1.8279853515718201</c:v>
                </c:pt>
                <c:pt idx="44">
                  <c:v>1.8217531130171101</c:v>
                </c:pt>
                <c:pt idx="45">
                  <c:v>1.8186502987269999</c:v>
                </c:pt>
                <c:pt idx="46">
                  <c:v>1.8220670941368999</c:v>
                </c:pt>
                <c:pt idx="47">
                  <c:v>1.8218303546597601</c:v>
                </c:pt>
                <c:pt idx="48">
                  <c:v>1.8105598824876701</c:v>
                </c:pt>
                <c:pt idx="49">
                  <c:v>1.8138743871922101</c:v>
                </c:pt>
                <c:pt idx="50">
                  <c:v>1.8185124624225799</c:v>
                </c:pt>
                <c:pt idx="51">
                  <c:v>1.82112760953798</c:v>
                </c:pt>
                <c:pt idx="52">
                  <c:v>1.81833761520153</c:v>
                </c:pt>
                <c:pt idx="53">
                  <c:v>1.8371809062172599</c:v>
                </c:pt>
                <c:pt idx="54">
                  <c:v>1.8411910683569299</c:v>
                </c:pt>
                <c:pt idx="55">
                  <c:v>1.8469769069736599</c:v>
                </c:pt>
                <c:pt idx="56">
                  <c:v>1.85410961020731</c:v>
                </c:pt>
                <c:pt idx="57">
                  <c:v>1.8655544783675899</c:v>
                </c:pt>
                <c:pt idx="58">
                  <c:v>1.8555092187831801</c:v>
                </c:pt>
                <c:pt idx="59">
                  <c:v>1.8636624386237499</c:v>
                </c:pt>
                <c:pt idx="60">
                  <c:v>1.87006222128477</c:v>
                </c:pt>
                <c:pt idx="61">
                  <c:v>1.8745685180292599</c:v>
                </c:pt>
                <c:pt idx="62">
                  <c:v>1.8725429159556899</c:v>
                </c:pt>
                <c:pt idx="63">
                  <c:v>1.8883556259437699</c:v>
                </c:pt>
                <c:pt idx="64">
                  <c:v>1.88849291805374</c:v>
                </c:pt>
                <c:pt idx="65">
                  <c:v>1.89630933956541</c:v>
                </c:pt>
                <c:pt idx="66">
                  <c:v>1.89925632674693</c:v>
                </c:pt>
                <c:pt idx="67">
                  <c:v>1.9076676479202599</c:v>
                </c:pt>
                <c:pt idx="68">
                  <c:v>1.90509888232743</c:v>
                </c:pt>
                <c:pt idx="69">
                  <c:v>1.91032390114245</c:v>
                </c:pt>
                <c:pt idx="70">
                  <c:v>1.92117020808716</c:v>
                </c:pt>
                <c:pt idx="71">
                  <c:v>1.9222164243834501</c:v>
                </c:pt>
                <c:pt idx="72">
                  <c:v>1.9242292664684999</c:v>
                </c:pt>
                <c:pt idx="73">
                  <c:v>1.93465711060294</c:v>
                </c:pt>
                <c:pt idx="74">
                  <c:v>1.9396527959454</c:v>
                </c:pt>
                <c:pt idx="75">
                  <c:v>1.94899831373222</c:v>
                </c:pt>
                <c:pt idx="76">
                  <c:v>1.9531964329304401</c:v>
                </c:pt>
                <c:pt idx="77">
                  <c:v>1.9604387785480999</c:v>
                </c:pt>
                <c:pt idx="78">
                  <c:v>1.9604876719479201</c:v>
                </c:pt>
                <c:pt idx="79">
                  <c:v>1.96578083254624</c:v>
                </c:pt>
                <c:pt idx="80">
                  <c:v>1.97107168729172</c:v>
                </c:pt>
                <c:pt idx="81">
                  <c:v>1.9714210975782001</c:v>
                </c:pt>
                <c:pt idx="82">
                  <c:v>1.97261681735645</c:v>
                </c:pt>
                <c:pt idx="83">
                  <c:v>1.97913922226159</c:v>
                </c:pt>
                <c:pt idx="84">
                  <c:v>1.9806712244843101</c:v>
                </c:pt>
                <c:pt idx="85">
                  <c:v>1.99436133034727</c:v>
                </c:pt>
                <c:pt idx="86">
                  <c:v>1.9946729561629699</c:v>
                </c:pt>
                <c:pt idx="87">
                  <c:v>1.99878036850979</c:v>
                </c:pt>
                <c:pt idx="88">
                  <c:v>1.9950949957208399</c:v>
                </c:pt>
                <c:pt idx="89">
                  <c:v>1.9947705598839101</c:v>
                </c:pt>
                <c:pt idx="90">
                  <c:v>2.0085829685983501</c:v>
                </c:pt>
                <c:pt idx="91">
                  <c:v>2.0114464463228998</c:v>
                </c:pt>
                <c:pt idx="92">
                  <c:v>2.01225415218379</c:v>
                </c:pt>
                <c:pt idx="93">
                  <c:v>2.0250324942700999</c:v>
                </c:pt>
                <c:pt idx="94">
                  <c:v>2.0347676360187998</c:v>
                </c:pt>
                <c:pt idx="95">
                  <c:v>2.0480887597144601</c:v>
                </c:pt>
                <c:pt idx="96">
                  <c:v>2.0600029589869999</c:v>
                </c:pt>
                <c:pt idx="97">
                  <c:v>2.0699186645922301</c:v>
                </c:pt>
                <c:pt idx="98">
                  <c:v>2.0721014956523498</c:v>
                </c:pt>
                <c:pt idx="99">
                  <c:v>2.0619315657025301</c:v>
                </c:pt>
                <c:pt idx="100">
                  <c:v>2.0391424211115501</c:v>
                </c:pt>
                <c:pt idx="101">
                  <c:v>2.0406533167492298</c:v>
                </c:pt>
                <c:pt idx="102">
                  <c:v>2.03406138934103</c:v>
                </c:pt>
                <c:pt idx="103">
                  <c:v>2.0119682906283098</c:v>
                </c:pt>
                <c:pt idx="104">
                  <c:v>1.9894461818456799</c:v>
                </c:pt>
                <c:pt idx="105">
                  <c:v>1.96797676335283</c:v>
                </c:pt>
                <c:pt idx="106">
                  <c:v>1.9630111278986599</c:v>
                </c:pt>
                <c:pt idx="107">
                  <c:v>1.9555627170071901</c:v>
                </c:pt>
                <c:pt idx="108">
                  <c:v>1.94115574841904</c:v>
                </c:pt>
                <c:pt idx="109">
                  <c:v>1.9208292693204201</c:v>
                </c:pt>
                <c:pt idx="110">
                  <c:v>1.9151003050826201</c:v>
                </c:pt>
                <c:pt idx="111">
                  <c:v>1.9135323331299099</c:v>
                </c:pt>
                <c:pt idx="112">
                  <c:v>1.9093239058226701</c:v>
                </c:pt>
                <c:pt idx="113">
                  <c:v>1.8971036492330899</c:v>
                </c:pt>
                <c:pt idx="114">
                  <c:v>1.8777682467400301</c:v>
                </c:pt>
                <c:pt idx="115">
                  <c:v>1.85540327550705</c:v>
                </c:pt>
                <c:pt idx="116">
                  <c:v>1.85918291796853</c:v>
                </c:pt>
                <c:pt idx="117">
                  <c:v>1.8561785680577401</c:v>
                </c:pt>
                <c:pt idx="118">
                  <c:v>1.8427443263560099</c:v>
                </c:pt>
                <c:pt idx="119">
                  <c:v>1.82053204806834</c:v>
                </c:pt>
                <c:pt idx="120">
                  <c:v>1.78442668172368</c:v>
                </c:pt>
                <c:pt idx="121">
                  <c:v>1.78288599518865</c:v>
                </c:pt>
                <c:pt idx="122">
                  <c:v>1.7752184672456099</c:v>
                </c:pt>
                <c:pt idx="123">
                  <c:v>1.76017373698072</c:v>
                </c:pt>
                <c:pt idx="124">
                  <c:v>1.73647704550372</c:v>
                </c:pt>
                <c:pt idx="125">
                  <c:v>1.7163478038267801</c:v>
                </c:pt>
                <c:pt idx="126">
                  <c:v>1.71764147679233</c:v>
                </c:pt>
                <c:pt idx="127">
                  <c:v>1.71152413131616</c:v>
                </c:pt>
                <c:pt idx="128">
                  <c:v>1.6975921229964099</c:v>
                </c:pt>
                <c:pt idx="129">
                  <c:v>1.67189670575038</c:v>
                </c:pt>
                <c:pt idx="130">
                  <c:v>1.65134915533682</c:v>
                </c:pt>
                <c:pt idx="131">
                  <c:v>1.6530542917048501</c:v>
                </c:pt>
                <c:pt idx="132">
                  <c:v>1.6465000600463899</c:v>
                </c:pt>
                <c:pt idx="133">
                  <c:v>1.62959774837958</c:v>
                </c:pt>
                <c:pt idx="134">
                  <c:v>1.6093198817074701</c:v>
                </c:pt>
                <c:pt idx="135">
                  <c:v>1.5964550651017599</c:v>
                </c:pt>
                <c:pt idx="136">
                  <c:v>1.59985520013303</c:v>
                </c:pt>
                <c:pt idx="137">
                  <c:v>1.5982353158942899</c:v>
                </c:pt>
                <c:pt idx="138">
                  <c:v>1.5853485819403501</c:v>
                </c:pt>
                <c:pt idx="139">
                  <c:v>1.5546928319019599</c:v>
                </c:pt>
                <c:pt idx="140">
                  <c:v>1.5018973229846699</c:v>
                </c:pt>
                <c:pt idx="141">
                  <c:v>1.5039077069565201</c:v>
                </c:pt>
                <c:pt idx="142">
                  <c:v>1.49993993872177</c:v>
                </c:pt>
                <c:pt idx="143">
                  <c:v>1.4758074439429001</c:v>
                </c:pt>
                <c:pt idx="144">
                  <c:v>1.4501996341644401</c:v>
                </c:pt>
                <c:pt idx="145">
                  <c:v>1.4187202209718</c:v>
                </c:pt>
                <c:pt idx="146">
                  <c:v>1.42077608059279</c:v>
                </c:pt>
                <c:pt idx="147">
                  <c:v>1.4173824808312201</c:v>
                </c:pt>
                <c:pt idx="148">
                  <c:v>1.4106426284443001</c:v>
                </c:pt>
                <c:pt idx="149">
                  <c:v>1.3732026854664701</c:v>
                </c:pt>
                <c:pt idx="150">
                  <c:v>1.3340019882751999</c:v>
                </c:pt>
                <c:pt idx="151">
                  <c:v>1.3347436280634799</c:v>
                </c:pt>
                <c:pt idx="152">
                  <c:v>1.3308736927020499</c:v>
                </c:pt>
                <c:pt idx="153">
                  <c:v>1.2976433333521</c:v>
                </c:pt>
                <c:pt idx="154">
                  <c:v>1.2594109716183099</c:v>
                </c:pt>
                <c:pt idx="155">
                  <c:v>1.2195748159541799</c:v>
                </c:pt>
                <c:pt idx="156">
                  <c:v>1.2162261318577501</c:v>
                </c:pt>
                <c:pt idx="157">
                  <c:v>1.20734850196677</c:v>
                </c:pt>
                <c:pt idx="158">
                  <c:v>1.18952357318142</c:v>
                </c:pt>
                <c:pt idx="159">
                  <c:v>1.1505786702363501</c:v>
                </c:pt>
                <c:pt idx="160">
                  <c:v>1.0767950163212801</c:v>
                </c:pt>
                <c:pt idx="161">
                  <c:v>1.07631281594987</c:v>
                </c:pt>
                <c:pt idx="162">
                  <c:v>1.0750258858288499</c:v>
                </c:pt>
                <c:pt idx="163">
                  <c:v>1.04955356410811</c:v>
                </c:pt>
                <c:pt idx="164">
                  <c:v>1.0044772181639601</c:v>
                </c:pt>
                <c:pt idx="165">
                  <c:v>0.95674733451228</c:v>
                </c:pt>
                <c:pt idx="166">
                  <c:v>0.95741176621602797</c:v>
                </c:pt>
                <c:pt idx="167">
                  <c:v>0.95380586443061699</c:v>
                </c:pt>
                <c:pt idx="168">
                  <c:v>0.93015532121524602</c:v>
                </c:pt>
                <c:pt idx="169">
                  <c:v>0.88642838512807398</c:v>
                </c:pt>
                <c:pt idx="170">
                  <c:v>0.83718334114680004</c:v>
                </c:pt>
                <c:pt idx="171">
                  <c:v>0.83977478859667298</c:v>
                </c:pt>
                <c:pt idx="172">
                  <c:v>0.83904082411549497</c:v>
                </c:pt>
                <c:pt idx="173">
                  <c:v>0.82095849672548205</c:v>
                </c:pt>
                <c:pt idx="174">
                  <c:v>0.76894898772070297</c:v>
                </c:pt>
                <c:pt idx="175">
                  <c:v>0.71782075687548497</c:v>
                </c:pt>
                <c:pt idx="176">
                  <c:v>0.723329878228687</c:v>
                </c:pt>
                <c:pt idx="177">
                  <c:v>0.73004428624573903</c:v>
                </c:pt>
                <c:pt idx="178">
                  <c:v>0.69960763780234103</c:v>
                </c:pt>
                <c:pt idx="179">
                  <c:v>0.65016873717979695</c:v>
                </c:pt>
                <c:pt idx="180">
                  <c:v>0.59764712552934496</c:v>
                </c:pt>
                <c:pt idx="181">
                  <c:v>0.60331863851081302</c:v>
                </c:pt>
                <c:pt idx="182">
                  <c:v>0.607164822191682</c:v>
                </c:pt>
                <c:pt idx="183">
                  <c:v>0.60377764386858301</c:v>
                </c:pt>
                <c:pt idx="184">
                  <c:v>0.54025289778529195</c:v>
                </c:pt>
                <c:pt idx="185">
                  <c:v>0.48590798627801501</c:v>
                </c:pt>
                <c:pt idx="186">
                  <c:v>0.50123568987176403</c:v>
                </c:pt>
                <c:pt idx="187">
                  <c:v>0.53151776847764898</c:v>
                </c:pt>
                <c:pt idx="188">
                  <c:v>0.49149969304866298</c:v>
                </c:pt>
                <c:pt idx="189">
                  <c:v>0.43333900558919097</c:v>
                </c:pt>
                <c:pt idx="190">
                  <c:v>0.364656812282103</c:v>
                </c:pt>
                <c:pt idx="191">
                  <c:v>0.37373464037479098</c:v>
                </c:pt>
                <c:pt idx="192">
                  <c:v>0.37819139839316701</c:v>
                </c:pt>
                <c:pt idx="193">
                  <c:v>0.40434992650219698</c:v>
                </c:pt>
                <c:pt idx="194">
                  <c:v>0.29595113502687698</c:v>
                </c:pt>
                <c:pt idx="195">
                  <c:v>0.20373310973299899</c:v>
                </c:pt>
                <c:pt idx="196">
                  <c:v>0.235963866954955</c:v>
                </c:pt>
                <c:pt idx="197">
                  <c:v>0.33819437645470701</c:v>
                </c:pt>
                <c:pt idx="198">
                  <c:v>0.22709311448825001</c:v>
                </c:pt>
                <c:pt idx="199">
                  <c:v>5.9214676977009897E-2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051-AFAF-E44807037A05}"/>
            </c:ext>
          </c:extLst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1.93430950439307</c:v>
                </c:pt>
                <c:pt idx="1">
                  <c:v>1.9307788470946901</c:v>
                </c:pt>
                <c:pt idx="2">
                  <c:v>1.9265421966965299</c:v>
                </c:pt>
                <c:pt idx="3">
                  <c:v>1.9223982275281899</c:v>
                </c:pt>
                <c:pt idx="4">
                  <c:v>1.9185611740901301</c:v>
                </c:pt>
                <c:pt idx="5">
                  <c:v>1.9148084782352299</c:v>
                </c:pt>
                <c:pt idx="6">
                  <c:v>1.9113305949234101</c:v>
                </c:pt>
                <c:pt idx="7">
                  <c:v>1.9079355122592001</c:v>
                </c:pt>
                <c:pt idx="8">
                  <c:v>1.90480287713838</c:v>
                </c:pt>
                <c:pt idx="9">
                  <c:v>1.9017477485710601</c:v>
                </c:pt>
                <c:pt idx="10">
                  <c:v>1.8989242913422799</c:v>
                </c:pt>
                <c:pt idx="11">
                  <c:v>1.89616094218289</c:v>
                </c:pt>
                <c:pt idx="12">
                  <c:v>1.8936103229757699</c:v>
                </c:pt>
                <c:pt idx="13">
                  <c:v>1.8911241110316299</c:v>
                </c:pt>
                <c:pt idx="14">
                  <c:v>1.8888304251502499</c:v>
                </c:pt>
                <c:pt idx="15">
                  <c:v>1.8865954565077201</c:v>
                </c:pt>
                <c:pt idx="16">
                  <c:v>1.8845273034093599</c:v>
                </c:pt>
                <c:pt idx="17">
                  <c:v>1.8825150009576701</c:v>
                </c:pt>
                <c:pt idx="18">
                  <c:v>1.8806648137172099</c:v>
                </c:pt>
                <c:pt idx="19">
                  <c:v>1.8788638273689999</c:v>
                </c:pt>
                <c:pt idx="20">
                  <c:v>1.8771991610354199</c:v>
                </c:pt>
                <c:pt idx="21">
                  <c:v>1.8755596897709499</c:v>
                </c:pt>
                <c:pt idx="22">
                  <c:v>1.8740446853842301</c:v>
                </c:pt>
                <c:pt idx="23">
                  <c:v>1.8725647551870099</c:v>
                </c:pt>
                <c:pt idx="24">
                  <c:v>1.87119500928616</c:v>
                </c:pt>
                <c:pt idx="25">
                  <c:v>1.86985444325134</c:v>
                </c:pt>
                <c:pt idx="26">
                  <c:v>1.86860055300981</c:v>
                </c:pt>
                <c:pt idx="27">
                  <c:v>1.8673747301235699</c:v>
                </c:pt>
                <c:pt idx="28">
                  <c:v>1.8662441653733799</c:v>
                </c:pt>
                <c:pt idx="29">
                  <c:v>1.8651350105643301</c:v>
                </c:pt>
                <c:pt idx="30">
                  <c:v>1.8640957619801599</c:v>
                </c:pt>
                <c:pt idx="31">
                  <c:v>1.8630701255348501</c:v>
                </c:pt>
                <c:pt idx="32">
                  <c:v>1.86210492417429</c:v>
                </c:pt>
                <c:pt idx="33">
                  <c:v>1.86114293316865</c:v>
                </c:pt>
                <c:pt idx="34">
                  <c:v>1.86023284926111</c:v>
                </c:pt>
                <c:pt idx="35">
                  <c:v>1.8593208643235799</c:v>
                </c:pt>
                <c:pt idx="36">
                  <c:v>1.85845331564762</c:v>
                </c:pt>
                <c:pt idx="37">
                  <c:v>1.8575791162001201</c:v>
                </c:pt>
                <c:pt idx="38">
                  <c:v>1.85674290744987</c:v>
                </c:pt>
                <c:pt idx="39">
                  <c:v>1.85589570437213</c:v>
                </c:pt>
                <c:pt idx="40">
                  <c:v>1.8550810383305201</c:v>
                </c:pt>
                <c:pt idx="41">
                  <c:v>1.8542130047736101</c:v>
                </c:pt>
                <c:pt idx="42">
                  <c:v>1.8533822868540799</c:v>
                </c:pt>
                <c:pt idx="43">
                  <c:v>1.8525409609869701</c:v>
                </c:pt>
                <c:pt idx="44">
                  <c:v>1.8517329774765701</c:v>
                </c:pt>
                <c:pt idx="45">
                  <c:v>1.8509120543121</c:v>
                </c:pt>
                <c:pt idx="46">
                  <c:v>1.8500969506823299</c:v>
                </c:pt>
                <c:pt idx="47">
                  <c:v>1.84927807113035</c:v>
                </c:pt>
                <c:pt idx="48">
                  <c:v>1.8485115440823201</c:v>
                </c:pt>
                <c:pt idx="49">
                  <c:v>1.84773770397806</c:v>
                </c:pt>
                <c:pt idx="50">
                  <c:v>1.8469795915959499</c:v>
                </c:pt>
                <c:pt idx="51">
                  <c:v>1.85311994090818</c:v>
                </c:pt>
                <c:pt idx="52">
                  <c:v>1.8589920306866199</c:v>
                </c:pt>
                <c:pt idx="53">
                  <c:v>1.8649093405127299</c:v>
                </c:pt>
                <c:pt idx="54">
                  <c:v>1.8705405470385701</c:v>
                </c:pt>
                <c:pt idx="55">
                  <c:v>1.87618743070961</c:v>
                </c:pt>
                <c:pt idx="56">
                  <c:v>1.88153486877419</c:v>
                </c:pt>
                <c:pt idx="57">
                  <c:v>1.8868704784355601</c:v>
                </c:pt>
                <c:pt idx="58">
                  <c:v>1.8918974694128601</c:v>
                </c:pt>
                <c:pt idx="59">
                  <c:v>1.89688718208076</c:v>
                </c:pt>
                <c:pt idx="60">
                  <c:v>1.90156296026883</c:v>
                </c:pt>
                <c:pt idx="61">
                  <c:v>1.90617808954338</c:v>
                </c:pt>
                <c:pt idx="62">
                  <c:v>1.9104775359408901</c:v>
                </c:pt>
                <c:pt idx="63">
                  <c:v>1.9146950739838799</c:v>
                </c:pt>
                <c:pt idx="64">
                  <c:v>1.9185984811230901</c:v>
                </c:pt>
                <c:pt idx="65">
                  <c:v>1.9224008738438101</c:v>
                </c:pt>
                <c:pt idx="66">
                  <c:v>1.9258937438795001</c:v>
                </c:pt>
                <c:pt idx="67">
                  <c:v>1.92926870099229</c:v>
                </c:pt>
                <c:pt idx="68">
                  <c:v>1.93234157815832</c:v>
                </c:pt>
                <c:pt idx="69">
                  <c:v>1.9352819188003301</c:v>
                </c:pt>
                <c:pt idx="70">
                  <c:v>1.9379302565174901</c:v>
                </c:pt>
                <c:pt idx="71">
                  <c:v>1.9406163833993</c:v>
                </c:pt>
                <c:pt idx="72">
                  <c:v>1.94307018580382</c:v>
                </c:pt>
                <c:pt idx="73">
                  <c:v>1.9454152131103299</c:v>
                </c:pt>
                <c:pt idx="74">
                  <c:v>1.9475140361310901</c:v>
                </c:pt>
                <c:pt idx="75">
                  <c:v>1.94947387280391</c:v>
                </c:pt>
                <c:pt idx="76">
                  <c:v>1.9511813459073699</c:v>
                </c:pt>
                <c:pt idx="77">
                  <c:v>1.95272524844349</c:v>
                </c:pt>
                <c:pt idx="78">
                  <c:v>1.9540178552123899</c:v>
                </c:pt>
                <c:pt idx="79">
                  <c:v>1.9551281733239601</c:v>
                </c:pt>
                <c:pt idx="80">
                  <c:v>1.9559950408625699</c:v>
                </c:pt>
                <c:pt idx="81">
                  <c:v>1.9551878956539701</c:v>
                </c:pt>
                <c:pt idx="82">
                  <c:v>1.95446399919234</c:v>
                </c:pt>
                <c:pt idx="83">
                  <c:v>1.9537396610475399</c:v>
                </c:pt>
                <c:pt idx="84">
                  <c:v>1.9530196274023399</c:v>
                </c:pt>
                <c:pt idx="85">
                  <c:v>1.95223601086368</c:v>
                </c:pt>
                <c:pt idx="86">
                  <c:v>1.9514118164354699</c:v>
                </c:pt>
                <c:pt idx="87">
                  <c:v>1.9504890061365401</c:v>
                </c:pt>
                <c:pt idx="88">
                  <c:v>1.9495132064791501</c:v>
                </c:pt>
                <c:pt idx="89">
                  <c:v>1.9484336455794</c:v>
                </c:pt>
                <c:pt idx="90">
                  <c:v>1.9473195853057601</c:v>
                </c:pt>
                <c:pt idx="91">
                  <c:v>1.95216370018872</c:v>
                </c:pt>
                <c:pt idx="92">
                  <c:v>1.95597225241281</c:v>
                </c:pt>
                <c:pt idx="93">
                  <c:v>1.95872441773421</c:v>
                </c:pt>
                <c:pt idx="94">
                  <c:v>1.9601138162985901</c:v>
                </c:pt>
                <c:pt idx="95">
                  <c:v>1.9601216145020799</c:v>
                </c:pt>
                <c:pt idx="96">
                  <c:v>1.9612304644613801</c:v>
                </c:pt>
                <c:pt idx="97">
                  <c:v>1.9601614144808499</c:v>
                </c:pt>
                <c:pt idx="98">
                  <c:v>1.95471824700751</c:v>
                </c:pt>
                <c:pt idx="99">
                  <c:v>1.9471103980686</c:v>
                </c:pt>
                <c:pt idx="100">
                  <c:v>2.0396137828315402</c:v>
                </c:pt>
                <c:pt idx="101">
                  <c:v>2.0233582327156898</c:v>
                </c:pt>
                <c:pt idx="102">
                  <c:v>2.00778479203812</c:v>
                </c:pt>
                <c:pt idx="103">
                  <c:v>1.99201621823839</c:v>
                </c:pt>
                <c:pt idx="104">
                  <c:v>1.9768814942110899</c:v>
                </c:pt>
                <c:pt idx="105">
                  <c:v>1.96152134483916</c:v>
                </c:pt>
                <c:pt idx="106">
                  <c:v>1.9468065367184499</c:v>
                </c:pt>
                <c:pt idx="107">
                  <c:v>1.93184011122701</c:v>
                </c:pt>
                <c:pt idx="108">
                  <c:v>1.9174063446391401</c:v>
                </c:pt>
                <c:pt idx="109">
                  <c:v>1.90271421925301</c:v>
                </c:pt>
                <c:pt idx="110">
                  <c:v>1.8885733338225701</c:v>
                </c:pt>
                <c:pt idx="111">
                  <c:v>1.8751852845983099</c:v>
                </c:pt>
                <c:pt idx="112">
                  <c:v>1.8621169102737001</c:v>
                </c:pt>
                <c:pt idx="113">
                  <c:v>1.8485977732585099</c:v>
                </c:pt>
                <c:pt idx="114">
                  <c:v>1.8353267934616</c:v>
                </c:pt>
                <c:pt idx="115">
                  <c:v>1.82154495542924</c:v>
                </c:pt>
                <c:pt idx="116">
                  <c:v>1.8085475218363301</c:v>
                </c:pt>
                <c:pt idx="117">
                  <c:v>1.7948490122049601</c:v>
                </c:pt>
                <c:pt idx="118">
                  <c:v>1.7807261750419601</c:v>
                </c:pt>
                <c:pt idx="119">
                  <c:v>1.76588484748834</c:v>
                </c:pt>
                <c:pt idx="120">
                  <c:v>1.89671443758532</c:v>
                </c:pt>
                <c:pt idx="121">
                  <c:v>1.8783422300558099</c:v>
                </c:pt>
                <c:pt idx="122">
                  <c:v>1.86044823808648</c:v>
                </c:pt>
                <c:pt idx="123">
                  <c:v>1.84202399674395</c:v>
                </c:pt>
                <c:pt idx="124">
                  <c:v>1.8240538551113801</c:v>
                </c:pt>
                <c:pt idx="125">
                  <c:v>1.8055298649225999</c:v>
                </c:pt>
                <c:pt idx="126">
                  <c:v>1.78771587375789</c:v>
                </c:pt>
                <c:pt idx="127">
                  <c:v>1.76922951917286</c:v>
                </c:pt>
                <c:pt idx="128">
                  <c:v>1.7508862094945801</c:v>
                </c:pt>
                <c:pt idx="129">
                  <c:v>1.73187047149605</c:v>
                </c:pt>
                <c:pt idx="130">
                  <c:v>1.71344174138562</c:v>
                </c:pt>
                <c:pt idx="131">
                  <c:v>1.69328022958052</c:v>
                </c:pt>
                <c:pt idx="132">
                  <c:v>1.67374450802768</c:v>
                </c:pt>
                <c:pt idx="133">
                  <c:v>1.6537366514785601</c:v>
                </c:pt>
                <c:pt idx="134">
                  <c:v>1.6343268668994899</c:v>
                </c:pt>
                <c:pt idx="135">
                  <c:v>1.61442604889219</c:v>
                </c:pt>
                <c:pt idx="136">
                  <c:v>1.5951004561156501</c:v>
                </c:pt>
                <c:pt idx="137">
                  <c:v>1.57526763084577</c:v>
                </c:pt>
                <c:pt idx="138">
                  <c:v>1.5559921083314801</c:v>
                </c:pt>
                <c:pt idx="139">
                  <c:v>1.5361962874572099</c:v>
                </c:pt>
                <c:pt idx="140">
                  <c:v>1.6124290163677999</c:v>
                </c:pt>
                <c:pt idx="141">
                  <c:v>1.5918453063102</c:v>
                </c:pt>
                <c:pt idx="142">
                  <c:v>1.5716403895750799</c:v>
                </c:pt>
                <c:pt idx="143">
                  <c:v>1.5506592587102199</c:v>
                </c:pt>
                <c:pt idx="144">
                  <c:v>1.53001251149845</c:v>
                </c:pt>
                <c:pt idx="145">
                  <c:v>1.50853684598515</c:v>
                </c:pt>
                <c:pt idx="146">
                  <c:v>1.4879539045549199</c:v>
                </c:pt>
                <c:pt idx="147">
                  <c:v>1.46632170048889</c:v>
                </c:pt>
                <c:pt idx="148">
                  <c:v>1.4444138315580499</c:v>
                </c:pt>
                <c:pt idx="149">
                  <c:v>1.42144628481809</c:v>
                </c:pt>
                <c:pt idx="150">
                  <c:v>1.39914318379377</c:v>
                </c:pt>
                <c:pt idx="151">
                  <c:v>1.36799905550843</c:v>
                </c:pt>
                <c:pt idx="152">
                  <c:v>1.3380809625108401</c:v>
                </c:pt>
                <c:pt idx="153">
                  <c:v>1.30771059627973</c:v>
                </c:pt>
                <c:pt idx="154">
                  <c:v>1.2785137085306899</c:v>
                </c:pt>
                <c:pt idx="155">
                  <c:v>1.2488514940114099</c:v>
                </c:pt>
                <c:pt idx="156">
                  <c:v>1.2203109096736899</c:v>
                </c:pt>
                <c:pt idx="157">
                  <c:v>1.1912891061659301</c:v>
                </c:pt>
                <c:pt idx="158">
                  <c:v>1.1633379671177499</c:v>
                </c:pt>
                <c:pt idx="159">
                  <c:v>1.1348869502372401</c:v>
                </c:pt>
                <c:pt idx="160">
                  <c:v>1.01375449975708</c:v>
                </c:pt>
                <c:pt idx="161">
                  <c:v>0.98816950765824596</c:v>
                </c:pt>
                <c:pt idx="162">
                  <c:v>0.96347430204083495</c:v>
                </c:pt>
                <c:pt idx="163">
                  <c:v>0.93828012218954104</c:v>
                </c:pt>
                <c:pt idx="164">
                  <c:v>0.91393251146106402</c:v>
                </c:pt>
                <c:pt idx="165">
                  <c:v>0.88906182674267498</c:v>
                </c:pt>
                <c:pt idx="166">
                  <c:v>0.86499597511733295</c:v>
                </c:pt>
                <c:pt idx="167">
                  <c:v>0.84104468322723303</c:v>
                </c:pt>
                <c:pt idx="168">
                  <c:v>0.81653046481276803</c:v>
                </c:pt>
                <c:pt idx="169">
                  <c:v>0.79210264369229599</c:v>
                </c:pt>
                <c:pt idx="170">
                  <c:v>0.76840127375887901</c:v>
                </c:pt>
                <c:pt idx="171">
                  <c:v>0.74394947990555205</c:v>
                </c:pt>
                <c:pt idx="172">
                  <c:v>0.72041928409751499</c:v>
                </c:pt>
                <c:pt idx="173">
                  <c:v>0.69646063941487901</c:v>
                </c:pt>
                <c:pt idx="174">
                  <c:v>0.67332724332374305</c:v>
                </c:pt>
                <c:pt idx="175">
                  <c:v>0.64969103089242697</c:v>
                </c:pt>
                <c:pt idx="176">
                  <c:v>0.62678843275109197</c:v>
                </c:pt>
                <c:pt idx="177">
                  <c:v>0.60393893237749197</c:v>
                </c:pt>
                <c:pt idx="178">
                  <c:v>0.58046830643627501</c:v>
                </c:pt>
                <c:pt idx="179">
                  <c:v>0.55696920319821197</c:v>
                </c:pt>
                <c:pt idx="180">
                  <c:v>0.53403786254115504</c:v>
                </c:pt>
                <c:pt idx="181">
                  <c:v>0.51193231952463902</c:v>
                </c:pt>
                <c:pt idx="182">
                  <c:v>0.49094193002201197</c:v>
                </c:pt>
                <c:pt idx="183">
                  <c:v>0.46968960797993797</c:v>
                </c:pt>
                <c:pt idx="184">
                  <c:v>0.44912480943435701</c:v>
                </c:pt>
                <c:pt idx="185">
                  <c:v>0.42790462232538301</c:v>
                </c:pt>
                <c:pt idx="186">
                  <c:v>0.40699057864460397</c:v>
                </c:pt>
                <c:pt idx="187">
                  <c:v>0.38563866821972298</c:v>
                </c:pt>
                <c:pt idx="188">
                  <c:v>0.363066051743133</c:v>
                </c:pt>
                <c:pt idx="189">
                  <c:v>0.339692956234878</c:v>
                </c:pt>
                <c:pt idx="190">
                  <c:v>0.31603634058086499</c:v>
                </c:pt>
                <c:pt idx="191">
                  <c:v>0.281897816503691</c:v>
                </c:pt>
                <c:pt idx="192">
                  <c:v>0.25268340659587502</c:v>
                </c:pt>
                <c:pt idx="193">
                  <c:v>0.22533143688160401</c:v>
                </c:pt>
                <c:pt idx="194">
                  <c:v>0.199869322539903</c:v>
                </c:pt>
                <c:pt idx="195">
                  <c:v>0.17342195444896</c:v>
                </c:pt>
                <c:pt idx="196">
                  <c:v>0.14196411360410799</c:v>
                </c:pt>
                <c:pt idx="197">
                  <c:v>0.11682835245625001</c:v>
                </c:pt>
                <c:pt idx="198">
                  <c:v>8.3894850027136897E-2</c:v>
                </c:pt>
                <c:pt idx="199">
                  <c:v>4.1349425516016898E-2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051-AFAF-E44807037A05}"/>
            </c:ext>
          </c:extLst>
        </c:ser>
        <c:ser>
          <c:idx val="2"/>
          <c:order val="2"/>
          <c:tx>
            <c:strRef>
              <c:f>ApproximationPlots!$O$4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ApproximationPlots!$O$5:$O$205</c:f>
              <c:numCache>
                <c:formatCode>General</c:formatCode>
                <c:ptCount val="201"/>
                <c:pt idx="0">
                  <c:v>1.93534933950237</c:v>
                </c:pt>
                <c:pt idx="1">
                  <c:v>1.93116226547982</c:v>
                </c:pt>
                <c:pt idx="2">
                  <c:v>1.9271358420481099</c:v>
                </c:pt>
                <c:pt idx="3">
                  <c:v>1.9232698238466801</c:v>
                </c:pt>
                <c:pt idx="4">
                  <c:v>1.91956417893891</c:v>
                </c:pt>
                <c:pt idx="5">
                  <c:v>1.91601909552315</c:v>
                </c:pt>
                <c:pt idx="6">
                  <c:v>1.9126349905195399</c:v>
                </c:pt>
                <c:pt idx="7">
                  <c:v>1.90941252032591</c:v>
                </c:pt>
                <c:pt idx="8">
                  <c:v>1.90635259410957</c:v>
                </c:pt>
                <c:pt idx="9">
                  <c:v>1.90345639009905</c:v>
                </c:pt>
                <c:pt idx="10">
                  <c:v>1.90072537546805</c:v>
                </c:pt>
                <c:pt idx="11">
                  <c:v>1.89579577713109</c:v>
                </c:pt>
                <c:pt idx="12">
                  <c:v>1.8910118593844201</c:v>
                </c:pt>
                <c:pt idx="13">
                  <c:v>1.88637489666089</c:v>
                </c:pt>
                <c:pt idx="14">
                  <c:v>1.8818863845371501</c:v>
                </c:pt>
                <c:pt idx="15">
                  <c:v>1.8775480693681601</c:v>
                </c:pt>
                <c:pt idx="16">
                  <c:v>1.873361985621</c:v>
                </c:pt>
                <c:pt idx="17">
                  <c:v>1.8693305016311501</c:v>
                </c:pt>
                <c:pt idx="18">
                  <c:v>1.86545637316888</c:v>
                </c:pt>
                <c:pt idx="19">
                  <c:v>1.8617428010469801</c:v>
                </c:pt>
                <c:pt idx="20">
                  <c:v>1.85819348280132</c:v>
                </c:pt>
                <c:pt idx="21">
                  <c:v>1.85526193228596</c:v>
                </c:pt>
                <c:pt idx="22">
                  <c:v>1.8524830731184201</c:v>
                </c:pt>
                <c:pt idx="23">
                  <c:v>1.8498551218419701</c:v>
                </c:pt>
                <c:pt idx="24">
                  <c:v>1.8473765972996199</c:v>
                </c:pt>
                <c:pt idx="25">
                  <c:v>1.84504631170829</c:v>
                </c:pt>
                <c:pt idx="26">
                  <c:v>1.84286336615252</c:v>
                </c:pt>
                <c:pt idx="27">
                  <c:v>1.84082715156396</c:v>
                </c:pt>
                <c:pt idx="28">
                  <c:v>1.8389373563479401</c:v>
                </c:pt>
                <c:pt idx="29">
                  <c:v>1.8371939822413299</c:v>
                </c:pt>
                <c:pt idx="30">
                  <c:v>1.8355973708398801</c:v>
                </c:pt>
                <c:pt idx="31">
                  <c:v>1.8337305514620099</c:v>
                </c:pt>
                <c:pt idx="32">
                  <c:v>1.8319931763061701</c:v>
                </c:pt>
                <c:pt idx="33">
                  <c:v>1.8303864541930901</c:v>
                </c:pt>
                <c:pt idx="34">
                  <c:v>1.82891285303565</c:v>
                </c:pt>
                <c:pt idx="35">
                  <c:v>1.8275763396042399</c:v>
                </c:pt>
                <c:pt idx="36">
                  <c:v>1.8263824397602</c:v>
                </c:pt>
                <c:pt idx="37">
                  <c:v>1.8253377602868199</c:v>
                </c:pt>
                <c:pt idx="38">
                  <c:v>1.8244485952676199</c:v>
                </c:pt>
                <c:pt idx="39">
                  <c:v>1.8237188521925201</c:v>
                </c:pt>
                <c:pt idx="40">
                  <c:v>1.8231486312109699</c:v>
                </c:pt>
                <c:pt idx="41">
                  <c:v>1.82202402521211</c:v>
                </c:pt>
                <c:pt idx="42">
                  <c:v>1.8210132278347799</c:v>
                </c:pt>
                <c:pt idx="43">
                  <c:v>1.8201162367594299</c:v>
                </c:pt>
                <c:pt idx="44">
                  <c:v>1.8193343774192099</c:v>
                </c:pt>
                <c:pt idx="45">
                  <c:v>1.8186709946789701</c:v>
                </c:pt>
                <c:pt idx="46">
                  <c:v>1.81813267327177</c:v>
                </c:pt>
                <c:pt idx="47">
                  <c:v>1.81773074304476</c:v>
                </c:pt>
                <c:pt idx="48">
                  <c:v>1.81748057717053</c:v>
                </c:pt>
                <c:pt idx="49">
                  <c:v>1.8173937352182301</c:v>
                </c:pt>
                <c:pt idx="50">
                  <c:v>1.8174683768364099</c:v>
                </c:pt>
                <c:pt idx="51">
                  <c:v>1.8215010071909099</c:v>
                </c:pt>
                <c:pt idx="52">
                  <c:v>1.8257954687373801</c:v>
                </c:pt>
                <c:pt idx="53">
                  <c:v>1.83038536347422</c:v>
                </c:pt>
                <c:pt idx="54">
                  <c:v>1.83527069911316</c:v>
                </c:pt>
                <c:pt idx="55">
                  <c:v>1.84045614026458</c:v>
                </c:pt>
                <c:pt idx="56">
                  <c:v>1.8459528737672699</c:v>
                </c:pt>
                <c:pt idx="57">
                  <c:v>1.8517834608583701</c:v>
                </c:pt>
                <c:pt idx="58">
                  <c:v>1.8580138397861701</c:v>
                </c:pt>
                <c:pt idx="59">
                  <c:v>1.8646330397274999</c:v>
                </c:pt>
                <c:pt idx="60">
                  <c:v>1.87155007874403</c:v>
                </c:pt>
                <c:pt idx="61">
                  <c:v>1.8752655696357201</c:v>
                </c:pt>
                <c:pt idx="62">
                  <c:v>1.8791929691107101</c:v>
                </c:pt>
                <c:pt idx="63">
                  <c:v>1.8833345052725201</c:v>
                </c:pt>
                <c:pt idx="64">
                  <c:v>1.8876986104986899</c:v>
                </c:pt>
                <c:pt idx="65">
                  <c:v>1.89232185682692</c:v>
                </c:pt>
                <c:pt idx="66">
                  <c:v>1.8972084180079201</c:v>
                </c:pt>
                <c:pt idx="67">
                  <c:v>1.90232183960762</c:v>
                </c:pt>
                <c:pt idx="68">
                  <c:v>1.90766898560556</c:v>
                </c:pt>
                <c:pt idx="69">
                  <c:v>1.91333165991681</c:v>
                </c:pt>
                <c:pt idx="70">
                  <c:v>1.9194193049644399</c:v>
                </c:pt>
                <c:pt idx="71">
                  <c:v>1.9230561910196899</c:v>
                </c:pt>
                <c:pt idx="72">
                  <c:v>1.92707994953967</c:v>
                </c:pt>
                <c:pt idx="73">
                  <c:v>1.9314633913097501</c:v>
                </c:pt>
                <c:pt idx="74">
                  <c:v>1.9361185490783199</c:v>
                </c:pt>
                <c:pt idx="75">
                  <c:v>1.94104235267085</c:v>
                </c:pt>
                <c:pt idx="76">
                  <c:v>1.94625682519127</c:v>
                </c:pt>
                <c:pt idx="77">
                  <c:v>1.9517469364556299</c:v>
                </c:pt>
                <c:pt idx="78">
                  <c:v>1.9575162767713401</c:v>
                </c:pt>
                <c:pt idx="79">
                  <c:v>1.9636011589778899</c:v>
                </c:pt>
                <c:pt idx="80">
                  <c:v>1.9701871595379401</c:v>
                </c:pt>
                <c:pt idx="81">
                  <c:v>1.9719836644141799</c:v>
                </c:pt>
                <c:pt idx="82">
                  <c:v>1.97420797013686</c:v>
                </c:pt>
                <c:pt idx="83">
                  <c:v>1.9768560599109</c:v>
                </c:pt>
                <c:pt idx="84">
                  <c:v>1.9799310257081599</c:v>
                </c:pt>
                <c:pt idx="85">
                  <c:v>1.9834482293279601</c:v>
                </c:pt>
                <c:pt idx="86">
                  <c:v>1.9874193994523199</c:v>
                </c:pt>
                <c:pt idx="87">
                  <c:v>1.9918616556350099</c:v>
                </c:pt>
                <c:pt idx="88">
                  <c:v>1.9968207933118201</c:v>
                </c:pt>
                <c:pt idx="89">
                  <c:v>2.0023926396109801</c:v>
                </c:pt>
                <c:pt idx="90">
                  <c:v>2.00858296312953</c:v>
                </c:pt>
                <c:pt idx="91">
                  <c:v>2.0079823514488901</c:v>
                </c:pt>
                <c:pt idx="92">
                  <c:v>2.00816820393828</c:v>
                </c:pt>
                <c:pt idx="93">
                  <c:v>2.0090669742884</c:v>
                </c:pt>
                <c:pt idx="94">
                  <c:v>2.01073641362906</c:v>
                </c:pt>
                <c:pt idx="95">
                  <c:v>2.0133216871239101</c:v>
                </c:pt>
                <c:pt idx="96">
                  <c:v>2.0167315540074</c:v>
                </c:pt>
                <c:pt idx="97">
                  <c:v>2.0209068094633702</c:v>
                </c:pt>
                <c:pt idx="98">
                  <c:v>2.0258354078943301</c:v>
                </c:pt>
                <c:pt idx="99">
                  <c:v>2.0316353800717999</c:v>
                </c:pt>
                <c:pt idx="100">
                  <c:v>2.03859502751166</c:v>
                </c:pt>
                <c:pt idx="101">
                  <c:v>2.0230141274890698</c:v>
                </c:pt>
                <c:pt idx="102">
                  <c:v>2.00827053919364</c:v>
                </c:pt>
                <c:pt idx="103">
                  <c:v>1.9941952611596601</c:v>
                </c:pt>
                <c:pt idx="104">
                  <c:v>1.98075453045368</c:v>
                </c:pt>
                <c:pt idx="105">
                  <c:v>1.9678264027071699</c:v>
                </c:pt>
                <c:pt idx="106">
                  <c:v>1.95541414752666</c:v>
                </c:pt>
                <c:pt idx="107">
                  <c:v>1.9435597252027601</c:v>
                </c:pt>
                <c:pt idx="108">
                  <c:v>1.93247250992824</c:v>
                </c:pt>
                <c:pt idx="109">
                  <c:v>1.9222134191196201</c:v>
                </c:pt>
                <c:pt idx="110">
                  <c:v>1.9127360947185501</c:v>
                </c:pt>
                <c:pt idx="111">
                  <c:v>1.8977169524527799</c:v>
                </c:pt>
                <c:pt idx="112">
                  <c:v>1.8831013403227901</c:v>
                </c:pt>
                <c:pt idx="113">
                  <c:v>1.8688799026704901</c:v>
                </c:pt>
                <c:pt idx="114">
                  <c:v>1.85509893807753</c:v>
                </c:pt>
                <c:pt idx="115">
                  <c:v>1.8417679045472</c:v>
                </c:pt>
                <c:pt idx="116">
                  <c:v>1.8288742027162199</c:v>
                </c:pt>
                <c:pt idx="117">
                  <c:v>1.81652582311647</c:v>
                </c:pt>
                <c:pt idx="118">
                  <c:v>1.8048926212114</c:v>
                </c:pt>
                <c:pt idx="119">
                  <c:v>1.79405983356084</c:v>
                </c:pt>
                <c:pt idx="120">
                  <c:v>1.7841508115902101</c:v>
                </c:pt>
                <c:pt idx="121">
                  <c:v>1.76876522116393</c:v>
                </c:pt>
                <c:pt idx="122">
                  <c:v>1.75395557986906</c:v>
                </c:pt>
                <c:pt idx="123">
                  <c:v>1.7395794837868599</c:v>
                </c:pt>
                <c:pt idx="124">
                  <c:v>1.72555580986711</c:v>
                </c:pt>
                <c:pt idx="125">
                  <c:v>1.71194304094226</c:v>
                </c:pt>
                <c:pt idx="126">
                  <c:v>1.6987317381442499</c:v>
                </c:pt>
                <c:pt idx="127">
                  <c:v>1.6858730229983101</c:v>
                </c:pt>
                <c:pt idx="128">
                  <c:v>1.67336210807343</c:v>
                </c:pt>
                <c:pt idx="129">
                  <c:v>1.66126637558371</c:v>
                </c:pt>
                <c:pt idx="130">
                  <c:v>1.64952861026413</c:v>
                </c:pt>
                <c:pt idx="131">
                  <c:v>1.63312165618052</c:v>
                </c:pt>
                <c:pt idx="132">
                  <c:v>1.6170875677341101</c:v>
                </c:pt>
                <c:pt idx="133">
                  <c:v>1.6013686895969901</c:v>
                </c:pt>
                <c:pt idx="134">
                  <c:v>1.5859320323532</c:v>
                </c:pt>
                <c:pt idx="135">
                  <c:v>1.5707934554895</c:v>
                </c:pt>
                <c:pt idx="136">
                  <c:v>1.5559709644299</c:v>
                </c:pt>
                <c:pt idx="137">
                  <c:v>1.54155744897067</c:v>
                </c:pt>
                <c:pt idx="138">
                  <c:v>1.5276683705788301</c:v>
                </c:pt>
                <c:pt idx="139">
                  <c:v>1.5143395650901501</c:v>
                </c:pt>
                <c:pt idx="140">
                  <c:v>1.5018427172481801</c:v>
                </c:pt>
                <c:pt idx="141">
                  <c:v>1.4839136030811499</c:v>
                </c:pt>
                <c:pt idx="142">
                  <c:v>1.46630187574847</c:v>
                </c:pt>
                <c:pt idx="143">
                  <c:v>1.44891348119971</c:v>
                </c:pt>
                <c:pt idx="144">
                  <c:v>1.4317564833208301</c:v>
                </c:pt>
                <c:pt idx="145">
                  <c:v>1.41485541159783</c:v>
                </c:pt>
                <c:pt idx="146">
                  <c:v>1.3981935448793299</c:v>
                </c:pt>
                <c:pt idx="147">
                  <c:v>1.38187326027101</c:v>
                </c:pt>
                <c:pt idx="148">
                  <c:v>1.3658289169003099</c:v>
                </c:pt>
                <c:pt idx="149">
                  <c:v>1.3500449333269999</c:v>
                </c:pt>
                <c:pt idx="150">
                  <c:v>1.3346402280730301</c:v>
                </c:pt>
                <c:pt idx="151">
                  <c:v>1.30745349502591</c:v>
                </c:pt>
                <c:pt idx="152">
                  <c:v>1.28059690432264</c:v>
                </c:pt>
                <c:pt idx="153">
                  <c:v>1.2540468148506501</c:v>
                </c:pt>
                <c:pt idx="154">
                  <c:v>1.2277953501226699</c:v>
                </c:pt>
                <c:pt idx="155">
                  <c:v>1.2018426279493299</c:v>
                </c:pt>
                <c:pt idx="156">
                  <c:v>1.17619381390513</c:v>
                </c:pt>
                <c:pt idx="157">
                  <c:v>1.1508577609219099</c:v>
                </c:pt>
                <c:pt idx="158">
                  <c:v>1.12584633375881</c:v>
                </c:pt>
                <c:pt idx="159">
                  <c:v>1.10117408846314</c:v>
                </c:pt>
                <c:pt idx="160">
                  <c:v>1.0768581692313699</c:v>
                </c:pt>
                <c:pt idx="161">
                  <c:v>1.0520737397131501</c:v>
                </c:pt>
                <c:pt idx="162">
                  <c:v>1.0274423711168701</c:v>
                </c:pt>
                <c:pt idx="163">
                  <c:v>1.0029752661955</c:v>
                </c:pt>
                <c:pt idx="164">
                  <c:v>0.97868467115827995</c:v>
                </c:pt>
                <c:pt idx="165">
                  <c:v>0.95458398931577404</c:v>
                </c:pt>
                <c:pt idx="166">
                  <c:v>0.93068790802231505</c:v>
                </c:pt>
                <c:pt idx="167">
                  <c:v>0.90701254035160905</c:v>
                </c:pt>
                <c:pt idx="168">
                  <c:v>0.88357558300360095</c:v>
                </c:pt>
                <c:pt idx="169">
                  <c:v>0.86039649195769696</c:v>
                </c:pt>
                <c:pt idx="170">
                  <c:v>0.83749667733289201</c:v>
                </c:pt>
                <c:pt idx="171">
                  <c:v>0.81214288578947202</c:v>
                </c:pt>
                <c:pt idx="172">
                  <c:v>0.78701835986258095</c:v>
                </c:pt>
                <c:pt idx="173">
                  <c:v>0.76214567735587002</c:v>
                </c:pt>
                <c:pt idx="174">
                  <c:v>0.73755021725134795</c:v>
                </c:pt>
                <c:pt idx="175">
                  <c:v>0.71326055630323704</c:v>
                </c:pt>
                <c:pt idx="176">
                  <c:v>0.689308922197577</c:v>
                </c:pt>
                <c:pt idx="177">
                  <c:v>0.66573170891664202</c:v>
                </c:pt>
                <c:pt idx="178">
                  <c:v>0.64257005889520102</c:v>
                </c:pt>
                <c:pt idx="179">
                  <c:v>0.61987051435293905</c:v>
                </c:pt>
                <c:pt idx="180">
                  <c:v>0.59768573622403698</c:v>
                </c:pt>
                <c:pt idx="181">
                  <c:v>0.57147418752227896</c:v>
                </c:pt>
                <c:pt idx="182">
                  <c:v>0.54567827397223101</c:v>
                </c:pt>
                <c:pt idx="183">
                  <c:v>0.52035971389214697</c:v>
                </c:pt>
                <c:pt idx="184">
                  <c:v>0.49559155718404602</c:v>
                </c:pt>
                <c:pt idx="185">
                  <c:v>0.47146042500232199</c:v>
                </c:pt>
                <c:pt idx="186">
                  <c:v>0.44806910511727799</c:v>
                </c:pt>
                <c:pt idx="187">
                  <c:v>0.42553946444250201</c:v>
                </c:pt>
                <c:pt idx="188">
                  <c:v>0.404015548497411</c:v>
                </c:pt>
                <c:pt idx="189">
                  <c:v>0.38366658071598603</c:v>
                </c:pt>
                <c:pt idx="190">
                  <c:v>0.36468932853767899</c:v>
                </c:pt>
                <c:pt idx="191">
                  <c:v>0.32822039568390998</c:v>
                </c:pt>
                <c:pt idx="192">
                  <c:v>0.29175146283014203</c:v>
                </c:pt>
                <c:pt idx="193">
                  <c:v>0.25528252997637502</c:v>
                </c:pt>
                <c:pt idx="194">
                  <c:v>0.21881359712260601</c:v>
                </c:pt>
                <c:pt idx="195">
                  <c:v>0.182344664268839</c:v>
                </c:pt>
                <c:pt idx="196">
                  <c:v>0.14587573141507101</c:v>
                </c:pt>
                <c:pt idx="197">
                  <c:v>0.109406798561302</c:v>
                </c:pt>
                <c:pt idx="198">
                  <c:v>7.2937865707535604E-2</c:v>
                </c:pt>
                <c:pt idx="199">
                  <c:v>3.6468932853767101E-2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16C-869F-6B069EC2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40363928089015"/>
          <c:y val="0.91522965845080728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ApproximationPlots!$AP$3</c:f>
          <c:strCache>
            <c:ptCount val="1"/>
            <c:pt idx="0">
              <c:v>Forward Initial Margin of a 10Y x 8Y Swaption</c:v>
            </c:pt>
          </c:strCache>
        </c:strRef>
      </c:tx>
      <c:layout>
        <c:manualLayout>
          <c:xMode val="edge"/>
          <c:yMode val="edge"/>
          <c:x val="0.21798895348897704"/>
          <c:y val="3.3701976829935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1.5297824264554301</c:v>
                </c:pt>
                <c:pt idx="2">
                  <c:v>1.5044506479676101</c:v>
                </c:pt>
                <c:pt idx="3">
                  <c:v>1.5016560118544</c:v>
                </c:pt>
                <c:pt idx="4">
                  <c:v>1.4977534271497801</c:v>
                </c:pt>
                <c:pt idx="5">
                  <c:v>1.4941172919430601</c:v>
                </c:pt>
                <c:pt idx="6">
                  <c:v>1.49126599440522</c:v>
                </c:pt>
                <c:pt idx="7">
                  <c:v>1.4897761867385799</c:v>
                </c:pt>
                <c:pt idx="8">
                  <c:v>1.4848688325172701</c:v>
                </c:pt>
                <c:pt idx="9">
                  <c:v>1.48301855283545</c:v>
                </c:pt>
                <c:pt idx="10">
                  <c:v>1.47978346464038</c:v>
                </c:pt>
                <c:pt idx="11">
                  <c:v>1.47821162016907</c:v>
                </c:pt>
                <c:pt idx="12">
                  <c:v>1.4750675885767099</c:v>
                </c:pt>
                <c:pt idx="13">
                  <c:v>1.47530584535982</c:v>
                </c:pt>
                <c:pt idx="14">
                  <c:v>1.4724128790004001</c:v>
                </c:pt>
                <c:pt idx="15">
                  <c:v>1.47093000657684</c:v>
                </c:pt>
                <c:pt idx="16">
                  <c:v>1.47003002784092</c:v>
                </c:pt>
                <c:pt idx="17">
                  <c:v>1.46918946332583</c:v>
                </c:pt>
                <c:pt idx="18">
                  <c:v>1.4673088232965099</c:v>
                </c:pt>
                <c:pt idx="19">
                  <c:v>1.4666698100526099</c:v>
                </c:pt>
                <c:pt idx="20">
                  <c:v>1.4663469053990599</c:v>
                </c:pt>
                <c:pt idx="21">
                  <c:v>1.4655761326407499</c:v>
                </c:pt>
                <c:pt idx="22">
                  <c:v>1.4643931175212299</c:v>
                </c:pt>
                <c:pt idx="23">
                  <c:v>1.46612877151254</c:v>
                </c:pt>
                <c:pt idx="24">
                  <c:v>1.46358362242474</c:v>
                </c:pt>
                <c:pt idx="25">
                  <c:v>1.4645654589703301</c:v>
                </c:pt>
                <c:pt idx="26">
                  <c:v>1.4642585152273502</c:v>
                </c:pt>
                <c:pt idx="27">
                  <c:v>1.46452411000439</c:v>
                </c:pt>
                <c:pt idx="28">
                  <c:v>1.4617361649776599</c:v>
                </c:pt>
                <c:pt idx="29">
                  <c:v>1.46268518926844</c:v>
                </c:pt>
                <c:pt idx="30">
                  <c:v>1.4628610400780899</c:v>
                </c:pt>
                <c:pt idx="31">
                  <c:v>1.4630755035685701</c:v>
                </c:pt>
                <c:pt idx="32">
                  <c:v>1.4619490406925899</c:v>
                </c:pt>
                <c:pt idx="33">
                  <c:v>1.4665025903148299</c:v>
                </c:pt>
                <c:pt idx="34">
                  <c:v>1.4637108548732098</c:v>
                </c:pt>
                <c:pt idx="35">
                  <c:v>1.4649467772222</c:v>
                </c:pt>
                <c:pt idx="36">
                  <c:v>1.4658355123761599</c:v>
                </c:pt>
                <c:pt idx="37">
                  <c:v>1.4676843356098801</c:v>
                </c:pt>
                <c:pt idx="38">
                  <c:v>1.4629007971679</c:v>
                </c:pt>
                <c:pt idx="39">
                  <c:v>1.4670011446025599</c:v>
                </c:pt>
                <c:pt idx="40">
                  <c:v>1.46958208353047</c:v>
                </c:pt>
                <c:pt idx="41">
                  <c:v>1.46987950647426</c:v>
                </c:pt>
                <c:pt idx="42">
                  <c:v>1.4701837273273901</c:v>
                </c:pt>
                <c:pt idx="43">
                  <c:v>1.47756533514859</c:v>
                </c:pt>
                <c:pt idx="44">
                  <c:v>1.4743182417428899</c:v>
                </c:pt>
                <c:pt idx="45">
                  <c:v>1.4766368270497001</c:v>
                </c:pt>
                <c:pt idx="46">
                  <c:v>1.4779738791620098</c:v>
                </c:pt>
                <c:pt idx="47">
                  <c:v>1.4810341963916001</c:v>
                </c:pt>
                <c:pt idx="48">
                  <c:v>1.47361944592809</c:v>
                </c:pt>
                <c:pt idx="49">
                  <c:v>1.47889794584338</c:v>
                </c:pt>
                <c:pt idx="50">
                  <c:v>1.48843067713831</c:v>
                </c:pt>
                <c:pt idx="51">
                  <c:v>1.488496042582</c:v>
                </c:pt>
                <c:pt idx="52">
                  <c:v>1.4889365385601501</c:v>
                </c:pt>
                <c:pt idx="53">
                  <c:v>1.503915524071</c:v>
                </c:pt>
                <c:pt idx="54">
                  <c:v>1.5117960079347201</c:v>
                </c:pt>
                <c:pt idx="55">
                  <c:v>1.5264280707878999</c:v>
                </c:pt>
                <c:pt idx="56">
                  <c:v>1.5323042025309601</c:v>
                </c:pt>
                <c:pt idx="57">
                  <c:v>1.54523169227165</c:v>
                </c:pt>
                <c:pt idx="58">
                  <c:v>1.5469078363484901</c:v>
                </c:pt>
                <c:pt idx="59">
                  <c:v>1.5510674983794801</c:v>
                </c:pt>
                <c:pt idx="60">
                  <c:v>1.56026068113519</c:v>
                </c:pt>
                <c:pt idx="61">
                  <c:v>1.56331801978012</c:v>
                </c:pt>
                <c:pt idx="62">
                  <c:v>1.56339793208922</c:v>
                </c:pt>
                <c:pt idx="63">
                  <c:v>1.57144745317746</c:v>
                </c:pt>
                <c:pt idx="64">
                  <c:v>1.57957262522607</c:v>
                </c:pt>
                <c:pt idx="65">
                  <c:v>1.593588929044</c:v>
                </c:pt>
                <c:pt idx="66">
                  <c:v>1.5958719235611101</c:v>
                </c:pt>
                <c:pt idx="67">
                  <c:v>1.60126342038529</c:v>
                </c:pt>
                <c:pt idx="68">
                  <c:v>1.6069252110816401</c:v>
                </c:pt>
                <c:pt idx="69">
                  <c:v>1.6079501145586899</c:v>
                </c:pt>
                <c:pt idx="70">
                  <c:v>1.6184405368251897</c:v>
                </c:pt>
                <c:pt idx="71">
                  <c:v>1.6214902273596301</c:v>
                </c:pt>
                <c:pt idx="72">
                  <c:v>1.6209473789854101</c:v>
                </c:pt>
                <c:pt idx="73">
                  <c:v>1.6215985649657898</c:v>
                </c:pt>
                <c:pt idx="74">
                  <c:v>1.6294304452245498</c:v>
                </c:pt>
                <c:pt idx="75">
                  <c:v>1.65084713308292</c:v>
                </c:pt>
                <c:pt idx="76">
                  <c:v>1.6513187761491999</c:v>
                </c:pt>
                <c:pt idx="77">
                  <c:v>1.6577865732780601</c:v>
                </c:pt>
                <c:pt idx="78">
                  <c:v>1.6693700566096701</c:v>
                </c:pt>
                <c:pt idx="79">
                  <c:v>1.6680205309682599</c:v>
                </c:pt>
                <c:pt idx="80">
                  <c:v>1.67161740515184</c:v>
                </c:pt>
                <c:pt idx="81">
                  <c:v>1.67029824822941</c:v>
                </c:pt>
                <c:pt idx="82">
                  <c:v>1.6695847500412397</c:v>
                </c:pt>
                <c:pt idx="83">
                  <c:v>1.6621021065849502</c:v>
                </c:pt>
                <c:pt idx="84">
                  <c:v>1.65581863642611</c:v>
                </c:pt>
                <c:pt idx="85">
                  <c:v>1.6647358634482401</c:v>
                </c:pt>
                <c:pt idx="86">
                  <c:v>1.65828410348059</c:v>
                </c:pt>
                <c:pt idx="87">
                  <c:v>1.65352355504672</c:v>
                </c:pt>
                <c:pt idx="88">
                  <c:v>1.6480619382825101</c:v>
                </c:pt>
                <c:pt idx="89">
                  <c:v>1.65043822542757</c:v>
                </c:pt>
                <c:pt idx="90">
                  <c:v>1.6635444569307201</c:v>
                </c:pt>
                <c:pt idx="91">
                  <c:v>1.6651464357974501</c:v>
                </c:pt>
                <c:pt idx="92">
                  <c:v>1.6643780204841001</c:v>
                </c:pt>
                <c:pt idx="93">
                  <c:v>1.6774315734998499</c:v>
                </c:pt>
                <c:pt idx="94">
                  <c:v>1.6824803285605998</c:v>
                </c:pt>
                <c:pt idx="95">
                  <c:v>1.6983053478375498</c:v>
                </c:pt>
                <c:pt idx="96">
                  <c:v>1.7101771197945301</c:v>
                </c:pt>
                <c:pt idx="97">
                  <c:v>1.71983250198398</c:v>
                </c:pt>
                <c:pt idx="98">
                  <c:v>1.7137345664352199</c:v>
                </c:pt>
                <c:pt idx="99">
                  <c:v>1.7049969506226401</c:v>
                </c:pt>
                <c:pt idx="100">
                  <c:v>1.6334541276477801</c:v>
                </c:pt>
                <c:pt idx="101">
                  <c:v>1.6387188701271398</c:v>
                </c:pt>
                <c:pt idx="102">
                  <c:v>1.6422879943066397</c:v>
                </c:pt>
                <c:pt idx="103">
                  <c:v>1.61448056121684</c:v>
                </c:pt>
                <c:pt idx="104">
                  <c:v>1.5766087752593201</c:v>
                </c:pt>
                <c:pt idx="105">
                  <c:v>1.54023059355565</c:v>
                </c:pt>
                <c:pt idx="106">
                  <c:v>1.5420146389211999</c:v>
                </c:pt>
                <c:pt idx="107">
                  <c:v>1.5348087233138998</c:v>
                </c:pt>
                <c:pt idx="108">
                  <c:v>1.5225708764929899</c:v>
                </c:pt>
                <c:pt idx="109">
                  <c:v>1.4948133492799101</c:v>
                </c:pt>
                <c:pt idx="110">
                  <c:v>1.4608509156718099</c:v>
                </c:pt>
                <c:pt idx="111">
                  <c:v>1.4619724740156399</c:v>
                </c:pt>
                <c:pt idx="112">
                  <c:v>1.45793061571509</c:v>
                </c:pt>
                <c:pt idx="113">
                  <c:v>1.4395899096962501</c:v>
                </c:pt>
                <c:pt idx="114">
                  <c:v>1.4157178484317199</c:v>
                </c:pt>
                <c:pt idx="115">
                  <c:v>1.38376458386015</c:v>
                </c:pt>
                <c:pt idx="116">
                  <c:v>1.38384039663348</c:v>
                </c:pt>
                <c:pt idx="117">
                  <c:v>1.38032393382245</c:v>
                </c:pt>
                <c:pt idx="118">
                  <c:v>1.36886182217807</c:v>
                </c:pt>
                <c:pt idx="119">
                  <c:v>1.3367068179669401</c:v>
                </c:pt>
                <c:pt idx="120">
                  <c:v>1.30406206050361</c:v>
                </c:pt>
                <c:pt idx="121">
                  <c:v>1.3051570696019499</c:v>
                </c:pt>
                <c:pt idx="122">
                  <c:v>1.30091054159333</c:v>
                </c:pt>
                <c:pt idx="123">
                  <c:v>1.27747005541842</c:v>
                </c:pt>
                <c:pt idx="124">
                  <c:v>1.25393090842237</c:v>
                </c:pt>
                <c:pt idx="125">
                  <c:v>1.2214698259121399</c:v>
                </c:pt>
                <c:pt idx="126">
                  <c:v>1.22287359811511</c:v>
                </c:pt>
                <c:pt idx="127">
                  <c:v>1.2185641243036101</c:v>
                </c:pt>
                <c:pt idx="128">
                  <c:v>1.2126025927166499</c:v>
                </c:pt>
                <c:pt idx="129">
                  <c:v>1.17689483777801</c:v>
                </c:pt>
                <c:pt idx="130">
                  <c:v>1.1367027083305801</c:v>
                </c:pt>
                <c:pt idx="131">
                  <c:v>1.1370567349432901</c:v>
                </c:pt>
                <c:pt idx="132">
                  <c:v>1.1341226006295799</c:v>
                </c:pt>
                <c:pt idx="133">
                  <c:v>1.1031565610077501</c:v>
                </c:pt>
                <c:pt idx="134">
                  <c:v>1.06684609660497</c:v>
                </c:pt>
                <c:pt idx="135">
                  <c:v>1.02731970113573</c:v>
                </c:pt>
                <c:pt idx="136">
                  <c:v>1.02372416745544</c:v>
                </c:pt>
                <c:pt idx="137">
                  <c:v>1.0142817789299898</c:v>
                </c:pt>
                <c:pt idx="138">
                  <c:v>0.99797610452493513</c:v>
                </c:pt>
                <c:pt idx="139">
                  <c:v>0.962264683306989</c:v>
                </c:pt>
                <c:pt idx="140">
                  <c:v>0.92271132692413005</c:v>
                </c:pt>
                <c:pt idx="141">
                  <c:v>0.92219088071086897</c:v>
                </c:pt>
                <c:pt idx="142">
                  <c:v>0.92104215963260394</c:v>
                </c:pt>
                <c:pt idx="143">
                  <c:v>0.899025917718974</c:v>
                </c:pt>
                <c:pt idx="144">
                  <c:v>0.86108277685359302</c:v>
                </c:pt>
                <c:pt idx="145">
                  <c:v>0.82021597134691093</c:v>
                </c:pt>
                <c:pt idx="146">
                  <c:v>0.82143350667224502</c:v>
                </c:pt>
                <c:pt idx="147">
                  <c:v>0.81831631369784197</c:v>
                </c:pt>
                <c:pt idx="148">
                  <c:v>0.79838134449627896</c:v>
                </c:pt>
                <c:pt idx="149">
                  <c:v>0.76080575697211195</c:v>
                </c:pt>
                <c:pt idx="150">
                  <c:v>0.71866436839913006</c:v>
                </c:pt>
                <c:pt idx="151">
                  <c:v>0.72075414908548008</c:v>
                </c:pt>
                <c:pt idx="152">
                  <c:v>0.72022568501619599</c:v>
                </c:pt>
                <c:pt idx="153">
                  <c:v>0.704580285533706</c:v>
                </c:pt>
                <c:pt idx="154">
                  <c:v>0.66000395017203106</c:v>
                </c:pt>
                <c:pt idx="155">
                  <c:v>0.61621028773082798</c:v>
                </c:pt>
                <c:pt idx="156">
                  <c:v>0.62069678417946794</c:v>
                </c:pt>
                <c:pt idx="157">
                  <c:v>0.62670400928822201</c:v>
                </c:pt>
                <c:pt idx="158">
                  <c:v>0.60033888209370301</c:v>
                </c:pt>
                <c:pt idx="159">
                  <c:v>0.55832588400295502</c:v>
                </c:pt>
                <c:pt idx="160">
                  <c:v>0.51365702713356298</c:v>
                </c:pt>
                <c:pt idx="161">
                  <c:v>0.51865864716746601</c:v>
                </c:pt>
                <c:pt idx="162">
                  <c:v>0.52200981504316502</c:v>
                </c:pt>
                <c:pt idx="163">
                  <c:v>0.51889941971627696</c:v>
                </c:pt>
                <c:pt idx="164">
                  <c:v>0.46424980333112398</c:v>
                </c:pt>
                <c:pt idx="165">
                  <c:v>0.41799933003024803</c:v>
                </c:pt>
                <c:pt idx="166">
                  <c:v>0.43099874405482003</c:v>
                </c:pt>
                <c:pt idx="167">
                  <c:v>0.45720938630238794</c:v>
                </c:pt>
                <c:pt idx="168">
                  <c:v>0.42267951125615</c:v>
                </c:pt>
                <c:pt idx="169">
                  <c:v>0.37259413186660101</c:v>
                </c:pt>
                <c:pt idx="170">
                  <c:v>0.31288567224751601</c:v>
                </c:pt>
                <c:pt idx="171">
                  <c:v>0.32071798380036698</c:v>
                </c:pt>
                <c:pt idx="172">
                  <c:v>0.324493432257073</c:v>
                </c:pt>
                <c:pt idx="173">
                  <c:v>0.34726884509360301</c:v>
                </c:pt>
                <c:pt idx="174">
                  <c:v>0.25426878683127901</c:v>
                </c:pt>
                <c:pt idx="175">
                  <c:v>0.17461401273254201</c:v>
                </c:pt>
                <c:pt idx="176">
                  <c:v>0.20251840075128502</c:v>
                </c:pt>
                <c:pt idx="177">
                  <c:v>0.29083235096981797</c:v>
                </c:pt>
                <c:pt idx="178">
                  <c:v>0.19465589290600699</c:v>
                </c:pt>
                <c:pt idx="179">
                  <c:v>5.0446825406210205E-2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5-415E-B556-1B64979CCA3B}"/>
            </c:ext>
          </c:extLst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1.5126978174096599</c:v>
                </c:pt>
                <c:pt idx="2">
                  <c:v>1.4877093323822599</c:v>
                </c:pt>
                <c:pt idx="3">
                  <c:v>1.4894908614426501</c:v>
                </c:pt>
                <c:pt idx="4">
                  <c:v>1.4900338407822</c:v>
                </c:pt>
                <c:pt idx="5">
                  <c:v>1.4912688661053202</c:v>
                </c:pt>
                <c:pt idx="6">
                  <c:v>1.46608607122155</c:v>
                </c:pt>
                <c:pt idx="7">
                  <c:v>1.46740850422701</c:v>
                </c:pt>
                <c:pt idx="8">
                  <c:v>1.4688525197444702</c:v>
                </c:pt>
                <c:pt idx="9">
                  <c:v>1.4705539318196699</c:v>
                </c:pt>
                <c:pt idx="10">
                  <c:v>1.47189855981924</c:v>
                </c:pt>
                <c:pt idx="11">
                  <c:v>1.45055340848171</c:v>
                </c:pt>
                <c:pt idx="12">
                  <c:v>1.4521838628169399</c:v>
                </c:pt>
                <c:pt idx="13">
                  <c:v>1.4539258801539101</c:v>
                </c:pt>
                <c:pt idx="14">
                  <c:v>1.45538085993586</c:v>
                </c:pt>
                <c:pt idx="15">
                  <c:v>1.4568945533903699</c:v>
                </c:pt>
                <c:pt idx="16">
                  <c:v>1.4389177396580999</c:v>
                </c:pt>
                <c:pt idx="17">
                  <c:v>1.4414139824794199</c:v>
                </c:pt>
                <c:pt idx="18">
                  <c:v>1.44412818049263</c:v>
                </c:pt>
                <c:pt idx="19">
                  <c:v>1.4468550657338501</c:v>
                </c:pt>
                <c:pt idx="20">
                  <c:v>1.4488809143215799</c:v>
                </c:pt>
                <c:pt idx="21">
                  <c:v>1.43292027778285</c:v>
                </c:pt>
                <c:pt idx="22">
                  <c:v>1.43527070748333</c:v>
                </c:pt>
                <c:pt idx="23">
                  <c:v>1.4377130068883901</c:v>
                </c:pt>
                <c:pt idx="24">
                  <c:v>1.4404168192653299</c:v>
                </c:pt>
                <c:pt idx="25">
                  <c:v>1.4424414814840101</c:v>
                </c:pt>
                <c:pt idx="26">
                  <c:v>1.4277765504368001</c:v>
                </c:pt>
                <c:pt idx="27">
                  <c:v>1.4303257366478099</c:v>
                </c:pt>
                <c:pt idx="28">
                  <c:v>1.4327735648887601</c:v>
                </c:pt>
                <c:pt idx="29">
                  <c:v>1.43532041132472</c:v>
                </c:pt>
                <c:pt idx="30">
                  <c:v>1.4371074434047</c:v>
                </c:pt>
                <c:pt idx="31">
                  <c:v>1.4250011910521201</c:v>
                </c:pt>
                <c:pt idx="32">
                  <c:v>1.4285074636628701</c:v>
                </c:pt>
                <c:pt idx="33">
                  <c:v>1.4316469750823999</c:v>
                </c:pt>
                <c:pt idx="34">
                  <c:v>1.43491740768191</c:v>
                </c:pt>
                <c:pt idx="35">
                  <c:v>1.43731689143339</c:v>
                </c:pt>
                <c:pt idx="36">
                  <c:v>1.42752910204614</c:v>
                </c:pt>
                <c:pt idx="37">
                  <c:v>1.4305241086177101</c:v>
                </c:pt>
                <c:pt idx="38">
                  <c:v>1.4337464078223601</c:v>
                </c:pt>
                <c:pt idx="39">
                  <c:v>1.4369519278987299</c:v>
                </c:pt>
                <c:pt idx="40">
                  <c:v>1.4406229480307999</c:v>
                </c:pt>
                <c:pt idx="41">
                  <c:v>1.4318861213062399</c:v>
                </c:pt>
                <c:pt idx="42">
                  <c:v>1.4352327501729101</c:v>
                </c:pt>
                <c:pt idx="43">
                  <c:v>1.4385353146397999</c:v>
                </c:pt>
                <c:pt idx="44">
                  <c:v>1.4424597097148</c:v>
                </c:pt>
                <c:pt idx="45">
                  <c:v>1.4466239217343</c:v>
                </c:pt>
                <c:pt idx="46">
                  <c:v>1.4386787587818</c:v>
                </c:pt>
                <c:pt idx="47">
                  <c:v>1.44246938644941</c:v>
                </c:pt>
                <c:pt idx="48">
                  <c:v>1.44652819938235</c:v>
                </c:pt>
                <c:pt idx="49">
                  <c:v>1.45067301388655</c:v>
                </c:pt>
                <c:pt idx="50">
                  <c:v>1.4584877570228401</c:v>
                </c:pt>
                <c:pt idx="51">
                  <c:v>1.4688732651699701</c:v>
                </c:pt>
                <c:pt idx="52">
                  <c:v>1.4731492147485299</c:v>
                </c:pt>
                <c:pt idx="53">
                  <c:v>1.47712654550809</c:v>
                </c:pt>
                <c:pt idx="54">
                  <c:v>1.4827444427568799</c:v>
                </c:pt>
                <c:pt idx="55">
                  <c:v>1.4957170169216201</c:v>
                </c:pt>
                <c:pt idx="56">
                  <c:v>1.50295882531072</c:v>
                </c:pt>
                <c:pt idx="57">
                  <c:v>1.50825549864095</c:v>
                </c:pt>
                <c:pt idx="58">
                  <c:v>1.51473341801817</c:v>
                </c:pt>
                <c:pt idx="59">
                  <c:v>1.52072011233005</c:v>
                </c:pt>
                <c:pt idx="60">
                  <c:v>1.5293187689085799</c:v>
                </c:pt>
                <c:pt idx="61">
                  <c:v>1.5313711950103499</c:v>
                </c:pt>
                <c:pt idx="62">
                  <c:v>1.5362741083660398</c:v>
                </c:pt>
                <c:pt idx="63">
                  <c:v>1.5418609375336301</c:v>
                </c:pt>
                <c:pt idx="64">
                  <c:v>1.5483381519666799</c:v>
                </c:pt>
                <c:pt idx="65">
                  <c:v>1.5627850903087102</c:v>
                </c:pt>
                <c:pt idx="66">
                  <c:v>1.5600552659244902</c:v>
                </c:pt>
                <c:pt idx="67">
                  <c:v>1.5621421908871</c:v>
                </c:pt>
                <c:pt idx="68">
                  <c:v>1.5683303692212101</c:v>
                </c:pt>
                <c:pt idx="69">
                  <c:v>1.57550426773604</c:v>
                </c:pt>
                <c:pt idx="70">
                  <c:v>1.58799942143133</c:v>
                </c:pt>
                <c:pt idx="71">
                  <c:v>1.5829966242349101</c:v>
                </c:pt>
                <c:pt idx="72">
                  <c:v>1.5874346590596999</c:v>
                </c:pt>
                <c:pt idx="73">
                  <c:v>1.59277981828688</c:v>
                </c:pt>
                <c:pt idx="74">
                  <c:v>1.59899941712859</c:v>
                </c:pt>
                <c:pt idx="75">
                  <c:v>1.62137053193422</c:v>
                </c:pt>
                <c:pt idx="76">
                  <c:v>1.6097978366317398</c:v>
                </c:pt>
                <c:pt idx="77">
                  <c:v>1.6160142497760099</c:v>
                </c:pt>
                <c:pt idx="78">
                  <c:v>1.62315829687868</c:v>
                </c:pt>
                <c:pt idx="79">
                  <c:v>1.6301673258091998</c:v>
                </c:pt>
                <c:pt idx="80">
                  <c:v>1.64363787568203</c:v>
                </c:pt>
                <c:pt idx="81">
                  <c:v>1.6052225040623</c:v>
                </c:pt>
                <c:pt idx="82">
                  <c:v>1.6103312061225601</c:v>
                </c:pt>
                <c:pt idx="83">
                  <c:v>1.61724934222675</c:v>
                </c:pt>
                <c:pt idx="84">
                  <c:v>1.62563472183144</c:v>
                </c:pt>
                <c:pt idx="85">
                  <c:v>1.6439869587287799</c:v>
                </c:pt>
                <c:pt idx="86">
                  <c:v>1.6139523362046901</c:v>
                </c:pt>
                <c:pt idx="87">
                  <c:v>1.6190558050643697</c:v>
                </c:pt>
                <c:pt idx="88">
                  <c:v>1.62504866993141</c:v>
                </c:pt>
                <c:pt idx="89">
                  <c:v>1.6324400585878203</c:v>
                </c:pt>
                <c:pt idx="90">
                  <c:v>1.64895761283065</c:v>
                </c:pt>
                <c:pt idx="91">
                  <c:v>1.6494875978458399</c:v>
                </c:pt>
                <c:pt idx="92">
                  <c:v>1.65415516809269</c:v>
                </c:pt>
                <c:pt idx="93">
                  <c:v>1.6599906720861699</c:v>
                </c:pt>
                <c:pt idx="94">
                  <c:v>1.6656307839524298</c:v>
                </c:pt>
                <c:pt idx="95">
                  <c:v>1.6894550373169501</c:v>
                </c:pt>
                <c:pt idx="96">
                  <c:v>1.66395504853323</c:v>
                </c:pt>
                <c:pt idx="97">
                  <c:v>1.6682324413255099</c:v>
                </c:pt>
                <c:pt idx="98">
                  <c:v>1.6745551274005599</c:v>
                </c:pt>
                <c:pt idx="99">
                  <c:v>1.6820128686533</c:v>
                </c:pt>
                <c:pt idx="100">
                  <c:v>1.5964349473520301</c:v>
                </c:pt>
                <c:pt idx="101">
                  <c:v>1.47368763015319</c:v>
                </c:pt>
                <c:pt idx="102">
                  <c:v>1.4820400374740099</c:v>
                </c:pt>
                <c:pt idx="103">
                  <c:v>1.49081185383459</c:v>
                </c:pt>
                <c:pt idx="104">
                  <c:v>1.4996547584048101</c:v>
                </c:pt>
                <c:pt idx="105">
                  <c:v>1.50822589293209</c:v>
                </c:pt>
                <c:pt idx="106">
                  <c:v>1.39920210217281</c:v>
                </c:pt>
                <c:pt idx="107">
                  <c:v>1.40743115234868</c:v>
                </c:pt>
                <c:pt idx="108">
                  <c:v>1.4159537596249701</c:v>
                </c:pt>
                <c:pt idx="109">
                  <c:v>1.4244677349210499</c:v>
                </c:pt>
                <c:pt idx="110">
                  <c:v>1.43341236068643</c:v>
                </c:pt>
                <c:pt idx="111">
                  <c:v>1.3248299251064</c:v>
                </c:pt>
                <c:pt idx="112">
                  <c:v>1.3328559606069801</c:v>
                </c:pt>
                <c:pt idx="113">
                  <c:v>1.34092940315655</c:v>
                </c:pt>
                <c:pt idx="114">
                  <c:v>1.3490285478783499</c:v>
                </c:pt>
                <c:pt idx="115">
                  <c:v>1.3580348132137801</c:v>
                </c:pt>
                <c:pt idx="116">
                  <c:v>1.2497626464042</c:v>
                </c:pt>
                <c:pt idx="117">
                  <c:v>1.2575293163499699</c:v>
                </c:pt>
                <c:pt idx="118">
                  <c:v>1.2653165882522501</c:v>
                </c:pt>
                <c:pt idx="119">
                  <c:v>1.2731066687588701</c:v>
                </c:pt>
                <c:pt idx="120">
                  <c:v>1.2818795904757501</c:v>
                </c:pt>
                <c:pt idx="121">
                  <c:v>1.17278555366977</c:v>
                </c:pt>
                <c:pt idx="122">
                  <c:v>1.1799888565635599</c:v>
                </c:pt>
                <c:pt idx="123">
                  <c:v>1.1871977250049901</c:v>
                </c:pt>
                <c:pt idx="124">
                  <c:v>1.19456524864758</c:v>
                </c:pt>
                <c:pt idx="125">
                  <c:v>1.2027604306725999</c:v>
                </c:pt>
                <c:pt idx="126">
                  <c:v>1.0926454417186702</c:v>
                </c:pt>
                <c:pt idx="127">
                  <c:v>1.09943955417988</c:v>
                </c:pt>
                <c:pt idx="128">
                  <c:v>1.1062942906619799</c:v>
                </c:pt>
                <c:pt idx="129">
                  <c:v>1.1131683161361701</c:v>
                </c:pt>
                <c:pt idx="130">
                  <c:v>1.1208008075770399</c:v>
                </c:pt>
                <c:pt idx="131">
                  <c:v>0.98988518448486007</c:v>
                </c:pt>
                <c:pt idx="132">
                  <c:v>0.99604329084534893</c:v>
                </c:pt>
                <c:pt idx="133">
                  <c:v>1.00218053873868</c:v>
                </c:pt>
                <c:pt idx="134">
                  <c:v>1.0085389345662399</c:v>
                </c:pt>
                <c:pt idx="135">
                  <c:v>1.01588098589881</c:v>
                </c:pt>
                <c:pt idx="136">
                  <c:v>0.89074298788946993</c:v>
                </c:pt>
                <c:pt idx="137">
                  <c:v>0.89630052359897194</c:v>
                </c:pt>
                <c:pt idx="138">
                  <c:v>0.90205959631542798</c:v>
                </c:pt>
                <c:pt idx="139">
                  <c:v>0.90783532633692698</c:v>
                </c:pt>
                <c:pt idx="140">
                  <c:v>0.91483432815614896</c:v>
                </c:pt>
                <c:pt idx="141">
                  <c:v>0.79382020696561395</c:v>
                </c:pt>
                <c:pt idx="142">
                  <c:v>0.79886739082333302</c:v>
                </c:pt>
                <c:pt idx="143">
                  <c:v>0.80397723554758505</c:v>
                </c:pt>
                <c:pt idx="144">
                  <c:v>0.809102574163161</c:v>
                </c:pt>
                <c:pt idx="145">
                  <c:v>0.81535244272198304</c:v>
                </c:pt>
                <c:pt idx="146">
                  <c:v>0.69657923369116204</c:v>
                </c:pt>
                <c:pt idx="147">
                  <c:v>0.70101313506543395</c:v>
                </c:pt>
                <c:pt idx="148">
                  <c:v>0.70549492828187599</c:v>
                </c:pt>
                <c:pt idx="149">
                  <c:v>0.71005439206402599</c:v>
                </c:pt>
                <c:pt idx="150">
                  <c:v>0.71548273657328798</c:v>
                </c:pt>
                <c:pt idx="151">
                  <c:v>0.59830229444724703</c:v>
                </c:pt>
                <c:pt idx="152">
                  <c:v>0.60201885346599204</c:v>
                </c:pt>
                <c:pt idx="153">
                  <c:v>0.60579967897755505</c:v>
                </c:pt>
                <c:pt idx="154">
                  <c:v>0.60951276677195299</c:v>
                </c:pt>
                <c:pt idx="155">
                  <c:v>0.614538312377368</c:v>
                </c:pt>
                <c:pt idx="156">
                  <c:v>0.49887849334067996</c:v>
                </c:pt>
                <c:pt idx="157">
                  <c:v>0.50192953176053301</c:v>
                </c:pt>
                <c:pt idx="158">
                  <c:v>0.50501415614534495</c:v>
                </c:pt>
                <c:pt idx="159">
                  <c:v>0.50812421674027097</c:v>
                </c:pt>
                <c:pt idx="160">
                  <c:v>0.51289260809193804</c:v>
                </c:pt>
                <c:pt idx="161">
                  <c:v>0.40640845266068498</c:v>
                </c:pt>
                <c:pt idx="162">
                  <c:v>0.40878602893198701</c:v>
                </c:pt>
                <c:pt idx="163">
                  <c:v>0.41118514833991898</c:v>
                </c:pt>
                <c:pt idx="164">
                  <c:v>0.41360370470458496</c:v>
                </c:pt>
                <c:pt idx="165">
                  <c:v>0.41756739003466203</c:v>
                </c:pt>
                <c:pt idx="166">
                  <c:v>0.30409139916327199</c:v>
                </c:pt>
                <c:pt idx="167">
                  <c:v>0.30578647172199502</c:v>
                </c:pt>
                <c:pt idx="168">
                  <c:v>0.307506455838578</c:v>
                </c:pt>
                <c:pt idx="169">
                  <c:v>0.30925323413248901</c:v>
                </c:pt>
                <c:pt idx="170">
                  <c:v>0.31223522269744397</c:v>
                </c:pt>
                <c:pt idx="171">
                  <c:v>0.169450107102673</c:v>
                </c:pt>
                <c:pt idx="172">
                  <c:v>0.170353015382778</c:v>
                </c:pt>
                <c:pt idx="173">
                  <c:v>0.17125766266527101</c:v>
                </c:pt>
                <c:pt idx="174">
                  <c:v>0.17217597432833201</c:v>
                </c:pt>
                <c:pt idx="175">
                  <c:v>0.17447566217090998</c:v>
                </c:pt>
                <c:pt idx="176">
                  <c:v>2.8570518658064597E-3</c:v>
                </c:pt>
                <c:pt idx="177">
                  <c:v>2.5242979461579601E-3</c:v>
                </c:pt>
                <c:pt idx="178">
                  <c:v>2.21257966952442E-3</c:v>
                </c:pt>
                <c:pt idx="179">
                  <c:v>1.9309541155829502E-3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5-415E-B556-1B64979C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24530704630172"/>
          <c:y val="0.91439684087827389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ApproximationPlots!$Z$3</c:f>
          <c:strCache>
            <c:ptCount val="1"/>
            <c:pt idx="0">
              <c:v>Forward Initial Margin of a Bermudan Swaption (Multi-Cancelable) with Exercise 10Y, 12Y, 14Y, 16Y</c:v>
            </c:pt>
          </c:strCache>
        </c:strRef>
      </c:tx>
      <c:layout>
        <c:manualLayout>
          <c:xMode val="edge"/>
          <c:yMode val="edge"/>
          <c:x val="0.15148245830876331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1.87097740967841</c:v>
                </c:pt>
                <c:pt idx="1">
                  <c:v>1.9107962978217701</c:v>
                </c:pt>
                <c:pt idx="2">
                  <c:v>1.8812546846235401</c:v>
                </c:pt>
                <c:pt idx="3">
                  <c:v>1.8776148025339301</c:v>
                </c:pt>
                <c:pt idx="4">
                  <c:v>1.87127557141138</c:v>
                </c:pt>
                <c:pt idx="5">
                  <c:v>1.8671381554072399</c:v>
                </c:pt>
                <c:pt idx="6">
                  <c:v>1.86445094258303</c:v>
                </c:pt>
                <c:pt idx="7">
                  <c:v>1.86278558532691</c:v>
                </c:pt>
                <c:pt idx="8">
                  <c:v>1.8572596465285001</c:v>
                </c:pt>
                <c:pt idx="9">
                  <c:v>1.85437138949775</c:v>
                </c:pt>
                <c:pt idx="10">
                  <c:v>1.85125249764584</c:v>
                </c:pt>
                <c:pt idx="11">
                  <c:v>1.8478352772079001</c:v>
                </c:pt>
                <c:pt idx="12">
                  <c:v>1.83665081779503</c:v>
                </c:pt>
                <c:pt idx="13">
                  <c:v>1.8439815514279601</c:v>
                </c:pt>
                <c:pt idx="14">
                  <c:v>1.83866745752878</c:v>
                </c:pt>
                <c:pt idx="15">
                  <c:v>1.83892361993177</c:v>
                </c:pt>
                <c:pt idx="16">
                  <c:v>1.8376415446557</c:v>
                </c:pt>
                <c:pt idx="17">
                  <c:v>1.8381300338345901</c:v>
                </c:pt>
                <c:pt idx="18">
                  <c:v>1.83538245085929</c:v>
                </c:pt>
                <c:pt idx="19">
                  <c:v>1.8348868910318299</c:v>
                </c:pt>
                <c:pt idx="20">
                  <c:v>1.8328125087415801</c:v>
                </c:pt>
                <c:pt idx="21">
                  <c:v>1.83262413977172</c:v>
                </c:pt>
                <c:pt idx="22">
                  <c:v>1.8304972170176499</c:v>
                </c:pt>
                <c:pt idx="23">
                  <c:v>1.8322061514957499</c:v>
                </c:pt>
                <c:pt idx="24">
                  <c:v>1.8287244219886101</c:v>
                </c:pt>
                <c:pt idx="25">
                  <c:v>1.8272889493100199</c:v>
                </c:pt>
                <c:pt idx="26">
                  <c:v>1.82735931999585</c:v>
                </c:pt>
                <c:pt idx="27">
                  <c:v>1.82564212844517</c:v>
                </c:pt>
                <c:pt idx="28">
                  <c:v>1.82219303093873</c:v>
                </c:pt>
                <c:pt idx="29">
                  <c:v>1.8251517597051099</c:v>
                </c:pt>
                <c:pt idx="30">
                  <c:v>1.8237742594831201</c:v>
                </c:pt>
                <c:pt idx="31">
                  <c:v>1.82188924510189</c:v>
                </c:pt>
                <c:pt idx="32">
                  <c:v>1.8222420025699999</c:v>
                </c:pt>
                <c:pt idx="33">
                  <c:v>1.82481976957349</c:v>
                </c:pt>
                <c:pt idx="34">
                  <c:v>1.8186557909416099</c:v>
                </c:pt>
                <c:pt idx="35">
                  <c:v>1.8197060186438001</c:v>
                </c:pt>
                <c:pt idx="36">
                  <c:v>1.8102241321205901</c:v>
                </c:pt>
                <c:pt idx="37">
                  <c:v>1.8211583697738301</c:v>
                </c:pt>
                <c:pt idx="38">
                  <c:v>1.81495499963069</c:v>
                </c:pt>
                <c:pt idx="39">
                  <c:v>1.81802160057559</c:v>
                </c:pt>
                <c:pt idx="40">
                  <c:v>1.81600527542476</c:v>
                </c:pt>
                <c:pt idx="41">
                  <c:v>1.8183347629943301</c:v>
                </c:pt>
                <c:pt idx="42">
                  <c:v>1.81769504835258</c:v>
                </c:pt>
                <c:pt idx="43">
                  <c:v>1.82092189766461</c:v>
                </c:pt>
                <c:pt idx="44">
                  <c:v>1.81679209647883</c:v>
                </c:pt>
                <c:pt idx="45">
                  <c:v>1.8169370709508901</c:v>
                </c:pt>
                <c:pt idx="46">
                  <c:v>1.8164012399442799</c:v>
                </c:pt>
                <c:pt idx="47">
                  <c:v>1.8151033459294399</c:v>
                </c:pt>
                <c:pt idx="48">
                  <c:v>1.80155682493918</c:v>
                </c:pt>
                <c:pt idx="49">
                  <c:v>1.80537723009965</c:v>
                </c:pt>
                <c:pt idx="50">
                  <c:v>1.81199451707363</c:v>
                </c:pt>
                <c:pt idx="51">
                  <c:v>1.81314901702303</c:v>
                </c:pt>
                <c:pt idx="52">
                  <c:v>1.8133158766120201</c:v>
                </c:pt>
                <c:pt idx="53">
                  <c:v>1.8342253597688301</c:v>
                </c:pt>
                <c:pt idx="54">
                  <c:v>1.84508522209426</c:v>
                </c:pt>
                <c:pt idx="55">
                  <c:v>1.8576845378075799</c:v>
                </c:pt>
                <c:pt idx="56">
                  <c:v>1.8642542459706599</c:v>
                </c:pt>
                <c:pt idx="57">
                  <c:v>1.8799205580862499</c:v>
                </c:pt>
                <c:pt idx="58">
                  <c:v>1.87378078515627</c:v>
                </c:pt>
                <c:pt idx="59">
                  <c:v>1.8833734354203699</c:v>
                </c:pt>
                <c:pt idx="60">
                  <c:v>1.8895342009715701</c:v>
                </c:pt>
                <c:pt idx="61">
                  <c:v>1.8954700805398199</c:v>
                </c:pt>
                <c:pt idx="62">
                  <c:v>1.8933173683097699</c:v>
                </c:pt>
                <c:pt idx="63">
                  <c:v>1.9035661998017599</c:v>
                </c:pt>
                <c:pt idx="64">
                  <c:v>1.90955226987535</c:v>
                </c:pt>
                <c:pt idx="65">
                  <c:v>1.91993122259425</c:v>
                </c:pt>
                <c:pt idx="66">
                  <c:v>1.9205481177047801</c:v>
                </c:pt>
                <c:pt idx="67">
                  <c:v>1.92566014542437</c:v>
                </c:pt>
                <c:pt idx="68">
                  <c:v>1.92632457688656</c:v>
                </c:pt>
                <c:pt idx="69">
                  <c:v>1.9295549134830601</c:v>
                </c:pt>
                <c:pt idx="70">
                  <c:v>1.94426306844855</c:v>
                </c:pt>
                <c:pt idx="71">
                  <c:v>1.9472701620776101</c:v>
                </c:pt>
                <c:pt idx="72">
                  <c:v>1.9463783487985</c:v>
                </c:pt>
                <c:pt idx="73">
                  <c:v>1.95302687912337</c:v>
                </c:pt>
                <c:pt idx="74">
                  <c:v>1.9534672205327399</c:v>
                </c:pt>
                <c:pt idx="75">
                  <c:v>1.9669421772732201</c:v>
                </c:pt>
                <c:pt idx="76">
                  <c:v>1.9675515490350399</c:v>
                </c:pt>
                <c:pt idx="77">
                  <c:v>1.97081422460811</c:v>
                </c:pt>
                <c:pt idx="78">
                  <c:v>1.97456921082548</c:v>
                </c:pt>
                <c:pt idx="79">
                  <c:v>1.97699460403714</c:v>
                </c:pt>
                <c:pt idx="80">
                  <c:v>1.98085709030337</c:v>
                </c:pt>
                <c:pt idx="81">
                  <c:v>1.9814980253869301</c:v>
                </c:pt>
                <c:pt idx="82">
                  <c:v>1.9755512882558699</c:v>
                </c:pt>
                <c:pt idx="83">
                  <c:v>1.9838707434340499</c:v>
                </c:pt>
                <c:pt idx="84">
                  <c:v>1.98131923773049</c:v>
                </c:pt>
                <c:pt idx="85">
                  <c:v>1.99756028082739</c:v>
                </c:pt>
                <c:pt idx="86">
                  <c:v>1.9915031852909899</c:v>
                </c:pt>
                <c:pt idx="87">
                  <c:v>1.99600238473771</c:v>
                </c:pt>
                <c:pt idx="88">
                  <c:v>1.9892714664719</c:v>
                </c:pt>
                <c:pt idx="89">
                  <c:v>1.99088093946194</c:v>
                </c:pt>
                <c:pt idx="90">
                  <c:v>2.00704196424716</c:v>
                </c:pt>
                <c:pt idx="91">
                  <c:v>2.0056258233583102</c:v>
                </c:pt>
                <c:pt idx="92">
                  <c:v>2.0028964156937898</c:v>
                </c:pt>
                <c:pt idx="93">
                  <c:v>2.02002196299276</c:v>
                </c:pt>
                <c:pt idx="94">
                  <c:v>2.0311024485482299</c:v>
                </c:pt>
                <c:pt idx="95">
                  <c:v>2.0472846121463499</c:v>
                </c:pt>
                <c:pt idx="96">
                  <c:v>2.0590884332555199</c:v>
                </c:pt>
                <c:pt idx="97">
                  <c:v>2.0659667805869999</c:v>
                </c:pt>
                <c:pt idx="98">
                  <c:v>2.0584008141902599</c:v>
                </c:pt>
                <c:pt idx="99">
                  <c:v>2.0462977117604</c:v>
                </c:pt>
                <c:pt idx="100">
                  <c:v>2.0070666895030702</c:v>
                </c:pt>
                <c:pt idx="101">
                  <c:v>2.00354019272985</c:v>
                </c:pt>
                <c:pt idx="102">
                  <c:v>1.99061900092913</c:v>
                </c:pt>
                <c:pt idx="103">
                  <c:v>1.96896773717725</c:v>
                </c:pt>
                <c:pt idx="104">
                  <c:v>1.9389479135435199</c:v>
                </c:pt>
                <c:pt idx="105">
                  <c:v>1.90112458705501</c:v>
                </c:pt>
                <c:pt idx="106">
                  <c:v>1.89789440896733</c:v>
                </c:pt>
                <c:pt idx="107">
                  <c:v>1.8857394857055301</c:v>
                </c:pt>
                <c:pt idx="108">
                  <c:v>1.86955966540834</c:v>
                </c:pt>
                <c:pt idx="109">
                  <c:v>1.8354082102303899</c:v>
                </c:pt>
                <c:pt idx="110">
                  <c:v>1.79850175671737</c:v>
                </c:pt>
                <c:pt idx="111">
                  <c:v>1.7962649719747099</c:v>
                </c:pt>
                <c:pt idx="112">
                  <c:v>1.78853237175546</c:v>
                </c:pt>
                <c:pt idx="113">
                  <c:v>1.7653648017997201</c:v>
                </c:pt>
                <c:pt idx="114">
                  <c:v>1.7322267170619601</c:v>
                </c:pt>
                <c:pt idx="115">
                  <c:v>1.6939873026935901</c:v>
                </c:pt>
                <c:pt idx="116">
                  <c:v>1.6907703986854801</c:v>
                </c:pt>
                <c:pt idx="117">
                  <c:v>1.6844736648832599</c:v>
                </c:pt>
                <c:pt idx="118">
                  <c:v>1.6647416548095</c:v>
                </c:pt>
                <c:pt idx="119">
                  <c:v>1.6291050773172899</c:v>
                </c:pt>
                <c:pt idx="120">
                  <c:v>1.5919757076655501</c:v>
                </c:pt>
                <c:pt idx="121">
                  <c:v>1.5927360106736801</c:v>
                </c:pt>
                <c:pt idx="122">
                  <c:v>1.5852283639632401</c:v>
                </c:pt>
                <c:pt idx="123">
                  <c:v>1.56649252292862</c:v>
                </c:pt>
                <c:pt idx="124">
                  <c:v>1.53815439661807</c:v>
                </c:pt>
                <c:pt idx="125">
                  <c:v>1.4999298832293999</c:v>
                </c:pt>
                <c:pt idx="126">
                  <c:v>1.5030248338892001</c:v>
                </c:pt>
                <c:pt idx="127">
                  <c:v>1.49826884192988</c:v>
                </c:pt>
                <c:pt idx="128">
                  <c:v>1.47955668598251</c:v>
                </c:pt>
                <c:pt idx="129">
                  <c:v>1.4479890510740201</c:v>
                </c:pt>
                <c:pt idx="130">
                  <c:v>1.41064726778522</c:v>
                </c:pt>
                <c:pt idx="131">
                  <c:v>1.4093046865332299</c:v>
                </c:pt>
                <c:pt idx="132">
                  <c:v>1.40747653633857</c:v>
                </c:pt>
                <c:pt idx="133">
                  <c:v>1.38732277553493</c:v>
                </c:pt>
                <c:pt idx="134">
                  <c:v>1.3543887459111701</c:v>
                </c:pt>
                <c:pt idx="135">
                  <c:v>1.31852321071138</c:v>
                </c:pt>
                <c:pt idx="136">
                  <c:v>1.3208217534317499</c:v>
                </c:pt>
                <c:pt idx="137">
                  <c:v>1.31741911688862</c:v>
                </c:pt>
                <c:pt idx="138">
                  <c:v>1.29964847081617</c:v>
                </c:pt>
                <c:pt idx="139">
                  <c:v>1.2623455413412801</c:v>
                </c:pt>
                <c:pt idx="140">
                  <c:v>1.2232568166330799</c:v>
                </c:pt>
                <c:pt idx="141">
                  <c:v>1.2259845720645499</c:v>
                </c:pt>
                <c:pt idx="142">
                  <c:v>1.22159133764147</c:v>
                </c:pt>
                <c:pt idx="143">
                  <c:v>1.20016801378636</c:v>
                </c:pt>
                <c:pt idx="144">
                  <c:v>1.1746311305636199</c:v>
                </c:pt>
                <c:pt idx="145">
                  <c:v>1.13891341798977</c:v>
                </c:pt>
                <c:pt idx="146">
                  <c:v>1.14228385755428</c:v>
                </c:pt>
                <c:pt idx="147">
                  <c:v>1.1397366083296301</c:v>
                </c:pt>
                <c:pt idx="148">
                  <c:v>1.13181311520459</c:v>
                </c:pt>
                <c:pt idx="149">
                  <c:v>1.09447418974095</c:v>
                </c:pt>
                <c:pt idx="150">
                  <c:v>1.0530292606120399</c:v>
                </c:pt>
                <c:pt idx="151">
                  <c:v>1.0557689038089999</c:v>
                </c:pt>
                <c:pt idx="152">
                  <c:v>1.05151675138433</c:v>
                </c:pt>
                <c:pt idx="153">
                  <c:v>1.02237197319673</c:v>
                </c:pt>
                <c:pt idx="154">
                  <c:v>0.98115851161916101</c:v>
                </c:pt>
                <c:pt idx="155">
                  <c:v>0.93828051791252898</c:v>
                </c:pt>
                <c:pt idx="156">
                  <c:v>0.93590798670125097</c:v>
                </c:pt>
                <c:pt idx="157">
                  <c:v>0.92981545064246196</c:v>
                </c:pt>
                <c:pt idx="158">
                  <c:v>0.90896123653977801</c:v>
                </c:pt>
                <c:pt idx="159">
                  <c:v>0.87058820888287403</c:v>
                </c:pt>
                <c:pt idx="160">
                  <c:v>0.83290784767611603</c:v>
                </c:pt>
                <c:pt idx="161">
                  <c:v>0.83310643014175301</c:v>
                </c:pt>
                <c:pt idx="162">
                  <c:v>0.83191918947547105</c:v>
                </c:pt>
                <c:pt idx="163">
                  <c:v>0.81234246330983795</c:v>
                </c:pt>
                <c:pt idx="164">
                  <c:v>0.77750225493922298</c:v>
                </c:pt>
                <c:pt idx="165">
                  <c:v>0.74084729308763797</c:v>
                </c:pt>
                <c:pt idx="166">
                  <c:v>0.74277244997512304</c:v>
                </c:pt>
                <c:pt idx="167">
                  <c:v>0.739610274067667</c:v>
                </c:pt>
                <c:pt idx="168">
                  <c:v>0.72171560232528997</c:v>
                </c:pt>
                <c:pt idx="169">
                  <c:v>0.68768359814390601</c:v>
                </c:pt>
                <c:pt idx="170">
                  <c:v>0.64966361272960305</c:v>
                </c:pt>
                <c:pt idx="171">
                  <c:v>0.65196699232185995</c:v>
                </c:pt>
                <c:pt idx="172">
                  <c:v>0.65181983380090502</c:v>
                </c:pt>
                <c:pt idx="173">
                  <c:v>0.63843202081970796</c:v>
                </c:pt>
                <c:pt idx="174">
                  <c:v>0.59764680819886595</c:v>
                </c:pt>
                <c:pt idx="175">
                  <c:v>0.55837351088250398</c:v>
                </c:pt>
                <c:pt idx="176">
                  <c:v>0.56303564912986304</c:v>
                </c:pt>
                <c:pt idx="177">
                  <c:v>0.569029613051665</c:v>
                </c:pt>
                <c:pt idx="178">
                  <c:v>0.54538157519254504</c:v>
                </c:pt>
                <c:pt idx="179">
                  <c:v>0.50693186411816304</c:v>
                </c:pt>
                <c:pt idx="180">
                  <c:v>0.46604877547032297</c:v>
                </c:pt>
                <c:pt idx="181">
                  <c:v>0.47089105332466602</c:v>
                </c:pt>
                <c:pt idx="182">
                  <c:v>0.474317526302866</c:v>
                </c:pt>
                <c:pt idx="183">
                  <c:v>0.47206422449993501</c:v>
                </c:pt>
                <c:pt idx="184">
                  <c:v>0.422091303963885</c:v>
                </c:pt>
                <c:pt idx="185">
                  <c:v>0.37975078909443599</c:v>
                </c:pt>
                <c:pt idx="186">
                  <c:v>0.392107544022612</c:v>
                </c:pt>
                <c:pt idx="187">
                  <c:v>0.41641583809053201</c:v>
                </c:pt>
                <c:pt idx="188">
                  <c:v>0.38494878272310801</c:v>
                </c:pt>
                <c:pt idx="189">
                  <c:v>0.33924156507094599</c:v>
                </c:pt>
                <c:pt idx="190">
                  <c:v>0.28566046643147103</c:v>
                </c:pt>
                <c:pt idx="191">
                  <c:v>0.29302982061229299</c:v>
                </c:pt>
                <c:pt idx="192">
                  <c:v>0.29688603313117401</c:v>
                </c:pt>
                <c:pt idx="193">
                  <c:v>0.31770188831384799</c:v>
                </c:pt>
                <c:pt idx="194">
                  <c:v>0.23225764136539301</c:v>
                </c:pt>
                <c:pt idx="195">
                  <c:v>0.15998910630778501</c:v>
                </c:pt>
                <c:pt idx="196">
                  <c:v>0.18556385419516799</c:v>
                </c:pt>
                <c:pt idx="197">
                  <c:v>0.266438386973814</c:v>
                </c:pt>
                <c:pt idx="198">
                  <c:v>0.17888782916842899</c:v>
                </c:pt>
                <c:pt idx="199">
                  <c:v>4.6400265992154098E-2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7-4FE0-BBF5-AE4CED07A0BB}"/>
            </c:ext>
          </c:extLst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1.86983648429934</c:v>
                </c:pt>
                <c:pt idx="1">
                  <c:v>1.8673153186970799</c:v>
                </c:pt>
                <c:pt idx="2">
                  <c:v>1.8640000126253999</c:v>
                </c:pt>
                <c:pt idx="3">
                  <c:v>1.86083833652144</c:v>
                </c:pt>
                <c:pt idx="4">
                  <c:v>1.8579884204211401</c:v>
                </c:pt>
                <c:pt idx="5">
                  <c:v>1.85527947407279</c:v>
                </c:pt>
                <c:pt idx="6">
                  <c:v>1.8528425953836201</c:v>
                </c:pt>
                <c:pt idx="7">
                  <c:v>1.85054068721655</c:v>
                </c:pt>
                <c:pt idx="8">
                  <c:v>1.8484913726177501</c:v>
                </c:pt>
                <c:pt idx="9">
                  <c:v>1.8465670454973</c:v>
                </c:pt>
                <c:pt idx="10">
                  <c:v>1.8448581120933201</c:v>
                </c:pt>
                <c:pt idx="11">
                  <c:v>1.8432526603722199</c:v>
                </c:pt>
                <c:pt idx="12">
                  <c:v>1.8418376785063999</c:v>
                </c:pt>
                <c:pt idx="13">
                  <c:v>1.84052530285076</c:v>
                </c:pt>
                <c:pt idx="14">
                  <c:v>1.8393777317887501</c:v>
                </c:pt>
                <c:pt idx="15">
                  <c:v>1.83832234016219</c:v>
                </c:pt>
                <c:pt idx="16">
                  <c:v>1.83740150266483</c:v>
                </c:pt>
                <c:pt idx="17">
                  <c:v>1.8365651468353099</c:v>
                </c:pt>
                <c:pt idx="18">
                  <c:v>1.83585358482159</c:v>
                </c:pt>
                <c:pt idx="19">
                  <c:v>1.8352151314203999</c:v>
                </c:pt>
                <c:pt idx="20">
                  <c:v>1.83467226348377</c:v>
                </c:pt>
                <c:pt idx="21">
                  <c:v>1.8341746500770499</c:v>
                </c:pt>
                <c:pt idx="22">
                  <c:v>1.8337574932435401</c:v>
                </c:pt>
                <c:pt idx="23">
                  <c:v>1.83339053021825</c:v>
                </c:pt>
                <c:pt idx="24">
                  <c:v>1.8330869919427599</c:v>
                </c:pt>
                <c:pt idx="25">
                  <c:v>1.8328234036712401</c:v>
                </c:pt>
                <c:pt idx="26">
                  <c:v>1.83259847481606</c:v>
                </c:pt>
                <c:pt idx="27">
                  <c:v>1.83240777610489</c:v>
                </c:pt>
                <c:pt idx="28">
                  <c:v>1.8322606630581</c:v>
                </c:pt>
                <c:pt idx="29">
                  <c:v>1.83213696712291</c:v>
                </c:pt>
                <c:pt idx="30">
                  <c:v>1.8320312056099799</c:v>
                </c:pt>
                <c:pt idx="31">
                  <c:v>1.8319406475623301</c:v>
                </c:pt>
                <c:pt idx="32">
                  <c:v>1.8318575719905601</c:v>
                </c:pt>
                <c:pt idx="33">
                  <c:v>1.83177265451464</c:v>
                </c:pt>
                <c:pt idx="34">
                  <c:v>1.83168618586717</c:v>
                </c:pt>
                <c:pt idx="35">
                  <c:v>1.8315891525856101</c:v>
                </c:pt>
                <c:pt idx="36">
                  <c:v>1.8314829817630001</c:v>
                </c:pt>
                <c:pt idx="37">
                  <c:v>1.8313580645138401</c:v>
                </c:pt>
                <c:pt idx="38">
                  <c:v>1.8312178160714401</c:v>
                </c:pt>
                <c:pt idx="39">
                  <c:v>1.83105123269742</c:v>
                </c:pt>
                <c:pt idx="40">
                  <c:v>1.83086446183538</c:v>
                </c:pt>
                <c:pt idx="41">
                  <c:v>1.8306065685019599</c:v>
                </c:pt>
                <c:pt idx="42">
                  <c:v>1.83033401320843</c:v>
                </c:pt>
                <c:pt idx="43">
                  <c:v>1.83002947111776</c:v>
                </c:pt>
                <c:pt idx="44">
                  <c:v>1.8297075436597801</c:v>
                </c:pt>
                <c:pt idx="45">
                  <c:v>1.82934866975511</c:v>
                </c:pt>
                <c:pt idx="46">
                  <c:v>1.8289502647760301</c:v>
                </c:pt>
                <c:pt idx="47">
                  <c:v>1.82852004563743</c:v>
                </c:pt>
                <c:pt idx="48">
                  <c:v>1.8280914803502899</c:v>
                </c:pt>
                <c:pt idx="49">
                  <c:v>1.8276253621318399</c:v>
                </c:pt>
                <c:pt idx="50">
                  <c:v>1.8271301398891999</c:v>
                </c:pt>
                <c:pt idx="51">
                  <c:v>1.83260384654676</c:v>
                </c:pt>
                <c:pt idx="52">
                  <c:v>1.83782270967051</c:v>
                </c:pt>
                <c:pt idx="53">
                  <c:v>1.8430626316835801</c:v>
                </c:pt>
                <c:pt idx="54">
                  <c:v>1.8480277869307</c:v>
                </c:pt>
                <c:pt idx="55">
                  <c:v>1.85298191916093</c:v>
                </c:pt>
                <c:pt idx="56">
                  <c:v>1.8576464743701699</c:v>
                </c:pt>
                <c:pt idx="57">
                  <c:v>1.8622703442258799</c:v>
                </c:pt>
                <c:pt idx="58">
                  <c:v>1.8665945680128899</c:v>
                </c:pt>
                <c:pt idx="59">
                  <c:v>1.8708508961744501</c:v>
                </c:pt>
                <c:pt idx="60">
                  <c:v>1.8748019013072099</c:v>
                </c:pt>
                <c:pt idx="61">
                  <c:v>1.8786602920595501</c:v>
                </c:pt>
                <c:pt idx="62">
                  <c:v>1.88221175100284</c:v>
                </c:pt>
                <c:pt idx="63">
                  <c:v>1.8856484184737099</c:v>
                </c:pt>
                <c:pt idx="64">
                  <c:v>1.88878031611287</c:v>
                </c:pt>
                <c:pt idx="65">
                  <c:v>1.89177785055174</c:v>
                </c:pt>
                <c:pt idx="66">
                  <c:v>1.89447627724927</c:v>
                </c:pt>
                <c:pt idx="67">
                  <c:v>1.8970234538030899</c:v>
                </c:pt>
                <c:pt idx="68">
                  <c:v>1.89928044050595</c:v>
                </c:pt>
                <c:pt idx="69">
                  <c:v>1.9013720716492599</c:v>
                </c:pt>
                <c:pt idx="70">
                  <c:v>1.9031854676497699</c:v>
                </c:pt>
                <c:pt idx="71">
                  <c:v>1.9050650788538499</c:v>
                </c:pt>
                <c:pt idx="72">
                  <c:v>1.90674922433077</c:v>
                </c:pt>
                <c:pt idx="73">
                  <c:v>1.9083140473534499</c:v>
                </c:pt>
                <c:pt idx="74">
                  <c:v>1.9096603488763999</c:v>
                </c:pt>
                <c:pt idx="75">
                  <c:v>1.9108500055748201</c:v>
                </c:pt>
                <c:pt idx="76">
                  <c:v>1.91180839713632</c:v>
                </c:pt>
                <c:pt idx="77">
                  <c:v>1.91258027095848</c:v>
                </c:pt>
                <c:pt idx="78">
                  <c:v>1.9131178209736199</c:v>
                </c:pt>
                <c:pt idx="79">
                  <c:v>1.9134467772794099</c:v>
                </c:pt>
                <c:pt idx="80">
                  <c:v>1.9135474631101601</c:v>
                </c:pt>
                <c:pt idx="81">
                  <c:v>1.91171666123256</c:v>
                </c:pt>
                <c:pt idx="82">
                  <c:v>1.9100939650988</c:v>
                </c:pt>
                <c:pt idx="83">
                  <c:v>1.9085213238619101</c:v>
                </c:pt>
                <c:pt idx="84">
                  <c:v>1.9070288849222701</c:v>
                </c:pt>
                <c:pt idx="85">
                  <c:v>1.90548789953502</c:v>
                </c:pt>
                <c:pt idx="86">
                  <c:v>1.9039481890882599</c:v>
                </c:pt>
                <c:pt idx="87">
                  <c:v>1.9023006494810599</c:v>
                </c:pt>
                <c:pt idx="88">
                  <c:v>1.90062241183207</c:v>
                </c:pt>
                <c:pt idx="89">
                  <c:v>1.8988191116243101</c:v>
                </c:pt>
                <c:pt idx="90">
                  <c:v>1.89699802050156</c:v>
                </c:pt>
                <c:pt idx="91">
                  <c:v>1.9022339969278901</c:v>
                </c:pt>
                <c:pt idx="92">
                  <c:v>1.90635231337559</c:v>
                </c:pt>
                <c:pt idx="93">
                  <c:v>1.90924985754293</c:v>
                </c:pt>
                <c:pt idx="94">
                  <c:v>1.91054516859985</c:v>
                </c:pt>
                <c:pt idx="95">
                  <c:v>1.91017327843264</c:v>
                </c:pt>
                <c:pt idx="96">
                  <c:v>1.9113520895677101</c:v>
                </c:pt>
                <c:pt idx="97">
                  <c:v>1.90991180564435</c:v>
                </c:pt>
                <c:pt idx="98">
                  <c:v>1.9029741547707799</c:v>
                </c:pt>
                <c:pt idx="99">
                  <c:v>1.89334765394009</c:v>
                </c:pt>
                <c:pt idx="100">
                  <c:v>2.00588988355398</c:v>
                </c:pt>
                <c:pt idx="101">
                  <c:v>1.9812470877844499</c:v>
                </c:pt>
                <c:pt idx="102">
                  <c:v>1.95741913444426</c:v>
                </c:pt>
                <c:pt idx="103">
                  <c:v>1.9330803076257099</c:v>
                </c:pt>
                <c:pt idx="104">
                  <c:v>1.9095314209422101</c:v>
                </c:pt>
                <c:pt idx="105">
                  <c:v>1.88545346911586</c:v>
                </c:pt>
                <c:pt idx="106">
                  <c:v>1.8621912747806699</c:v>
                </c:pt>
                <c:pt idx="107">
                  <c:v>1.8383833307255499</c:v>
                </c:pt>
                <c:pt idx="108">
                  <c:v>1.8152975549712</c:v>
                </c:pt>
                <c:pt idx="109">
                  <c:v>1.7916621000703701</c:v>
                </c:pt>
                <c:pt idx="110">
                  <c:v>1.7687681870905301</c:v>
                </c:pt>
                <c:pt idx="111">
                  <c:v>1.7447175844587499</c:v>
                </c:pt>
                <c:pt idx="112">
                  <c:v>1.72154809377341</c:v>
                </c:pt>
                <c:pt idx="113">
                  <c:v>1.69795936332793</c:v>
                </c:pt>
                <c:pt idx="114">
                  <c:v>1.6752159763938499</c:v>
                </c:pt>
                <c:pt idx="115">
                  <c:v>1.6520461225073999</c:v>
                </c:pt>
                <c:pt idx="116">
                  <c:v>1.62939555402081</c:v>
                </c:pt>
                <c:pt idx="117">
                  <c:v>1.6064722152078399</c:v>
                </c:pt>
                <c:pt idx="118">
                  <c:v>1.5846357679123699</c:v>
                </c:pt>
                <c:pt idx="119">
                  <c:v>1.5624940101693701</c:v>
                </c:pt>
                <c:pt idx="120">
                  <c:v>1.45866057806018</c:v>
                </c:pt>
                <c:pt idx="121">
                  <c:v>1.4391164383960899</c:v>
                </c:pt>
                <c:pt idx="122">
                  <c:v>1.42021451745835</c:v>
                </c:pt>
                <c:pt idx="123">
                  <c:v>1.4008975683593901</c:v>
                </c:pt>
                <c:pt idx="124">
                  <c:v>1.38220351643016</c:v>
                </c:pt>
                <c:pt idx="125">
                  <c:v>1.36308808454252</c:v>
                </c:pt>
                <c:pt idx="126">
                  <c:v>1.3444712925564799</c:v>
                </c:pt>
                <c:pt idx="127">
                  <c:v>1.3254813726243</c:v>
                </c:pt>
                <c:pt idx="128">
                  <c:v>1.3071873259283799</c:v>
                </c:pt>
                <c:pt idx="129">
                  <c:v>1.2885058624746799</c:v>
                </c:pt>
                <c:pt idx="130">
                  <c:v>1.27037128809918</c:v>
                </c:pt>
                <c:pt idx="131">
                  <c:v>1.2523159144914899</c:v>
                </c:pt>
                <c:pt idx="132">
                  <c:v>1.2347741114439901</c:v>
                </c:pt>
                <c:pt idx="133">
                  <c:v>1.21676463545045</c:v>
                </c:pt>
                <c:pt idx="134">
                  <c:v>1.19925480367988</c:v>
                </c:pt>
                <c:pt idx="135">
                  <c:v>1.1812657784682901</c:v>
                </c:pt>
                <c:pt idx="136">
                  <c:v>1.16376443272673</c:v>
                </c:pt>
                <c:pt idx="137">
                  <c:v>1.14577314761048</c:v>
                </c:pt>
                <c:pt idx="138">
                  <c:v>1.1282597043426801</c:v>
                </c:pt>
                <c:pt idx="139">
                  <c:v>1.1102467031359</c:v>
                </c:pt>
                <c:pt idx="140">
                  <c:v>1.0300443843798599</c:v>
                </c:pt>
                <c:pt idx="141">
                  <c:v>1.0127811309577599</c:v>
                </c:pt>
                <c:pt idx="142">
                  <c:v>0.99609233427010102</c:v>
                </c:pt>
                <c:pt idx="143">
                  <c:v>0.97903440877344405</c:v>
                </c:pt>
                <c:pt idx="144">
                  <c:v>0.96251659513133503</c:v>
                </c:pt>
                <c:pt idx="145">
                  <c:v>0.94561150392759896</c:v>
                </c:pt>
                <c:pt idx="146">
                  <c:v>0.92897426085998902</c:v>
                </c:pt>
                <c:pt idx="147">
                  <c:v>0.91208383436548701</c:v>
                </c:pt>
                <c:pt idx="148">
                  <c:v>0.89592682461830098</c:v>
                </c:pt>
                <c:pt idx="149">
                  <c:v>0.87947819869834798</c:v>
                </c:pt>
                <c:pt idx="150">
                  <c:v>0.86348095268917102</c:v>
                </c:pt>
                <c:pt idx="151">
                  <c:v>0.84425499019733696</c:v>
                </c:pt>
                <c:pt idx="152">
                  <c:v>0.82578598727403596</c:v>
                </c:pt>
                <c:pt idx="153">
                  <c:v>0.80703788902598295</c:v>
                </c:pt>
                <c:pt idx="154">
                  <c:v>0.78901429370570697</c:v>
                </c:pt>
                <c:pt idx="155">
                  <c:v>0.770703542952903</c:v>
                </c:pt>
                <c:pt idx="156">
                  <c:v>0.75308527556205196</c:v>
                </c:pt>
                <c:pt idx="157">
                  <c:v>0.73517003906183598</c:v>
                </c:pt>
                <c:pt idx="158">
                  <c:v>0.71791581097386403</c:v>
                </c:pt>
                <c:pt idx="159">
                  <c:v>0.70035309136573298</c:v>
                </c:pt>
                <c:pt idx="160">
                  <c:v>0.61638710664914897</c:v>
                </c:pt>
                <c:pt idx="161">
                  <c:v>0.60082498451140998</c:v>
                </c:pt>
                <c:pt idx="162">
                  <c:v>0.58580415412562004</c:v>
                </c:pt>
                <c:pt idx="163">
                  <c:v>0.570479897168785</c:v>
                </c:pt>
                <c:pt idx="164">
                  <c:v>0.55567062873648598</c:v>
                </c:pt>
                <c:pt idx="165">
                  <c:v>0.54054326620117399</c:v>
                </c:pt>
                <c:pt idx="166">
                  <c:v>0.52590549026706002</c:v>
                </c:pt>
                <c:pt idx="167">
                  <c:v>0.51133744144154103</c:v>
                </c:pt>
                <c:pt idx="168">
                  <c:v>0.49642704309220498</c:v>
                </c:pt>
                <c:pt idx="169">
                  <c:v>0.481569231226602</c:v>
                </c:pt>
                <c:pt idx="170">
                  <c:v>0.467153299602386</c:v>
                </c:pt>
                <c:pt idx="171">
                  <c:v>0.45228100514569097</c:v>
                </c:pt>
                <c:pt idx="172">
                  <c:v>0.437969446165694</c:v>
                </c:pt>
                <c:pt idx="173">
                  <c:v>0.42339747385852999</c:v>
                </c:pt>
                <c:pt idx="174">
                  <c:v>0.40932758212793002</c:v>
                </c:pt>
                <c:pt idx="175">
                  <c:v>0.39495200939282099</c:v>
                </c:pt>
                <c:pt idx="176">
                  <c:v>0.38102273138272702</c:v>
                </c:pt>
                <c:pt idx="177">
                  <c:v>0.36712583304227697</c:v>
                </c:pt>
                <c:pt idx="178">
                  <c:v>0.352851236496664</c:v>
                </c:pt>
                <c:pt idx="179">
                  <c:v>0.33855936283398702</c:v>
                </c:pt>
                <c:pt idx="180">
                  <c:v>0.32461281328284702</c:v>
                </c:pt>
                <c:pt idx="181">
                  <c:v>0.31116876184529002</c:v>
                </c:pt>
                <c:pt idx="182">
                  <c:v>0.29840366442017002</c:v>
                </c:pt>
                <c:pt idx="183">
                  <c:v>0.28547989673790503</c:v>
                </c:pt>
                <c:pt idx="184">
                  <c:v>0.27297466960251698</c:v>
                </c:pt>
                <c:pt idx="185">
                  <c:v>0.260071202226071</c:v>
                </c:pt>
                <c:pt idx="186">
                  <c:v>0.24735401773841401</c:v>
                </c:pt>
                <c:pt idx="187">
                  <c:v>0.23437055120914099</c:v>
                </c:pt>
                <c:pt idx="188">
                  <c:v>0.220644635226768</c:v>
                </c:pt>
                <c:pt idx="189">
                  <c:v>0.20643165993825699</c:v>
                </c:pt>
                <c:pt idx="190">
                  <c:v>0.192045881690704</c:v>
                </c:pt>
                <c:pt idx="191">
                  <c:v>0.17128355991316699</c:v>
                </c:pt>
                <c:pt idx="192">
                  <c:v>0.153520420659429</c:v>
                </c:pt>
                <c:pt idx="193">
                  <c:v>0.13689351820133899</c:v>
                </c:pt>
                <c:pt idx="194">
                  <c:v>0.12141772136941301</c:v>
                </c:pt>
                <c:pt idx="195">
                  <c:v>0.10534354592624701</c:v>
                </c:pt>
                <c:pt idx="196">
                  <c:v>8.6224112825959306E-2</c:v>
                </c:pt>
                <c:pt idx="197">
                  <c:v>7.0961537408250799E-2</c:v>
                </c:pt>
                <c:pt idx="198">
                  <c:v>5.0939550745025597E-2</c:v>
                </c:pt>
                <c:pt idx="199">
                  <c:v>2.5053424865888501E-2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7-4FE0-BBF5-AE4CED07A0BB}"/>
            </c:ext>
          </c:extLst>
        </c:ser>
        <c:ser>
          <c:idx val="2"/>
          <c:order val="2"/>
          <c:tx>
            <c:strRef>
              <c:f>ApproximationPlots!$AE$4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ApproximationPlots!$AE$5:$AE$205</c:f>
              <c:numCache>
                <c:formatCode>General</c:formatCode>
                <c:ptCount val="201"/>
                <c:pt idx="0">
                  <c:v>1.87097740967841</c:v>
                </c:pt>
                <c:pt idx="1">
                  <c:v>1.86783620645116</c:v>
                </c:pt>
                <c:pt idx="2">
                  <c:v>1.8649569672628801</c:v>
                </c:pt>
                <c:pt idx="3">
                  <c:v>1.8623405590386</c:v>
                </c:pt>
                <c:pt idx="4">
                  <c:v>1.8599882299113399</c:v>
                </c:pt>
                <c:pt idx="5">
                  <c:v>1.85790163591948</c:v>
                </c:pt>
                <c:pt idx="6">
                  <c:v>1.8560828742731801</c:v>
                </c:pt>
                <c:pt idx="7">
                  <c:v>1.8545345249246601</c:v>
                </c:pt>
                <c:pt idx="8">
                  <c:v>1.85325970280945</c:v>
                </c:pt>
                <c:pt idx="9">
                  <c:v>1.8522621240517301</c:v>
                </c:pt>
                <c:pt idx="10">
                  <c:v>1.85154619081047</c:v>
                </c:pt>
                <c:pt idx="11">
                  <c:v>1.8489344032775199</c:v>
                </c:pt>
                <c:pt idx="12">
                  <c:v>1.8465176489459001</c:v>
                </c:pt>
                <c:pt idx="13">
                  <c:v>1.84429683392868</c:v>
                </c:pt>
                <c:pt idx="14">
                  <c:v>1.8422730541422201</c:v>
                </c:pt>
                <c:pt idx="15">
                  <c:v>1.8404476161564001</c:v>
                </c:pt>
                <c:pt idx="16">
                  <c:v>1.8388220659749099</c:v>
                </c:pt>
                <c:pt idx="17">
                  <c:v>1.8373982297348599</c:v>
                </c:pt>
                <c:pt idx="18">
                  <c:v>1.83617827338485</c:v>
                </c:pt>
                <c:pt idx="19">
                  <c:v>1.83516479464366</c:v>
                </c:pt>
                <c:pt idx="20">
                  <c:v>1.83436097425967</c:v>
                </c:pt>
                <c:pt idx="21">
                  <c:v>1.83274543311709</c:v>
                </c:pt>
                <c:pt idx="22">
                  <c:v>1.8312643739880801</c:v>
                </c:pt>
                <c:pt idx="23">
                  <c:v>1.82991818831772</c:v>
                </c:pt>
                <c:pt idx="24">
                  <c:v>1.8287074763123601</c:v>
                </c:pt>
                <c:pt idx="25">
                  <c:v>1.8276330603731099</c:v>
                </c:pt>
                <c:pt idx="26">
                  <c:v>1.8266960047465</c:v>
                </c:pt>
                <c:pt idx="27">
                  <c:v>1.82589764397623</c:v>
                </c:pt>
                <c:pt idx="28">
                  <c:v>1.8252396264680999</c:v>
                </c:pt>
                <c:pt idx="29">
                  <c:v>1.8247239927846901</c:v>
                </c:pt>
                <c:pt idx="30">
                  <c:v>1.82435337990615</c:v>
                </c:pt>
                <c:pt idx="31">
                  <c:v>1.82318852600029</c:v>
                </c:pt>
                <c:pt idx="32">
                  <c:v>1.8221351992319801</c:v>
                </c:pt>
                <c:pt idx="33">
                  <c:v>1.8211962703159801</c:v>
                </c:pt>
                <c:pt idx="34">
                  <c:v>1.8203760906824999</c:v>
                </c:pt>
                <c:pt idx="35">
                  <c:v>1.8196808458109399</c:v>
                </c:pt>
                <c:pt idx="36">
                  <c:v>1.8191187084853</c:v>
                </c:pt>
                <c:pt idx="37">
                  <c:v>1.8186992880074599</c:v>
                </c:pt>
                <c:pt idx="38">
                  <c:v>1.81843184179397</c:v>
                </c:pt>
                <c:pt idx="39">
                  <c:v>1.81832274578553</c:v>
                </c:pt>
                <c:pt idx="40">
                  <c:v>1.8183745887134199</c:v>
                </c:pt>
                <c:pt idx="41">
                  <c:v>1.8173446235259001</c:v>
                </c:pt>
                <c:pt idx="42">
                  <c:v>1.81642037623554</c:v>
                </c:pt>
                <c:pt idx="43">
                  <c:v>1.8156233024097399</c:v>
                </c:pt>
                <c:pt idx="44">
                  <c:v>1.8149730661530501</c:v>
                </c:pt>
                <c:pt idx="45">
                  <c:v>1.8144583650855399</c:v>
                </c:pt>
                <c:pt idx="46">
                  <c:v>1.8140647471178699</c:v>
                </c:pt>
                <c:pt idx="47">
                  <c:v>1.8138381072432199</c:v>
                </c:pt>
                <c:pt idx="48">
                  <c:v>1.8137959914186299</c:v>
                </c:pt>
                <c:pt idx="49">
                  <c:v>1.8139172171561899</c:v>
                </c:pt>
                <c:pt idx="50">
                  <c:v>1.81433236894601</c:v>
                </c:pt>
                <c:pt idx="51">
                  <c:v>1.8200166085532501</c:v>
                </c:pt>
                <c:pt idx="52">
                  <c:v>1.8260166851877</c:v>
                </c:pt>
                <c:pt idx="53">
                  <c:v>1.83243367286077</c:v>
                </c:pt>
                <c:pt idx="54">
                  <c:v>1.83927259856584</c:v>
                </c:pt>
                <c:pt idx="55">
                  <c:v>1.84646939388507</c:v>
                </c:pt>
                <c:pt idx="56">
                  <c:v>1.85416492708422</c:v>
                </c:pt>
                <c:pt idx="57">
                  <c:v>1.8623908898377699</c:v>
                </c:pt>
                <c:pt idx="58">
                  <c:v>1.8711537350968499</c:v>
                </c:pt>
                <c:pt idx="59">
                  <c:v>1.8802596223816099</c:v>
                </c:pt>
                <c:pt idx="60">
                  <c:v>1.8897843029527699</c:v>
                </c:pt>
                <c:pt idx="61">
                  <c:v>1.8932540534795399</c:v>
                </c:pt>
                <c:pt idx="62">
                  <c:v>1.8972658515101399</c:v>
                </c:pt>
                <c:pt idx="63">
                  <c:v>1.90166318395395</c:v>
                </c:pt>
                <c:pt idx="64">
                  <c:v>1.9063616583128999</c:v>
                </c:pt>
                <c:pt idx="65">
                  <c:v>1.91156670552126</c:v>
                </c:pt>
                <c:pt idx="66">
                  <c:v>1.91713725530741</c:v>
                </c:pt>
                <c:pt idx="67">
                  <c:v>1.9231335223541599</c:v>
                </c:pt>
                <c:pt idx="68">
                  <c:v>1.9296615222611899</c:v>
                </c:pt>
                <c:pt idx="69">
                  <c:v>1.93674718725157</c:v>
                </c:pt>
                <c:pt idx="70">
                  <c:v>1.9441861451791</c:v>
                </c:pt>
                <c:pt idx="71">
                  <c:v>1.94595359958068</c:v>
                </c:pt>
                <c:pt idx="72">
                  <c:v>1.9482369081214499</c:v>
                </c:pt>
                <c:pt idx="73">
                  <c:v>1.9509120681748</c:v>
                </c:pt>
                <c:pt idx="74">
                  <c:v>1.95398440325164</c:v>
                </c:pt>
                <c:pt idx="75">
                  <c:v>1.95750736901781</c:v>
                </c:pt>
                <c:pt idx="76">
                  <c:v>1.96157930590853</c:v>
                </c:pt>
                <c:pt idx="77">
                  <c:v>1.96616114077214</c:v>
                </c:pt>
                <c:pt idx="78">
                  <c:v>1.97134174117224</c:v>
                </c:pt>
                <c:pt idx="79">
                  <c:v>1.97699981567387</c:v>
                </c:pt>
                <c:pt idx="80">
                  <c:v>1.9832233738965499</c:v>
                </c:pt>
                <c:pt idx="81">
                  <c:v>1.98222092482807</c:v>
                </c:pt>
                <c:pt idx="82">
                  <c:v>1.98191622849224</c:v>
                </c:pt>
                <c:pt idx="83">
                  <c:v>1.9823062934637601</c:v>
                </c:pt>
                <c:pt idx="84">
                  <c:v>1.9834113700870799</c:v>
                </c:pt>
                <c:pt idx="85">
                  <c:v>1.9850448909679499</c:v>
                </c:pt>
                <c:pt idx="86">
                  <c:v>1.98734356425818</c:v>
                </c:pt>
                <c:pt idx="87">
                  <c:v>1.9904482778433601</c:v>
                </c:pt>
                <c:pt idx="88">
                  <c:v>1.99436030444995</c:v>
                </c:pt>
                <c:pt idx="89">
                  <c:v>1.99894829603476</c:v>
                </c:pt>
                <c:pt idx="90">
                  <c:v>2.0045506991300801</c:v>
                </c:pt>
                <c:pt idx="91">
                  <c:v>2.0016581888396798</c:v>
                </c:pt>
                <c:pt idx="92">
                  <c:v>1.99973485964998</c:v>
                </c:pt>
                <c:pt idx="93">
                  <c:v>1.9985529909936799</c:v>
                </c:pt>
                <c:pt idx="94">
                  <c:v>1.9980328255774999</c:v>
                </c:pt>
                <c:pt idx="95">
                  <c:v>1.9981330659657599</c:v>
                </c:pt>
                <c:pt idx="96">
                  <c:v>1.9988227711876001</c:v>
                </c:pt>
                <c:pt idx="97">
                  <c:v>2.0000765867926402</c:v>
                </c:pt>
                <c:pt idx="98">
                  <c:v>2.0018730561596798</c:v>
                </c:pt>
                <c:pt idx="99">
                  <c:v>2.0041937143356701</c:v>
                </c:pt>
                <c:pt idx="100">
                  <c:v>2.00702249873251</c:v>
                </c:pt>
                <c:pt idx="101">
                  <c:v>1.98554901682699</c:v>
                </c:pt>
                <c:pt idx="102">
                  <c:v>1.9641920503466701</c:v>
                </c:pt>
                <c:pt idx="103">
                  <c:v>1.9429571583554299</c:v>
                </c:pt>
                <c:pt idx="104">
                  <c:v>1.92185057000766</c:v>
                </c:pt>
                <c:pt idx="105">
                  <c:v>1.9008793282574299</c:v>
                </c:pt>
                <c:pt idx="106">
                  <c:v>1.8800514843735501</c:v>
                </c:pt>
                <c:pt idx="107">
                  <c:v>1.85937637189086</c:v>
                </c:pt>
                <c:pt idx="108">
                  <c:v>1.8388650136651801</c:v>
                </c:pt>
                <c:pt idx="109">
                  <c:v>1.81853077179792</c:v>
                </c:pt>
                <c:pt idx="110">
                  <c:v>1.7983904841496501</c:v>
                </c:pt>
                <c:pt idx="111">
                  <c:v>1.7771274350688</c:v>
                </c:pt>
                <c:pt idx="112">
                  <c:v>1.75596181597849</c:v>
                </c:pt>
                <c:pt idx="113">
                  <c:v>1.73489593589333</c:v>
                </c:pt>
                <c:pt idx="114">
                  <c:v>1.7139323642542399</c:v>
                </c:pt>
                <c:pt idx="115">
                  <c:v>1.69307391627295</c:v>
                </c:pt>
                <c:pt idx="116">
                  <c:v>1.6723236473966301</c:v>
                </c:pt>
                <c:pt idx="117">
                  <c:v>1.6516848546035201</c:v>
                </c:pt>
                <c:pt idx="118">
                  <c:v>1.63116108317788</c:v>
                </c:pt>
                <c:pt idx="119">
                  <c:v>1.6107561382632301</c:v>
                </c:pt>
                <c:pt idx="120">
                  <c:v>1.5904741009710801</c:v>
                </c:pt>
                <c:pt idx="121">
                  <c:v>1.5719199958908701</c:v>
                </c:pt>
                <c:pt idx="122">
                  <c:v>1.5534600471326301</c:v>
                </c:pt>
                <c:pt idx="123">
                  <c:v>1.53509902570852</c:v>
                </c:pt>
                <c:pt idx="124">
                  <c:v>1.51684245242236</c:v>
                </c:pt>
                <c:pt idx="125">
                  <c:v>1.4986968399267799</c:v>
                </c:pt>
                <c:pt idx="126">
                  <c:v>1.48067006037282</c:v>
                </c:pt>
                <c:pt idx="127">
                  <c:v>1.46277191729136</c:v>
                </c:pt>
                <c:pt idx="128">
                  <c:v>1.4450150427834301</c:v>
                </c:pt>
                <c:pt idx="129">
                  <c:v>1.4274162614329899</c:v>
                </c:pt>
                <c:pt idx="130">
                  <c:v>1.40999841587365</c:v>
                </c:pt>
                <c:pt idx="131">
                  <c:v>1.39093520800714</c:v>
                </c:pt>
                <c:pt idx="132">
                  <c:v>1.37194612590368</c:v>
                </c:pt>
                <c:pt idx="133">
                  <c:v>1.35303311907777</c:v>
                </c:pt>
                <c:pt idx="134">
                  <c:v>1.33419833099095</c:v>
                </c:pt>
                <c:pt idx="135">
                  <c:v>1.3154441032173101</c:v>
                </c:pt>
                <c:pt idx="136">
                  <c:v>1.2967729823159699</c:v>
                </c:pt>
                <c:pt idx="137">
                  <c:v>1.27818772940017</c:v>
                </c:pt>
                <c:pt idx="138">
                  <c:v>1.2596913325280401</c:v>
                </c:pt>
                <c:pt idx="139">
                  <c:v>1.24128702219593</c:v>
                </c:pt>
                <c:pt idx="140">
                  <c:v>1.2229782904133999</c:v>
                </c:pt>
                <c:pt idx="141">
                  <c:v>1.2056542595909201</c:v>
                </c:pt>
                <c:pt idx="142">
                  <c:v>1.1883955389735299</c:v>
                </c:pt>
                <c:pt idx="143">
                  <c:v>1.1712063954979599</c:v>
                </c:pt>
                <c:pt idx="144">
                  <c:v>1.1540916216911701</c:v>
                </c:pt>
                <c:pt idx="145">
                  <c:v>1.13705636622604</c:v>
                </c:pt>
                <c:pt idx="146">
                  <c:v>1.1201057588494201</c:v>
                </c:pt>
                <c:pt idx="147">
                  <c:v>1.103244471047</c:v>
                </c:pt>
                <c:pt idx="148">
                  <c:v>1.0864765471726301</c:v>
                </c:pt>
                <c:pt idx="149">
                  <c:v>1.0698057135865799</c:v>
                </c:pt>
                <c:pt idx="150">
                  <c:v>1.05323598911144</c:v>
                </c:pt>
                <c:pt idx="151">
                  <c:v>1.0302084666256599</c:v>
                </c:pt>
                <c:pt idx="152">
                  <c:v>1.0073912547373201</c:v>
                </c:pt>
                <c:pt idx="153">
                  <c:v>0.98480414280914397</c:v>
                </c:pt>
                <c:pt idx="154">
                  <c:v>0.96243219410606795</c:v>
                </c:pt>
                <c:pt idx="155">
                  <c:v>0.94025854815325105</c:v>
                </c:pt>
                <c:pt idx="156">
                  <c:v>0.91827933662156203</c:v>
                </c:pt>
                <c:pt idx="157">
                  <c:v>0.89649875498443299</c:v>
                </c:pt>
                <c:pt idx="158">
                  <c:v>0.87492504807584903</c:v>
                </c:pt>
                <c:pt idx="159">
                  <c:v>0.85356887002843196</c:v>
                </c:pt>
                <c:pt idx="160">
                  <c:v>0.83244269153841799</c:v>
                </c:pt>
                <c:pt idx="161">
                  <c:v>0.81352566369280399</c:v>
                </c:pt>
                <c:pt idx="162">
                  <c:v>0.79472911011799996</c:v>
                </c:pt>
                <c:pt idx="163">
                  <c:v>0.77606172081959701</c:v>
                </c:pt>
                <c:pt idx="164">
                  <c:v>0.75753298355563203</c:v>
                </c:pt>
                <c:pt idx="165">
                  <c:v>0.73915326953143301</c:v>
                </c:pt>
                <c:pt idx="166">
                  <c:v>0.72093392899555697</c:v>
                </c:pt>
                <c:pt idx="167">
                  <c:v>0.70288739779307197</c:v>
                </c:pt>
                <c:pt idx="168">
                  <c:v>0.68502731597644895</c:v>
                </c:pt>
                <c:pt idx="169">
                  <c:v>0.667368659584609</c:v>
                </c:pt>
                <c:pt idx="170">
                  <c:v>0.64992788665711798</c:v>
                </c:pt>
                <c:pt idx="171">
                  <c:v>0.63045943737869103</c:v>
                </c:pt>
                <c:pt idx="172">
                  <c:v>0.61117199416636603</c:v>
                </c:pt>
                <c:pt idx="173">
                  <c:v>0.59208317753322803</c:v>
                </c:pt>
                <c:pt idx="174">
                  <c:v>0.57321276120308096</c:v>
                </c:pt>
                <c:pt idx="175">
                  <c:v>0.55458297057512895</c:v>
                </c:pt>
                <c:pt idx="176">
                  <c:v>0.53621882227986095</c:v>
                </c:pt>
                <c:pt idx="177">
                  <c:v>0.51814850847975003</c:v>
                </c:pt>
                <c:pt idx="178">
                  <c:v>0.50040382861523602</c:v>
                </c:pt>
                <c:pt idx="179">
                  <c:v>0.48302066945719302</c:v>
                </c:pt>
                <c:pt idx="180">
                  <c:v>0.46603953115670899</c:v>
                </c:pt>
                <c:pt idx="181">
                  <c:v>0.44570738267282201</c:v>
                </c:pt>
                <c:pt idx="182">
                  <c:v>0.425703874467046</c:v>
                </c:pt>
                <c:pt idx="183">
                  <c:v>0.40607750488949002</c:v>
                </c:pt>
                <c:pt idx="184">
                  <c:v>0.386885591690596</c:v>
                </c:pt>
                <c:pt idx="185">
                  <c:v>0.36819598637566098</c:v>
                </c:pt>
                <c:pt idx="186">
                  <c:v>0.350089048693909</c:v>
                </c:pt>
                <c:pt idx="187">
                  <c:v>0.33265984456486603</c:v>
                </c:pt>
                <c:pt idx="188">
                  <c:v>0.31602045825800801</c:v>
                </c:pt>
                <c:pt idx="189">
                  <c:v>0.30030218794091701</c:v>
                </c:pt>
                <c:pt idx="190">
                  <c:v>0.28565720629380398</c:v>
                </c:pt>
                <c:pt idx="191">
                  <c:v>0.25709148566442303</c:v>
                </c:pt>
                <c:pt idx="192">
                  <c:v>0.22852576503504199</c:v>
                </c:pt>
                <c:pt idx="193">
                  <c:v>0.19996004440566201</c:v>
                </c:pt>
                <c:pt idx="194">
                  <c:v>0.171394323776281</c:v>
                </c:pt>
                <c:pt idx="195">
                  <c:v>0.14282860314690199</c:v>
                </c:pt>
                <c:pt idx="196">
                  <c:v>0.11426288251752099</c:v>
                </c:pt>
                <c:pt idx="197">
                  <c:v>8.5697161888140402E-2</c:v>
                </c:pt>
                <c:pt idx="198">
                  <c:v>5.7131441258760601E-2</c:v>
                </c:pt>
                <c:pt idx="199">
                  <c:v>2.8565720629379801E-2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A-44DE-8FE5-F5A640270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07678108527649"/>
          <c:y val="0.90271330083338519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ApproximationPlots!$BH$3</c:f>
          <c:strCache>
            <c:ptCount val="1"/>
            <c:pt idx="0">
              <c:v>Forward Initial Margin of a 15Y Plain Vanilla Swap</c:v>
            </c:pt>
          </c:strCache>
        </c:strRef>
      </c:tx>
      <c:layout>
        <c:manualLayout>
          <c:xMode val="edge"/>
          <c:yMode val="edge"/>
          <c:x val="0.19375720656488052"/>
          <c:y val="4.3024478435663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ApproximationPlots!$BK$5:$BK$155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6.2790956600312295</c:v>
                </c:pt>
                <c:pt idx="2">
                  <c:v>6.1367221320548602</c:v>
                </c:pt>
                <c:pt idx="3">
                  <c:v>6.0997261211526297</c:v>
                </c:pt>
                <c:pt idx="4">
                  <c:v>6.0455501755107903</c:v>
                </c:pt>
                <c:pt idx="5">
                  <c:v>5.9744791129640298</c:v>
                </c:pt>
                <c:pt idx="6">
                  <c:v>5.9488142505100301</c:v>
                </c:pt>
                <c:pt idx="7">
                  <c:v>5.9089692281115704</c:v>
                </c:pt>
                <c:pt idx="8">
                  <c:v>5.8570721962189998</c:v>
                </c:pt>
                <c:pt idx="9">
                  <c:v>5.8042312437209098</c:v>
                </c:pt>
                <c:pt idx="10">
                  <c:v>5.7335278721037302</c:v>
                </c:pt>
                <c:pt idx="11">
                  <c:v>5.7068074674938201</c:v>
                </c:pt>
                <c:pt idx="12">
                  <c:v>5.6591489864054001</c:v>
                </c:pt>
                <c:pt idx="13">
                  <c:v>5.6211182192037601</c:v>
                </c:pt>
                <c:pt idx="14">
                  <c:v>5.5674586789090803</c:v>
                </c:pt>
                <c:pt idx="15">
                  <c:v>5.49589511982603</c:v>
                </c:pt>
                <c:pt idx="16">
                  <c:v>5.4738835358348803</c:v>
                </c:pt>
                <c:pt idx="17">
                  <c:v>5.44132648121517</c:v>
                </c:pt>
                <c:pt idx="18">
                  <c:v>5.3933937791767699</c:v>
                </c:pt>
                <c:pt idx="19">
                  <c:v>5.34264985534156</c:v>
                </c:pt>
                <c:pt idx="20">
                  <c:v>5.2755193729353902</c:v>
                </c:pt>
                <c:pt idx="21">
                  <c:v>5.2545731982760895</c:v>
                </c:pt>
                <c:pt idx="22">
                  <c:v>5.2150620208534599</c:v>
                </c:pt>
                <c:pt idx="23">
                  <c:v>5.1744848565486397</c:v>
                </c:pt>
                <c:pt idx="24">
                  <c:v>5.1228269711079903</c:v>
                </c:pt>
                <c:pt idx="25">
                  <c:v>5.0565899446911899</c:v>
                </c:pt>
                <c:pt idx="26">
                  <c:v>5.0331308263319601</c:v>
                </c:pt>
                <c:pt idx="27">
                  <c:v>5.0031801812649501</c:v>
                </c:pt>
                <c:pt idx="28">
                  <c:v>4.9563050711932597</c:v>
                </c:pt>
                <c:pt idx="29">
                  <c:v>4.9079831586200795</c:v>
                </c:pt>
                <c:pt idx="30">
                  <c:v>4.8394754877108497</c:v>
                </c:pt>
                <c:pt idx="31">
                  <c:v>4.81882283608594</c:v>
                </c:pt>
                <c:pt idx="32">
                  <c:v>4.7872188714140202</c:v>
                </c:pt>
                <c:pt idx="33">
                  <c:v>4.7455193566909601</c:v>
                </c:pt>
                <c:pt idx="34">
                  <c:v>4.6953747012880402</c:v>
                </c:pt>
                <c:pt idx="35">
                  <c:v>4.6317077571255201</c:v>
                </c:pt>
                <c:pt idx="36">
                  <c:v>4.6143523693061201</c:v>
                </c:pt>
                <c:pt idx="37">
                  <c:v>4.5821337503905202</c:v>
                </c:pt>
                <c:pt idx="38">
                  <c:v>4.54679728853485</c:v>
                </c:pt>
                <c:pt idx="39">
                  <c:v>4.4925582417661705</c:v>
                </c:pt>
                <c:pt idx="40">
                  <c:v>4.4262361429534405</c:v>
                </c:pt>
                <c:pt idx="41">
                  <c:v>4.41009192048576</c:v>
                </c:pt>
                <c:pt idx="42">
                  <c:v>4.3811095335905597</c:v>
                </c:pt>
                <c:pt idx="43">
                  <c:v>4.3354000947565101</c:v>
                </c:pt>
                <c:pt idx="44">
                  <c:v>4.2907598660725501</c:v>
                </c:pt>
                <c:pt idx="45">
                  <c:v>4.2289688706407604</c:v>
                </c:pt>
                <c:pt idx="46">
                  <c:v>4.2137239572211795</c:v>
                </c:pt>
                <c:pt idx="47">
                  <c:v>4.1851894691088001</c:v>
                </c:pt>
                <c:pt idx="48">
                  <c:v>4.1534539703908795</c:v>
                </c:pt>
                <c:pt idx="49">
                  <c:v>4.0928610729751904</c:v>
                </c:pt>
                <c:pt idx="50">
                  <c:v>4.0304602837030901</c:v>
                </c:pt>
                <c:pt idx="51">
                  <c:v>4.0162536979784598</c:v>
                </c:pt>
                <c:pt idx="52">
                  <c:v>3.9912141571144302</c:v>
                </c:pt>
                <c:pt idx="53">
                  <c:v>3.93882177476724</c:v>
                </c:pt>
                <c:pt idx="54">
                  <c:v>3.8855079300611797</c:v>
                </c:pt>
                <c:pt idx="55">
                  <c:v>3.8184035480748904</c:v>
                </c:pt>
                <c:pt idx="56">
                  <c:v>3.8013855349066903</c:v>
                </c:pt>
                <c:pt idx="57">
                  <c:v>3.7704322750692905</c:v>
                </c:pt>
                <c:pt idx="58">
                  <c:v>3.7313730535812</c:v>
                </c:pt>
                <c:pt idx="59">
                  <c:v>3.6799656124177096</c:v>
                </c:pt>
                <c:pt idx="60">
                  <c:v>3.6143368517246204</c:v>
                </c:pt>
                <c:pt idx="61">
                  <c:v>3.5997346462215098</c:v>
                </c:pt>
                <c:pt idx="62">
                  <c:v>3.5760532055281202</c:v>
                </c:pt>
                <c:pt idx="63">
                  <c:v>3.5340179768369198</c:v>
                </c:pt>
                <c:pt idx="64">
                  <c:v>3.4829583575007903</c:v>
                </c:pt>
                <c:pt idx="65">
                  <c:v>3.4169740618792601</c:v>
                </c:pt>
                <c:pt idx="66">
                  <c:v>3.40576486380469</c:v>
                </c:pt>
                <c:pt idx="67">
                  <c:v>3.3844287652651999</c:v>
                </c:pt>
                <c:pt idx="68">
                  <c:v>3.3477176859821696</c:v>
                </c:pt>
                <c:pt idx="69">
                  <c:v>3.2936488766861203</c:v>
                </c:pt>
                <c:pt idx="70">
                  <c:v>3.2284712788549497</c:v>
                </c:pt>
                <c:pt idx="71">
                  <c:v>3.2180538933947402</c:v>
                </c:pt>
                <c:pt idx="72">
                  <c:v>3.1962458112653098</c:v>
                </c:pt>
                <c:pt idx="73">
                  <c:v>3.15821655677007</c:v>
                </c:pt>
                <c:pt idx="74">
                  <c:v>3.1087467400321898</c:v>
                </c:pt>
                <c:pt idx="75">
                  <c:v>3.0436628529087599</c:v>
                </c:pt>
                <c:pt idx="76">
                  <c:v>3.0365871993915801</c:v>
                </c:pt>
                <c:pt idx="77">
                  <c:v>3.0180976991448203</c:v>
                </c:pt>
                <c:pt idx="78">
                  <c:v>2.9823926735191799</c:v>
                </c:pt>
                <c:pt idx="79">
                  <c:v>2.9276704612365703</c:v>
                </c:pt>
                <c:pt idx="80">
                  <c:v>2.8643573896397498</c:v>
                </c:pt>
                <c:pt idx="81">
                  <c:v>2.85597544251236</c:v>
                </c:pt>
                <c:pt idx="82">
                  <c:v>2.8412527643767698</c:v>
                </c:pt>
                <c:pt idx="83">
                  <c:v>2.8002532815069601</c:v>
                </c:pt>
                <c:pt idx="84">
                  <c:v>2.7519948499670801</c:v>
                </c:pt>
                <c:pt idx="85">
                  <c:v>2.6867193801348801</c:v>
                </c:pt>
                <c:pt idx="86">
                  <c:v>2.6826343283676501</c:v>
                </c:pt>
                <c:pt idx="87">
                  <c:v>2.66823442633528</c:v>
                </c:pt>
                <c:pt idx="88">
                  <c:v>2.6405054151602703</c:v>
                </c:pt>
                <c:pt idx="89">
                  <c:v>2.5781992569854397</c:v>
                </c:pt>
                <c:pt idx="90">
                  <c:v>2.5121337635453598</c:v>
                </c:pt>
                <c:pt idx="91">
                  <c:v>2.5068924327779101</c:v>
                </c:pt>
                <c:pt idx="92">
                  <c:v>2.4930025554718198</c:v>
                </c:pt>
                <c:pt idx="93">
                  <c:v>2.44765453317184</c:v>
                </c:pt>
                <c:pt idx="94">
                  <c:v>2.39993520830319</c:v>
                </c:pt>
                <c:pt idx="95">
                  <c:v>2.3352159364267799</c:v>
                </c:pt>
                <c:pt idx="96">
                  <c:v>2.3318215576977699</c:v>
                </c:pt>
                <c:pt idx="97">
                  <c:v>2.3190651724801099</c:v>
                </c:pt>
                <c:pt idx="98">
                  <c:v>2.30240267310944</c:v>
                </c:pt>
                <c:pt idx="99">
                  <c:v>2.2349088493773799</c:v>
                </c:pt>
                <c:pt idx="100">
                  <c:v>2.1570661587420501</c:v>
                </c:pt>
                <c:pt idx="101">
                  <c:v>2.1545927453747202</c:v>
                </c:pt>
                <c:pt idx="102">
                  <c:v>2.1424547196618002</c:v>
                </c:pt>
                <c:pt idx="103">
                  <c:v>2.0814803190254501</c:v>
                </c:pt>
                <c:pt idx="104">
                  <c:v>2.0123534452612502</c:v>
                </c:pt>
                <c:pt idx="105">
                  <c:v>1.9348617838814701</c:v>
                </c:pt>
                <c:pt idx="106">
                  <c:v>1.92544866992131</c:v>
                </c:pt>
                <c:pt idx="107">
                  <c:v>1.90240766729815</c:v>
                </c:pt>
                <c:pt idx="108">
                  <c:v>1.86973513503971</c:v>
                </c:pt>
                <c:pt idx="109">
                  <c:v>1.80219055565606</c:v>
                </c:pt>
                <c:pt idx="110">
                  <c:v>1.7249153562543398</c:v>
                </c:pt>
                <c:pt idx="111">
                  <c:v>1.72095526577389</c:v>
                </c:pt>
                <c:pt idx="112">
                  <c:v>1.71478143398839</c:v>
                </c:pt>
                <c:pt idx="113">
                  <c:v>1.6723319243519998</c:v>
                </c:pt>
                <c:pt idx="114">
                  <c:v>1.6004435858300501</c:v>
                </c:pt>
                <c:pt idx="115">
                  <c:v>1.5232391571177599</c:v>
                </c:pt>
                <c:pt idx="116">
                  <c:v>1.52237703732901</c:v>
                </c:pt>
                <c:pt idx="117">
                  <c:v>1.5125766728434999</c:v>
                </c:pt>
                <c:pt idx="118">
                  <c:v>1.4735625569214599</c:v>
                </c:pt>
                <c:pt idx="119">
                  <c:v>1.4042813722441401</c:v>
                </c:pt>
                <c:pt idx="120">
                  <c:v>1.32570609025779</c:v>
                </c:pt>
                <c:pt idx="121">
                  <c:v>1.3259922849983299</c:v>
                </c:pt>
                <c:pt idx="122">
                  <c:v>1.3218434711046601</c:v>
                </c:pt>
                <c:pt idx="123">
                  <c:v>1.29159279892389</c:v>
                </c:pt>
                <c:pt idx="124">
                  <c:v>1.2101804037078401</c:v>
                </c:pt>
                <c:pt idx="125">
                  <c:v>1.12896980292348</c:v>
                </c:pt>
                <c:pt idx="126">
                  <c:v>1.13485589402547</c:v>
                </c:pt>
                <c:pt idx="127">
                  <c:v>1.14292333985753</c:v>
                </c:pt>
                <c:pt idx="128">
                  <c:v>1.09433649650327</c:v>
                </c:pt>
                <c:pt idx="129">
                  <c:v>1.0174313578692</c:v>
                </c:pt>
                <c:pt idx="130">
                  <c:v>0.93456991377512499</c:v>
                </c:pt>
                <c:pt idx="131">
                  <c:v>0.94172456732653098</c:v>
                </c:pt>
                <c:pt idx="132">
                  <c:v>0.94546429667207099</c:v>
                </c:pt>
                <c:pt idx="133">
                  <c:v>0.93873329586215504</c:v>
                </c:pt>
                <c:pt idx="134">
                  <c:v>0.84065423041236398</c:v>
                </c:pt>
                <c:pt idx="135">
                  <c:v>0.755748944298826</c:v>
                </c:pt>
                <c:pt idx="136">
                  <c:v>0.77764339385589398</c:v>
                </c:pt>
                <c:pt idx="137">
                  <c:v>0.82245068742196104</c:v>
                </c:pt>
                <c:pt idx="138">
                  <c:v>0.760522104766715</c:v>
                </c:pt>
                <c:pt idx="139">
                  <c:v>0.67070242978291106</c:v>
                </c:pt>
                <c:pt idx="140">
                  <c:v>0.56347804076657204</c:v>
                </c:pt>
                <c:pt idx="141">
                  <c:v>0.57641897227633598</c:v>
                </c:pt>
                <c:pt idx="142">
                  <c:v>0.58191576472706996</c:v>
                </c:pt>
                <c:pt idx="143">
                  <c:v>0.62123198082768005</c:v>
                </c:pt>
                <c:pt idx="144">
                  <c:v>0.45557179023603001</c:v>
                </c:pt>
                <c:pt idx="145">
                  <c:v>0.31296383609636802</c:v>
                </c:pt>
                <c:pt idx="146">
                  <c:v>0.36174022148909502</c:v>
                </c:pt>
                <c:pt idx="147">
                  <c:v>0.51696523735979005</c:v>
                </c:pt>
                <c:pt idx="148">
                  <c:v>0.346294601381606</c:v>
                </c:pt>
                <c:pt idx="149">
                  <c:v>9.0496150675439105E-2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E-44EB-A93C-33EA8F31B025}"/>
            </c:ext>
          </c:extLst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ApproximationPlots!$BL$5:$BL$155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6.07847648979544</c:v>
                </c:pt>
                <c:pt idx="2">
                  <c:v>5.9793589086736905</c:v>
                </c:pt>
                <c:pt idx="3">
                  <c:v>5.9785628978993497</c:v>
                </c:pt>
                <c:pt idx="4">
                  <c:v>5.9730350745345904</c:v>
                </c:pt>
                <c:pt idx="5">
                  <c:v>5.9682262003426505</c:v>
                </c:pt>
                <c:pt idx="6">
                  <c:v>5.7313066558005703</c:v>
                </c:pt>
                <c:pt idx="7">
                  <c:v>5.7278348706930799</c:v>
                </c:pt>
                <c:pt idx="8">
                  <c:v>5.7250633182585196</c:v>
                </c:pt>
                <c:pt idx="9">
                  <c:v>5.7227423059562499</c:v>
                </c:pt>
                <c:pt idx="10">
                  <c:v>5.7185139488884804</c:v>
                </c:pt>
                <c:pt idx="11">
                  <c:v>5.4852867889019006</c:v>
                </c:pt>
                <c:pt idx="12">
                  <c:v>5.4827975169193701</c:v>
                </c:pt>
                <c:pt idx="13">
                  <c:v>5.4809191772387198</c:v>
                </c:pt>
                <c:pt idx="14">
                  <c:v>5.4781894600726897</c:v>
                </c:pt>
                <c:pt idx="15">
                  <c:v>5.4741862303572102</c:v>
                </c:pt>
                <c:pt idx="16">
                  <c:v>5.2455129986913196</c:v>
                </c:pt>
                <c:pt idx="17">
                  <c:v>5.2460648478240204</c:v>
                </c:pt>
                <c:pt idx="18">
                  <c:v>5.2472444171761605</c:v>
                </c:pt>
                <c:pt idx="19">
                  <c:v>5.2492926279031602</c:v>
                </c:pt>
                <c:pt idx="20">
                  <c:v>5.2470378910956104</c:v>
                </c:pt>
                <c:pt idx="21">
                  <c:v>5.02151878061738</c:v>
                </c:pt>
                <c:pt idx="22">
                  <c:v>5.0223291065137898</c:v>
                </c:pt>
                <c:pt idx="23">
                  <c:v>5.0238947344022105</c:v>
                </c:pt>
                <c:pt idx="24">
                  <c:v>5.0258570410777903</c:v>
                </c:pt>
                <c:pt idx="25">
                  <c:v>5.0220993792826594</c:v>
                </c:pt>
                <c:pt idx="26">
                  <c:v>4.7992814953738101</c:v>
                </c:pt>
                <c:pt idx="27">
                  <c:v>4.8006263481087998</c:v>
                </c:pt>
                <c:pt idx="28">
                  <c:v>4.8014969221917898</c:v>
                </c:pt>
                <c:pt idx="29">
                  <c:v>4.8026003199459097</c:v>
                </c:pt>
                <c:pt idx="30">
                  <c:v>4.7985113695066897</c:v>
                </c:pt>
                <c:pt idx="31">
                  <c:v>4.5797966348623396</c:v>
                </c:pt>
                <c:pt idx="32">
                  <c:v>4.5830253975729596</c:v>
                </c:pt>
                <c:pt idx="33">
                  <c:v>4.5859995646298204</c:v>
                </c:pt>
                <c:pt idx="34">
                  <c:v>4.5890175246896199</c:v>
                </c:pt>
                <c:pt idx="35">
                  <c:v>4.5871013970837096</c:v>
                </c:pt>
                <c:pt idx="36">
                  <c:v>4.3702773312474905</c:v>
                </c:pt>
                <c:pt idx="37">
                  <c:v>4.37340860011063</c:v>
                </c:pt>
                <c:pt idx="38">
                  <c:v>4.3766858029852598</c:v>
                </c:pt>
                <c:pt idx="39">
                  <c:v>4.3799947134969699</c:v>
                </c:pt>
                <c:pt idx="40">
                  <c:v>4.3788596643856401</c:v>
                </c:pt>
                <c:pt idx="41">
                  <c:v>4.1646064360467099</c:v>
                </c:pt>
                <c:pt idx="42">
                  <c:v>4.1684501859299203</c:v>
                </c:pt>
                <c:pt idx="43">
                  <c:v>4.1718931117397799</c:v>
                </c:pt>
                <c:pt idx="44">
                  <c:v>4.17689059302299</c:v>
                </c:pt>
                <c:pt idx="45">
                  <c:v>4.1764207158710196</c:v>
                </c:pt>
                <c:pt idx="46">
                  <c:v>3.9633032859296895</c:v>
                </c:pt>
                <c:pt idx="47">
                  <c:v>3.9675310624362803</c:v>
                </c:pt>
                <c:pt idx="48">
                  <c:v>3.9720170599580298</c:v>
                </c:pt>
                <c:pt idx="49">
                  <c:v>3.9767493121595003</c:v>
                </c:pt>
                <c:pt idx="50">
                  <c:v>3.9776697865363198</c:v>
                </c:pt>
                <c:pt idx="51">
                  <c:v>3.74970387542204</c:v>
                </c:pt>
                <c:pt idx="52">
                  <c:v>3.7544370550664801</c:v>
                </c:pt>
                <c:pt idx="53">
                  <c:v>3.7592948052727104</c:v>
                </c:pt>
                <c:pt idx="54">
                  <c:v>3.7649168775427597</c:v>
                </c:pt>
                <c:pt idx="55">
                  <c:v>3.7677116931973602</c:v>
                </c:pt>
                <c:pt idx="56">
                  <c:v>3.54625243772026</c:v>
                </c:pt>
                <c:pt idx="57">
                  <c:v>3.5513626986337599</c:v>
                </c:pt>
                <c:pt idx="58">
                  <c:v>3.5569819621875198</c:v>
                </c:pt>
                <c:pt idx="59">
                  <c:v>3.5627389492282</c:v>
                </c:pt>
                <c:pt idx="60">
                  <c:v>3.56647786333036</c:v>
                </c:pt>
                <c:pt idx="61">
                  <c:v>3.3506345366042196</c:v>
                </c:pt>
                <c:pt idx="62">
                  <c:v>3.3568313837502699</c:v>
                </c:pt>
                <c:pt idx="63">
                  <c:v>3.3626937133413</c:v>
                </c:pt>
                <c:pt idx="64">
                  <c:v>3.3690325107920103</c:v>
                </c:pt>
                <c:pt idx="65">
                  <c:v>3.3734225746866997</c:v>
                </c:pt>
                <c:pt idx="66">
                  <c:v>3.1633048562650901</c:v>
                </c:pt>
                <c:pt idx="67">
                  <c:v>3.1688441114899701</c:v>
                </c:pt>
                <c:pt idx="68">
                  <c:v>3.1748514538768098</c:v>
                </c:pt>
                <c:pt idx="69">
                  <c:v>3.1814584335446798</c:v>
                </c:pt>
                <c:pt idx="70">
                  <c:v>3.1862005044294799</c:v>
                </c:pt>
                <c:pt idx="71">
                  <c:v>2.9805334729908299</c:v>
                </c:pt>
                <c:pt idx="72">
                  <c:v>2.9868698014321899</c:v>
                </c:pt>
                <c:pt idx="73">
                  <c:v>2.9928795109725299</c:v>
                </c:pt>
                <c:pt idx="74">
                  <c:v>3.00008766213625</c:v>
                </c:pt>
                <c:pt idx="75">
                  <c:v>3.0058323697754701</c:v>
                </c:pt>
                <c:pt idx="76">
                  <c:v>2.8031379347662098</c:v>
                </c:pt>
                <c:pt idx="77">
                  <c:v>2.8092293722972803</c:v>
                </c:pt>
                <c:pt idx="78">
                  <c:v>2.8157861245918903</c:v>
                </c:pt>
                <c:pt idx="79">
                  <c:v>2.8228706128940599</c:v>
                </c:pt>
                <c:pt idx="80">
                  <c:v>2.8289656134873797</c:v>
                </c:pt>
                <c:pt idx="81">
                  <c:v>2.6284425191487499</c:v>
                </c:pt>
                <c:pt idx="82">
                  <c:v>2.6352056962739501</c:v>
                </c:pt>
                <c:pt idx="83">
                  <c:v>2.6422532719528298</c:v>
                </c:pt>
                <c:pt idx="84">
                  <c:v>2.6495287146639002</c:v>
                </c:pt>
                <c:pt idx="85">
                  <c:v>2.6564551845828301</c:v>
                </c:pt>
                <c:pt idx="86">
                  <c:v>2.4567498501576899</c:v>
                </c:pt>
                <c:pt idx="87">
                  <c:v>2.4634773595559603</c:v>
                </c:pt>
                <c:pt idx="88">
                  <c:v>2.4702705277687902</c:v>
                </c:pt>
                <c:pt idx="89">
                  <c:v>2.4771193378624803</c:v>
                </c:pt>
                <c:pt idx="90">
                  <c:v>2.48437641803952</c:v>
                </c:pt>
                <c:pt idx="91">
                  <c:v>2.2841154633455298</c:v>
                </c:pt>
                <c:pt idx="92">
                  <c:v>2.2906015473464101</c:v>
                </c:pt>
                <c:pt idx="93">
                  <c:v>2.29729605096977</c:v>
                </c:pt>
                <c:pt idx="94">
                  <c:v>2.3042638606800301</c:v>
                </c:pt>
                <c:pt idx="95">
                  <c:v>2.31155981561461</c:v>
                </c:pt>
                <c:pt idx="96">
                  <c:v>2.1101191475429601</c:v>
                </c:pt>
                <c:pt idx="97">
                  <c:v>2.1164445355614698</c:v>
                </c:pt>
                <c:pt idx="98">
                  <c:v>2.1228014897002399</c:v>
                </c:pt>
                <c:pt idx="99">
                  <c:v>2.1295459195188102</c:v>
                </c:pt>
                <c:pt idx="100">
                  <c:v>2.13653206749856</c:v>
                </c:pt>
                <c:pt idx="101">
                  <c:v>1.8954077294624099</c:v>
                </c:pt>
                <c:pt idx="102">
                  <c:v>1.9012782703521101</c:v>
                </c:pt>
                <c:pt idx="103">
                  <c:v>1.9072975794754399</c:v>
                </c:pt>
                <c:pt idx="104">
                  <c:v>1.9133912483314099</c:v>
                </c:pt>
                <c:pt idx="105">
                  <c:v>1.9199756997341102</c:v>
                </c:pt>
                <c:pt idx="106">
                  <c:v>1.6908141825871401</c:v>
                </c:pt>
                <c:pt idx="107">
                  <c:v>1.69634271870614</c:v>
                </c:pt>
                <c:pt idx="108">
                  <c:v>1.7020965167048199</c:v>
                </c:pt>
                <c:pt idx="109">
                  <c:v>1.7078329632958902</c:v>
                </c:pt>
                <c:pt idx="110">
                  <c:v>1.7145378695489799</c:v>
                </c:pt>
                <c:pt idx="111">
                  <c:v>1.49389849650106</c:v>
                </c:pt>
                <c:pt idx="112">
                  <c:v>1.49907869260967</c:v>
                </c:pt>
                <c:pt idx="113">
                  <c:v>1.5042855867670599</c:v>
                </c:pt>
                <c:pt idx="114">
                  <c:v>1.5095345915148499</c:v>
                </c:pt>
                <c:pt idx="115">
                  <c:v>1.5159634637966</c:v>
                </c:pt>
                <c:pt idx="116">
                  <c:v>1.3005730404406901</c:v>
                </c:pt>
                <c:pt idx="117">
                  <c:v>1.3051950258190899</c:v>
                </c:pt>
                <c:pt idx="118">
                  <c:v>1.3099336781875901</c:v>
                </c:pt>
                <c:pt idx="119">
                  <c:v>1.31468504670888</c:v>
                </c:pt>
                <c:pt idx="120">
                  <c:v>1.3207056040401299</c:v>
                </c:pt>
                <c:pt idx="121">
                  <c:v>1.1089868603450099</c:v>
                </c:pt>
                <c:pt idx="122">
                  <c:v>1.1128927146183201</c:v>
                </c:pt>
                <c:pt idx="123">
                  <c:v>1.11679406497819</c:v>
                </c:pt>
                <c:pt idx="124">
                  <c:v>1.12081596549285</c:v>
                </c:pt>
                <c:pt idx="125">
                  <c:v>1.12616460906044</c:v>
                </c:pt>
                <c:pt idx="126">
                  <c:v>0.91801168068761996</c:v>
                </c:pt>
                <c:pt idx="127">
                  <c:v>0.92138084258346997</c:v>
                </c:pt>
                <c:pt idx="128">
                  <c:v>0.92476298044272698</c:v>
                </c:pt>
                <c:pt idx="129">
                  <c:v>0.92817365720247691</c:v>
                </c:pt>
                <c:pt idx="130">
                  <c:v>0.93297322933996596</c:v>
                </c:pt>
                <c:pt idx="131">
                  <c:v>0.74205049052376304</c:v>
                </c:pt>
                <c:pt idx="132">
                  <c:v>0.74475693520538699</c:v>
                </c:pt>
                <c:pt idx="133">
                  <c:v>0.74747076197596396</c:v>
                </c:pt>
                <c:pt idx="134">
                  <c:v>0.75027583213471805</c:v>
                </c:pt>
                <c:pt idx="135">
                  <c:v>0.75487726829531498</c:v>
                </c:pt>
                <c:pt idx="136">
                  <c:v>0.55210460572758502</c:v>
                </c:pt>
                <c:pt idx="137">
                  <c:v>0.55413808145904997</c:v>
                </c:pt>
                <c:pt idx="138">
                  <c:v>0.55623374678460502</c:v>
                </c:pt>
                <c:pt idx="139">
                  <c:v>0.55834368600852802</c:v>
                </c:pt>
                <c:pt idx="140">
                  <c:v>0.56255693733338097</c:v>
                </c:pt>
                <c:pt idx="141">
                  <c:v>0.30662432733039902</c:v>
                </c:pt>
                <c:pt idx="142">
                  <c:v>0.30765663644319102</c:v>
                </c:pt>
                <c:pt idx="143">
                  <c:v>0.30870470875960498</c:v>
                </c:pt>
                <c:pt idx="144">
                  <c:v>0.30976693097206298</c:v>
                </c:pt>
                <c:pt idx="145">
                  <c:v>0.31276945632813802</c:v>
                </c:pt>
                <c:pt idx="146">
                  <c:v>5.2049518419753403E-3</c:v>
                </c:pt>
                <c:pt idx="147">
                  <c:v>4.6098218977275503E-3</c:v>
                </c:pt>
                <c:pt idx="148">
                  <c:v>4.0553121951039202E-3</c:v>
                </c:pt>
                <c:pt idx="149">
                  <c:v>3.5551414982167699E-3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E-44EB-A93C-33EA8F31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13311674557066"/>
          <c:y val="0.91137569284202025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ApproximationPlots!$CC$4</c:f>
          <c:strCache>
            <c:ptCount val="1"/>
            <c:pt idx="0">
              <c:v>Forward Initial Margin of a Bermudan Swaption (Multi-Callable) with Exercise 8Y, 10Y, 12Y, 14Y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strRef>
              <c:f>ApproximationPlots!$CF$5</c:f>
              <c:strCache>
                <c:ptCount val="1"/>
                <c:pt idx="0">
                  <c:v>Melting on LIBOR Buckets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ApproximationPlots!$CE$6:$CE$186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ApproximationPlots!$CF$6:$CF$186</c:f>
              <c:numCache>
                <c:formatCode>General</c:formatCode>
                <c:ptCount val="181"/>
                <c:pt idx="0">
                  <c:v>1.8488915163164299</c:v>
                </c:pt>
                <c:pt idx="1">
                  <c:v>1.8404201427546301</c:v>
                </c:pt>
                <c:pt idx="2">
                  <c:v>1.8431458286812501</c:v>
                </c:pt>
                <c:pt idx="3">
                  <c:v>1.84001295157842</c:v>
                </c:pt>
                <c:pt idx="4">
                  <c:v>1.8329149578896899</c:v>
                </c:pt>
                <c:pt idx="5">
                  <c:v>1.8270768199882499</c:v>
                </c:pt>
                <c:pt idx="6">
                  <c:v>1.83721643910323</c:v>
                </c:pt>
                <c:pt idx="7">
                  <c:v>1.8329347684456301</c:v>
                </c:pt>
                <c:pt idx="8">
                  <c:v>1.8233204187396901</c:v>
                </c:pt>
                <c:pt idx="9">
                  <c:v>1.8197214532499899</c:v>
                </c:pt>
                <c:pt idx="10">
                  <c:v>1.81347561534811</c:v>
                </c:pt>
                <c:pt idx="11">
                  <c:v>1.8246608700426299</c:v>
                </c:pt>
                <c:pt idx="12">
                  <c:v>1.81791816718998</c:v>
                </c:pt>
                <c:pt idx="13">
                  <c:v>1.81818083021914</c:v>
                </c:pt>
                <c:pt idx="14">
                  <c:v>1.80920237972533</c:v>
                </c:pt>
                <c:pt idx="15">
                  <c:v>1.8038943659883599</c:v>
                </c:pt>
                <c:pt idx="16">
                  <c:v>1.8144959200256101</c:v>
                </c:pt>
                <c:pt idx="17">
                  <c:v>1.8107920055019799</c:v>
                </c:pt>
                <c:pt idx="18">
                  <c:v>1.79849488700967</c:v>
                </c:pt>
                <c:pt idx="19">
                  <c:v>1.7981286883242</c:v>
                </c:pt>
                <c:pt idx="20">
                  <c:v>1.79385207912263</c:v>
                </c:pt>
                <c:pt idx="21">
                  <c:v>1.8040924756296799</c:v>
                </c:pt>
                <c:pt idx="22">
                  <c:v>1.7981801229086001</c:v>
                </c:pt>
                <c:pt idx="23">
                  <c:v>1.8030272003371199</c:v>
                </c:pt>
                <c:pt idx="24">
                  <c:v>1.79261878041254</c:v>
                </c:pt>
                <c:pt idx="25">
                  <c:v>1.78756482929133</c:v>
                </c:pt>
                <c:pt idx="26">
                  <c:v>1.7993061312824701</c:v>
                </c:pt>
                <c:pt idx="27">
                  <c:v>1.7952514551297301</c:v>
                </c:pt>
                <c:pt idx="28">
                  <c:v>1.7807919800313901</c:v>
                </c:pt>
                <c:pt idx="29">
                  <c:v>1.7817304312157101</c:v>
                </c:pt>
                <c:pt idx="30">
                  <c:v>1.7813278602921201</c:v>
                </c:pt>
                <c:pt idx="31">
                  <c:v>1.7915215732929199</c:v>
                </c:pt>
                <c:pt idx="32">
                  <c:v>1.78679695550176</c:v>
                </c:pt>
                <c:pt idx="33">
                  <c:v>1.7972400487536999</c:v>
                </c:pt>
                <c:pt idx="34">
                  <c:v>1.7938197863754599</c:v>
                </c:pt>
                <c:pt idx="35">
                  <c:v>1.79278834659954</c:v>
                </c:pt>
                <c:pt idx="36">
                  <c:v>1.8092065927641101</c:v>
                </c:pt>
                <c:pt idx="37">
                  <c:v>1.8150561687220299</c:v>
                </c:pt>
                <c:pt idx="38">
                  <c:v>1.8034560752197999</c:v>
                </c:pt>
                <c:pt idx="39">
                  <c:v>1.8042101123618699</c:v>
                </c:pt>
                <c:pt idx="40">
                  <c:v>1.80420224866856</c:v>
                </c:pt>
                <c:pt idx="41">
                  <c:v>1.8178008754049599</c:v>
                </c:pt>
                <c:pt idx="42">
                  <c:v>1.8114594731675799</c:v>
                </c:pt>
                <c:pt idx="43">
                  <c:v>1.8196964324753999</c:v>
                </c:pt>
                <c:pt idx="44">
                  <c:v>1.8162165760118001</c:v>
                </c:pt>
                <c:pt idx="45">
                  <c:v>1.81313158984356</c:v>
                </c:pt>
                <c:pt idx="46">
                  <c:v>1.8287918471390501</c:v>
                </c:pt>
                <c:pt idx="47">
                  <c:v>1.83305961680406</c:v>
                </c:pt>
                <c:pt idx="48">
                  <c:v>1.8217858153972</c:v>
                </c:pt>
                <c:pt idx="49">
                  <c:v>1.82181189406675</c:v>
                </c:pt>
                <c:pt idx="50">
                  <c:v>1.8192422072129599</c:v>
                </c:pt>
                <c:pt idx="51">
                  <c:v>1.83359612260384</c:v>
                </c:pt>
                <c:pt idx="52">
                  <c:v>1.8281415189913399</c:v>
                </c:pt>
                <c:pt idx="53">
                  <c:v>1.8335336701939799</c:v>
                </c:pt>
                <c:pt idx="54">
                  <c:v>1.8310224534350401</c:v>
                </c:pt>
                <c:pt idx="55">
                  <c:v>1.82948850679351</c:v>
                </c:pt>
                <c:pt idx="56">
                  <c:v>1.8440144844639701</c:v>
                </c:pt>
                <c:pt idx="57">
                  <c:v>1.84652285211879</c:v>
                </c:pt>
                <c:pt idx="58">
                  <c:v>1.8399373082592401</c:v>
                </c:pt>
                <c:pt idx="59">
                  <c:v>1.8382006254885701</c:v>
                </c:pt>
                <c:pt idx="60">
                  <c:v>1.8340309952748199</c:v>
                </c:pt>
                <c:pt idx="61">
                  <c:v>1.8468368952271601</c:v>
                </c:pt>
                <c:pt idx="62">
                  <c:v>1.8400110276430099</c:v>
                </c:pt>
                <c:pt idx="63">
                  <c:v>1.84149597513444</c:v>
                </c:pt>
                <c:pt idx="64">
                  <c:v>1.83383179537372</c:v>
                </c:pt>
                <c:pt idx="65">
                  <c:v>1.8276492388480601</c:v>
                </c:pt>
                <c:pt idx="66">
                  <c:v>1.8389255422851101</c:v>
                </c:pt>
                <c:pt idx="67">
                  <c:v>1.83722874167189</c:v>
                </c:pt>
                <c:pt idx="68">
                  <c:v>1.82679410557818</c:v>
                </c:pt>
                <c:pt idx="69">
                  <c:v>1.8221466999570499</c:v>
                </c:pt>
                <c:pt idx="70">
                  <c:v>1.82078695419496</c:v>
                </c:pt>
                <c:pt idx="71">
                  <c:v>1.8314466674927401</c:v>
                </c:pt>
                <c:pt idx="72">
                  <c:v>1.82469272170415</c:v>
                </c:pt>
                <c:pt idx="73">
                  <c:v>1.8300852767226401</c:v>
                </c:pt>
                <c:pt idx="74">
                  <c:v>1.8322730548152399</c:v>
                </c:pt>
                <c:pt idx="75">
                  <c:v>1.8263515970957001</c:v>
                </c:pt>
                <c:pt idx="76">
                  <c:v>1.8421918277281299</c:v>
                </c:pt>
                <c:pt idx="77">
                  <c:v>1.8445087989803599</c:v>
                </c:pt>
                <c:pt idx="78">
                  <c:v>1.8411107515503899</c:v>
                </c:pt>
                <c:pt idx="79">
                  <c:v>1.82557567934607</c:v>
                </c:pt>
                <c:pt idx="80">
                  <c:v>1.9666455489816601</c:v>
                </c:pt>
                <c:pt idx="81">
                  <c:v>1.9751339515086099</c:v>
                </c:pt>
                <c:pt idx="82">
                  <c:v>1.9605088224131799</c:v>
                </c:pt>
                <c:pt idx="83">
                  <c:v>1.9329688172061701</c:v>
                </c:pt>
                <c:pt idx="84">
                  <c:v>1.9066544871226001</c:v>
                </c:pt>
                <c:pt idx="85">
                  <c:v>1.87536297893354</c:v>
                </c:pt>
                <c:pt idx="86">
                  <c:v>1.87705344088877</c:v>
                </c:pt>
                <c:pt idx="87">
                  <c:v>1.85873897328738</c:v>
                </c:pt>
                <c:pt idx="88">
                  <c:v>1.8418631652530399</c:v>
                </c:pt>
                <c:pt idx="89">
                  <c:v>1.8191205263647301</c:v>
                </c:pt>
                <c:pt idx="90">
                  <c:v>1.7905932739628001</c:v>
                </c:pt>
                <c:pt idx="91">
                  <c:v>1.79686249048576</c:v>
                </c:pt>
                <c:pt idx="92">
                  <c:v>1.78456921341991</c:v>
                </c:pt>
                <c:pt idx="93">
                  <c:v>1.7706769172772401</c:v>
                </c:pt>
                <c:pt idx="94">
                  <c:v>1.7485650752878601</c:v>
                </c:pt>
                <c:pt idx="95">
                  <c:v>1.7205996522605</c:v>
                </c:pt>
                <c:pt idx="96">
                  <c:v>1.7294731169405</c:v>
                </c:pt>
                <c:pt idx="97">
                  <c:v>1.7221125452149399</c:v>
                </c:pt>
                <c:pt idx="98">
                  <c:v>1.70386643528357</c:v>
                </c:pt>
                <c:pt idx="99">
                  <c:v>1.6782841892181299</c:v>
                </c:pt>
                <c:pt idx="100">
                  <c:v>1.85382489856175</c:v>
                </c:pt>
                <c:pt idx="101">
                  <c:v>1.85926693105283</c:v>
                </c:pt>
                <c:pt idx="102">
                  <c:v>1.8437435876525601</c:v>
                </c:pt>
                <c:pt idx="103">
                  <c:v>1.8179043952898299</c:v>
                </c:pt>
                <c:pt idx="104">
                  <c:v>1.78614627949177</c:v>
                </c:pt>
                <c:pt idx="105">
                  <c:v>1.7477760603896</c:v>
                </c:pt>
                <c:pt idx="106">
                  <c:v>1.7540528255388901</c:v>
                </c:pt>
                <c:pt idx="107">
                  <c:v>1.7402065956712101</c:v>
                </c:pt>
                <c:pt idx="108">
                  <c:v>1.71786280214051</c:v>
                </c:pt>
                <c:pt idx="109">
                  <c:v>1.684450967496</c:v>
                </c:pt>
                <c:pt idx="110">
                  <c:v>1.6458224713996701</c:v>
                </c:pt>
                <c:pt idx="111">
                  <c:v>1.65212914312116</c:v>
                </c:pt>
                <c:pt idx="112">
                  <c:v>1.6384268930663799</c:v>
                </c:pt>
                <c:pt idx="113">
                  <c:v>1.6154457421395501</c:v>
                </c:pt>
                <c:pt idx="114">
                  <c:v>1.58692414387495</c:v>
                </c:pt>
                <c:pt idx="115">
                  <c:v>1.54803552044064</c:v>
                </c:pt>
                <c:pt idx="116">
                  <c:v>1.5555086655763299</c:v>
                </c:pt>
                <c:pt idx="117">
                  <c:v>1.5457140724165099</c:v>
                </c:pt>
                <c:pt idx="118">
                  <c:v>1.52752346901268</c:v>
                </c:pt>
                <c:pt idx="119">
                  <c:v>1.48956745155157</c:v>
                </c:pt>
                <c:pt idx="120">
                  <c:v>1.5592352231495401</c:v>
                </c:pt>
                <c:pt idx="121">
                  <c:v>1.56384280796221</c:v>
                </c:pt>
                <c:pt idx="122">
                  <c:v>1.55018578437777</c:v>
                </c:pt>
                <c:pt idx="123">
                  <c:v>1.51805146817125</c:v>
                </c:pt>
                <c:pt idx="124">
                  <c:v>1.4858639202427499</c:v>
                </c:pt>
                <c:pt idx="125">
                  <c:v>1.4419100791927499</c:v>
                </c:pt>
                <c:pt idx="126">
                  <c:v>1.4469490244077801</c:v>
                </c:pt>
                <c:pt idx="127">
                  <c:v>1.43512634479227</c:v>
                </c:pt>
                <c:pt idx="128">
                  <c:v>1.4212206821019699</c:v>
                </c:pt>
                <c:pt idx="129">
                  <c:v>1.37583896701993</c:v>
                </c:pt>
                <c:pt idx="130">
                  <c:v>1.3249849910032101</c:v>
                </c:pt>
                <c:pt idx="131">
                  <c:v>1.3300848318494001</c:v>
                </c:pt>
                <c:pt idx="132">
                  <c:v>1.31859412636728</c:v>
                </c:pt>
                <c:pt idx="133">
                  <c:v>1.2779717648663</c:v>
                </c:pt>
                <c:pt idx="134">
                  <c:v>1.2340953441870599</c:v>
                </c:pt>
                <c:pt idx="135">
                  <c:v>1.18405763838568</c:v>
                </c:pt>
                <c:pt idx="136">
                  <c:v>1.1845457663015999</c:v>
                </c:pt>
                <c:pt idx="137">
                  <c:v>1.1676888039008799</c:v>
                </c:pt>
                <c:pt idx="138">
                  <c:v>1.1450473861067001</c:v>
                </c:pt>
                <c:pt idx="139">
                  <c:v>1.10135001949458</c:v>
                </c:pt>
                <c:pt idx="140">
                  <c:v>0.94263604270178503</c:v>
                </c:pt>
                <c:pt idx="141">
                  <c:v>0.944332223504735</c:v>
                </c:pt>
                <c:pt idx="142">
                  <c:v>0.93768625701002495</c:v>
                </c:pt>
                <c:pt idx="143">
                  <c:v>0.91121794359267805</c:v>
                </c:pt>
                <c:pt idx="144">
                  <c:v>0.86874150983977705</c:v>
                </c:pt>
                <c:pt idx="145">
                  <c:v>0.82303300884444097</c:v>
                </c:pt>
                <c:pt idx="146">
                  <c:v>0.82569418750262602</c:v>
                </c:pt>
                <c:pt idx="147">
                  <c:v>0.81773277150706103</c:v>
                </c:pt>
                <c:pt idx="148">
                  <c:v>0.79401066748127502</c:v>
                </c:pt>
                <c:pt idx="149">
                  <c:v>0.75367890413356298</c:v>
                </c:pt>
                <c:pt idx="150">
                  <c:v>0.70785723068780004</c:v>
                </c:pt>
                <c:pt idx="151">
                  <c:v>0.71139752421166202</c:v>
                </c:pt>
                <c:pt idx="152">
                  <c:v>0.706939273798317</c:v>
                </c:pt>
                <c:pt idx="153">
                  <c:v>0.68826993881258103</c:v>
                </c:pt>
                <c:pt idx="154">
                  <c:v>0.64250320622985602</c:v>
                </c:pt>
                <c:pt idx="155">
                  <c:v>0.59615307589733602</c:v>
                </c:pt>
                <c:pt idx="156">
                  <c:v>0.60244387418488499</c:v>
                </c:pt>
                <c:pt idx="157">
                  <c:v>0.60452590784506399</c:v>
                </c:pt>
                <c:pt idx="158">
                  <c:v>0.57689040243814105</c:v>
                </c:pt>
                <c:pt idx="159">
                  <c:v>0.53433006404183703</c:v>
                </c:pt>
                <c:pt idx="160">
                  <c:v>0.48829572015949202</c:v>
                </c:pt>
                <c:pt idx="161">
                  <c:v>0.494661371341242</c:v>
                </c:pt>
                <c:pt idx="162">
                  <c:v>0.49496199572001398</c:v>
                </c:pt>
                <c:pt idx="163">
                  <c:v>0.48960013193268198</c:v>
                </c:pt>
                <c:pt idx="164">
                  <c:v>0.43688106092977003</c:v>
                </c:pt>
                <c:pt idx="165">
                  <c:v>0.39043337716434501</c:v>
                </c:pt>
                <c:pt idx="166">
                  <c:v>0.40357167469974098</c:v>
                </c:pt>
                <c:pt idx="167">
                  <c:v>0.42550179487661699</c:v>
                </c:pt>
                <c:pt idx="168">
                  <c:v>0.39220621610617401</c:v>
                </c:pt>
                <c:pt idx="169">
                  <c:v>0.34464277865222898</c:v>
                </c:pt>
                <c:pt idx="170">
                  <c:v>0.28738206841687403</c:v>
                </c:pt>
                <c:pt idx="171">
                  <c:v>0.29516576056792598</c:v>
                </c:pt>
                <c:pt idx="172">
                  <c:v>0.296818732791444</c:v>
                </c:pt>
                <c:pt idx="173">
                  <c:v>0.31593833694708501</c:v>
                </c:pt>
                <c:pt idx="174">
                  <c:v>0.230959126522705</c:v>
                </c:pt>
                <c:pt idx="175">
                  <c:v>0.15706272935659599</c:v>
                </c:pt>
                <c:pt idx="176">
                  <c:v>0.18246290099731999</c:v>
                </c:pt>
                <c:pt idx="177">
                  <c:v>0.26042972764335098</c:v>
                </c:pt>
                <c:pt idx="178">
                  <c:v>0.173768625447111</c:v>
                </c:pt>
                <c:pt idx="179">
                  <c:v>4.5177558226915299E-2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BA-47D2-AE88-E6C550BDB5E5}"/>
            </c:ext>
          </c:extLst>
        </c:ser>
        <c:ser>
          <c:idx val="2"/>
          <c:order val="1"/>
          <c:tx>
            <c:strRef>
              <c:f>ApproximationPlots!$CG$5</c:f>
              <c:strCache>
                <c:ptCount val="1"/>
                <c:pt idx="0">
                  <c:v>Melting on SIMM Buckets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ApproximationPlots!$CE$6:$CE$186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ApproximationPlots!$CG$6:$CG$186</c:f>
              <c:numCache>
                <c:formatCode>General</c:formatCode>
                <c:ptCount val="181"/>
                <c:pt idx="0">
                  <c:v>1.8488915163164299</c:v>
                </c:pt>
                <c:pt idx="1">
                  <c:v>1.8508366283512701</c:v>
                </c:pt>
                <c:pt idx="2">
                  <c:v>1.85275683651673</c:v>
                </c:pt>
                <c:pt idx="3">
                  <c:v>1.85475076704598</c:v>
                </c:pt>
                <c:pt idx="4">
                  <c:v>1.8566996138248699</c:v>
                </c:pt>
                <c:pt idx="5">
                  <c:v>1.8587011906736199</c:v>
                </c:pt>
                <c:pt idx="6">
                  <c:v>1.86063502841601</c:v>
                </c:pt>
                <c:pt idx="7">
                  <c:v>1.8626073934509899</c:v>
                </c:pt>
                <c:pt idx="8">
                  <c:v>1.86450680092034</c:v>
                </c:pt>
                <c:pt idx="9">
                  <c:v>1.8664282097293701</c:v>
                </c:pt>
                <c:pt idx="10">
                  <c:v>1.86825748574113</c:v>
                </c:pt>
                <c:pt idx="11">
                  <c:v>1.87008440665965</c:v>
                </c:pt>
                <c:pt idx="12">
                  <c:v>1.87181133695862</c:v>
                </c:pt>
                <c:pt idx="13">
                  <c:v>1.8735283461974399</c:v>
                </c:pt>
                <c:pt idx="14">
                  <c:v>1.8751372907430399</c:v>
                </c:pt>
                <c:pt idx="15">
                  <c:v>1.8767223626694201</c:v>
                </c:pt>
                <c:pt idx="16">
                  <c:v>1.87818796678647</c:v>
                </c:pt>
                <c:pt idx="17">
                  <c:v>1.8796188885063601</c:v>
                </c:pt>
                <c:pt idx="18">
                  <c:v>1.8809363818726701</c:v>
                </c:pt>
                <c:pt idx="19">
                  <c:v>1.88220620788548</c:v>
                </c:pt>
                <c:pt idx="20">
                  <c:v>1.88335238801393</c:v>
                </c:pt>
                <c:pt idx="21">
                  <c:v>1.88445735611086</c:v>
                </c:pt>
                <c:pt idx="22">
                  <c:v>1.88545329123717</c:v>
                </c:pt>
                <c:pt idx="23">
                  <c:v>1.8863898493672799</c:v>
                </c:pt>
                <c:pt idx="24">
                  <c:v>1.88721144640009</c:v>
                </c:pt>
                <c:pt idx="25">
                  <c:v>1.88795910894452</c:v>
                </c:pt>
                <c:pt idx="26">
                  <c:v>1.88858060460279</c:v>
                </c:pt>
                <c:pt idx="27">
                  <c:v>1.8891187490818899</c:v>
                </c:pt>
                <c:pt idx="28">
                  <c:v>1.8895456644395401</c:v>
                </c:pt>
                <c:pt idx="29">
                  <c:v>1.88987696320152</c:v>
                </c:pt>
                <c:pt idx="30">
                  <c:v>1.8900866258860201</c:v>
                </c:pt>
                <c:pt idx="31">
                  <c:v>1.88980126254942</c:v>
                </c:pt>
                <c:pt idx="32">
                  <c:v>1.8894616922230101</c:v>
                </c:pt>
                <c:pt idx="33">
                  <c:v>1.88904111382125</c:v>
                </c:pt>
                <c:pt idx="34">
                  <c:v>1.88855629249152</c:v>
                </c:pt>
                <c:pt idx="35">
                  <c:v>1.8879758475092401</c:v>
                </c:pt>
                <c:pt idx="36">
                  <c:v>1.88732855009516</c:v>
                </c:pt>
                <c:pt idx="37">
                  <c:v>1.88657748481873</c:v>
                </c:pt>
                <c:pt idx="38">
                  <c:v>1.8857640160547999</c:v>
                </c:pt>
                <c:pt idx="39">
                  <c:v>1.8848454988807399</c:v>
                </c:pt>
                <c:pt idx="40">
                  <c:v>1.8838757341575301</c:v>
                </c:pt>
                <c:pt idx="41">
                  <c:v>1.8853812645663399</c:v>
                </c:pt>
                <c:pt idx="42">
                  <c:v>1.8863217245363499</c:v>
                </c:pt>
                <c:pt idx="43">
                  <c:v>1.8867005177524201</c:v>
                </c:pt>
                <c:pt idx="44">
                  <c:v>1.8864637083737399</c:v>
                </c:pt>
                <c:pt idx="45">
                  <c:v>1.88557745051452</c:v>
                </c:pt>
                <c:pt idx="46">
                  <c:v>1.88543112050031</c:v>
                </c:pt>
                <c:pt idx="47">
                  <c:v>1.88408463435132</c:v>
                </c:pt>
                <c:pt idx="48">
                  <c:v>1.88070507073718</c:v>
                </c:pt>
                <c:pt idx="49">
                  <c:v>1.8761897649408701</c:v>
                </c:pt>
                <c:pt idx="50">
                  <c:v>1.8719809250570001</c:v>
                </c:pt>
                <c:pt idx="51">
                  <c:v>1.8691440617186901</c:v>
                </c:pt>
                <c:pt idx="52">
                  <c:v>1.86631383689371</c:v>
                </c:pt>
                <c:pt idx="53">
                  <c:v>1.86332814969733</c:v>
                </c:pt>
                <c:pt idx="54">
                  <c:v>1.86034396012863</c:v>
                </c:pt>
                <c:pt idx="55">
                  <c:v>1.8571911597503199</c:v>
                </c:pt>
                <c:pt idx="56">
                  <c:v>1.85403626869122</c:v>
                </c:pt>
                <c:pt idx="57">
                  <c:v>1.85070024241012</c:v>
                </c:pt>
                <c:pt idx="58">
                  <c:v>1.8473600337201801</c:v>
                </c:pt>
                <c:pt idx="59">
                  <c:v>1.84382685210179</c:v>
                </c:pt>
                <c:pt idx="60">
                  <c:v>1.8402888385935301</c:v>
                </c:pt>
                <c:pt idx="61">
                  <c:v>1.8365467663041699</c:v>
                </c:pt>
                <c:pt idx="62">
                  <c:v>1.8328006027561701</c:v>
                </c:pt>
                <c:pt idx="63">
                  <c:v>1.8288401148119</c:v>
                </c:pt>
                <c:pt idx="64">
                  <c:v>1.8248776168660801</c:v>
                </c:pt>
                <c:pt idx="65">
                  <c:v>1.8206914215179999</c:v>
                </c:pt>
                <c:pt idx="66">
                  <c:v>1.81650659158421</c:v>
                </c:pt>
                <c:pt idx="67">
                  <c:v>1.8120896609484101</c:v>
                </c:pt>
                <c:pt idx="68">
                  <c:v>1.8076787221508299</c:v>
                </c:pt>
                <c:pt idx="69">
                  <c:v>1.80302833160223</c:v>
                </c:pt>
                <c:pt idx="70">
                  <c:v>1.7983897707168099</c:v>
                </c:pt>
                <c:pt idx="71">
                  <c:v>1.79366715837733</c:v>
                </c:pt>
                <c:pt idx="72">
                  <c:v>1.7889883330769301</c:v>
                </c:pt>
                <c:pt idx="73">
                  <c:v>1.78408583281969</c:v>
                </c:pt>
                <c:pt idx="74">
                  <c:v>1.77921823418535</c:v>
                </c:pt>
                <c:pt idx="75">
                  <c:v>1.7741093256560501</c:v>
                </c:pt>
                <c:pt idx="76">
                  <c:v>1.76903053301525</c:v>
                </c:pt>
                <c:pt idx="77">
                  <c:v>1.76369568519453</c:v>
                </c:pt>
                <c:pt idx="78">
                  <c:v>1.7583901501714001</c:v>
                </c:pt>
                <c:pt idx="79">
                  <c:v>1.7528169757076699</c:v>
                </c:pt>
                <c:pt idx="80">
                  <c:v>1.9658693280648101</c:v>
                </c:pt>
                <c:pt idx="81">
                  <c:v>1.9519820519403099</c:v>
                </c:pt>
                <c:pt idx="82">
                  <c:v>1.9379927451810099</c:v>
                </c:pt>
                <c:pt idx="83">
                  <c:v>1.92427116218468</c:v>
                </c:pt>
                <c:pt idx="84">
                  <c:v>1.9111499420921301</c:v>
                </c:pt>
                <c:pt idx="85">
                  <c:v>1.8978775984132401</c:v>
                </c:pt>
                <c:pt idx="86">
                  <c:v>1.88519577073672</c:v>
                </c:pt>
                <c:pt idx="87">
                  <c:v>1.8723338532043601</c:v>
                </c:pt>
                <c:pt idx="88">
                  <c:v>1.8599645856420099</c:v>
                </c:pt>
                <c:pt idx="89">
                  <c:v>1.8474050997717399</c:v>
                </c:pt>
                <c:pt idx="90">
                  <c:v>1.8353433067470299</c:v>
                </c:pt>
                <c:pt idx="91">
                  <c:v>1.82487056856389</c:v>
                </c:pt>
                <c:pt idx="92">
                  <c:v>1.8140111902310401</c:v>
                </c:pt>
                <c:pt idx="93">
                  <c:v>1.8029848372975401</c:v>
                </c:pt>
                <c:pt idx="94">
                  <c:v>1.7920470838468301</c:v>
                </c:pt>
                <c:pt idx="95">
                  <c:v>1.78055810738039</c:v>
                </c:pt>
                <c:pt idx="96">
                  <c:v>1.76989902049672</c:v>
                </c:pt>
                <c:pt idx="97">
                  <c:v>1.7584421379645701</c:v>
                </c:pt>
                <c:pt idx="98">
                  <c:v>1.7461368246898401</c:v>
                </c:pt>
                <c:pt idx="99">
                  <c:v>1.7329992381917001</c:v>
                </c:pt>
                <c:pt idx="100">
                  <c:v>1.92894796239206</c:v>
                </c:pt>
                <c:pt idx="101">
                  <c:v>1.91055219111898</c:v>
                </c:pt>
                <c:pt idx="102">
                  <c:v>1.89263056482151</c:v>
                </c:pt>
                <c:pt idx="103">
                  <c:v>1.8741705629613701</c:v>
                </c:pt>
                <c:pt idx="104">
                  <c:v>1.8561565549521399</c:v>
                </c:pt>
                <c:pt idx="105">
                  <c:v>1.83757678137791</c:v>
                </c:pt>
                <c:pt idx="106">
                  <c:v>1.81971284310918</c:v>
                </c:pt>
                <c:pt idx="107">
                  <c:v>1.80116290264561</c:v>
                </c:pt>
                <c:pt idx="108">
                  <c:v>1.78272475439947</c:v>
                </c:pt>
                <c:pt idx="109">
                  <c:v>1.7635964257619099</c:v>
                </c:pt>
                <c:pt idx="110">
                  <c:v>1.74506818005766</c:v>
                </c:pt>
                <c:pt idx="111">
                  <c:v>1.7247211002235601</c:v>
                </c:pt>
                <c:pt idx="112">
                  <c:v>1.7050074130789801</c:v>
                </c:pt>
                <c:pt idx="113">
                  <c:v>1.68481883366673</c:v>
                </c:pt>
                <c:pt idx="114">
                  <c:v>1.6652349075283901</c:v>
                </c:pt>
                <c:pt idx="115">
                  <c:v>1.6451564259171001</c:v>
                </c:pt>
                <c:pt idx="116">
                  <c:v>1.62565885385793</c:v>
                </c:pt>
                <c:pt idx="117">
                  <c:v>1.60564978968298</c:v>
                </c:pt>
                <c:pt idx="118">
                  <c:v>1.5862029492396601</c:v>
                </c:pt>
                <c:pt idx="119">
                  <c:v>1.56623089588693</c:v>
                </c:pt>
                <c:pt idx="120">
                  <c:v>1.66064067592039</c:v>
                </c:pt>
                <c:pt idx="121">
                  <c:v>1.63960394735879</c:v>
                </c:pt>
                <c:pt idx="122">
                  <c:v>1.6189415588553</c:v>
                </c:pt>
                <c:pt idx="123">
                  <c:v>1.5974726293286801</c:v>
                </c:pt>
                <c:pt idx="124">
                  <c:v>1.57633365215247</c:v>
                </c:pt>
                <c:pt idx="125">
                  <c:v>1.55433355580468</c:v>
                </c:pt>
                <c:pt idx="126">
                  <c:v>1.5332619308386</c:v>
                </c:pt>
                <c:pt idx="127">
                  <c:v>1.5110933541906499</c:v>
                </c:pt>
                <c:pt idx="128">
                  <c:v>1.4886045309150799</c:v>
                </c:pt>
                <c:pt idx="129">
                  <c:v>1.4650097350783999</c:v>
                </c:pt>
                <c:pt idx="130">
                  <c:v>1.44210004437402</c:v>
                </c:pt>
                <c:pt idx="131">
                  <c:v>1.40999567994667</c:v>
                </c:pt>
                <c:pt idx="132">
                  <c:v>1.3791552277941299</c:v>
                </c:pt>
                <c:pt idx="133">
                  <c:v>1.3478486354643</c:v>
                </c:pt>
                <c:pt idx="134">
                  <c:v>1.31775176902089</c:v>
                </c:pt>
                <c:pt idx="135">
                  <c:v>1.28717530499213</c:v>
                </c:pt>
                <c:pt idx="136">
                  <c:v>1.2577551105846301</c:v>
                </c:pt>
                <c:pt idx="137">
                  <c:v>1.2278389339832201</c:v>
                </c:pt>
                <c:pt idx="138">
                  <c:v>1.19902648036318</c:v>
                </c:pt>
                <c:pt idx="139">
                  <c:v>1.1696988075921899</c:v>
                </c:pt>
                <c:pt idx="140">
                  <c:v>1.03613976647786</c:v>
                </c:pt>
                <c:pt idx="141">
                  <c:v>1.00998648497026</c:v>
                </c:pt>
                <c:pt idx="142">
                  <c:v>0.98474279795733999</c:v>
                </c:pt>
                <c:pt idx="143">
                  <c:v>0.95898909674559196</c:v>
                </c:pt>
                <c:pt idx="144">
                  <c:v>0.93410080348288504</c:v>
                </c:pt>
                <c:pt idx="145">
                  <c:v>0.90867785593244399</c:v>
                </c:pt>
                <c:pt idx="146">
                  <c:v>0.88407764417909396</c:v>
                </c:pt>
                <c:pt idx="147">
                  <c:v>0.85891599009198605</c:v>
                </c:pt>
                <c:pt idx="148">
                  <c:v>0.83453608121364098</c:v>
                </c:pt>
                <c:pt idx="149">
                  <c:v>0.80956593586993597</c:v>
                </c:pt>
                <c:pt idx="150">
                  <c:v>0.78533838603027295</c:v>
                </c:pt>
                <c:pt idx="151">
                  <c:v>0.76034379202907398</c:v>
                </c:pt>
                <c:pt idx="152">
                  <c:v>0.73629136458190603</c:v>
                </c:pt>
                <c:pt idx="153">
                  <c:v>0.71180108115079199</c:v>
                </c:pt>
                <c:pt idx="154">
                  <c:v>0.68815444605466403</c:v>
                </c:pt>
                <c:pt idx="155">
                  <c:v>0.66399391651589601</c:v>
                </c:pt>
                <c:pt idx="156">
                  <c:v>0.64058333757720998</c:v>
                </c:pt>
                <c:pt idx="157">
                  <c:v>0.61657868123193404</c:v>
                </c:pt>
                <c:pt idx="158">
                  <c:v>0.59323596562778103</c:v>
                </c:pt>
                <c:pt idx="159">
                  <c:v>0.56921576356926495</c:v>
                </c:pt>
                <c:pt idx="160">
                  <c:v>0.54577592453346002</c:v>
                </c:pt>
                <c:pt idx="161">
                  <c:v>0.52318034282523995</c:v>
                </c:pt>
                <c:pt idx="162">
                  <c:v>0.50172506139630102</c:v>
                </c:pt>
                <c:pt idx="163">
                  <c:v>0.48000240150969598</c:v>
                </c:pt>
                <c:pt idx="164">
                  <c:v>0.45898273814858898</c:v>
                </c:pt>
                <c:pt idx="165">
                  <c:v>0.43729335828055699</c:v>
                </c:pt>
                <c:pt idx="166">
                  <c:v>0.41591696226347202</c:v>
                </c:pt>
                <c:pt idx="167">
                  <c:v>0.39409300312149698</c:v>
                </c:pt>
                <c:pt idx="168">
                  <c:v>0.37102125111393403</c:v>
                </c:pt>
                <c:pt idx="169">
                  <c:v>0.34713114508822401</c:v>
                </c:pt>
                <c:pt idx="170">
                  <c:v>0.32295102083757199</c:v>
                </c:pt>
                <c:pt idx="171">
                  <c:v>0.28805565164484398</c:v>
                </c:pt>
                <c:pt idx="172">
                  <c:v>0.25819610338327997</c:v>
                </c:pt>
                <c:pt idx="173">
                  <c:v>0.230242310364554</c:v>
                </c:pt>
                <c:pt idx="174">
                  <c:v>0.20422126402548199</c:v>
                </c:pt>
                <c:pt idx="175">
                  <c:v>0.177193598346019</c:v>
                </c:pt>
                <c:pt idx="176">
                  <c:v>0.145045529836236</c:v>
                </c:pt>
                <c:pt idx="177">
                  <c:v>0.12005234383312299</c:v>
                </c:pt>
                <c:pt idx="178">
                  <c:v>8.5707176031635204E-2</c:v>
                </c:pt>
                <c:pt idx="179">
                  <c:v>4.2212406837221703E-2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BA-47D2-AE88-E6C550BD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827624542299061E-2"/>
          <c:y val="0.91522965845080728"/>
          <c:w val="0.91490868723943208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ApproximationPlots!$CV$4</c:f>
          <c:strCache>
            <c:ptCount val="1"/>
            <c:pt idx="0">
              <c:v>Expected 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3449217101534283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strRef>
              <c:f>ApproximationPlots!$CY$5</c:f>
              <c:strCache>
                <c:ptCount val="1"/>
                <c:pt idx="0">
                  <c:v>Not Considering OIS Sensitivities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ApproximationPlots!$CX$6:$CX$206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ApproximationPlots!$CY$6:$CY$206</c:f>
              <c:numCache>
                <c:formatCode>General</c:formatCode>
                <c:ptCount val="201"/>
                <c:pt idx="0">
                  <c:v>2.43521610062185</c:v>
                </c:pt>
                <c:pt idx="1">
                  <c:v>2.4919481060608999</c:v>
                </c:pt>
                <c:pt idx="2">
                  <c:v>2.44528825369866</c:v>
                </c:pt>
                <c:pt idx="3">
                  <c:v>2.4360272455952101</c:v>
                </c:pt>
                <c:pt idx="4">
                  <c:v>2.42584504514805</c:v>
                </c:pt>
                <c:pt idx="5">
                  <c:v>2.4165562958962501</c:v>
                </c:pt>
                <c:pt idx="6">
                  <c:v>2.4073159257326702</c:v>
                </c:pt>
                <c:pt idx="7">
                  <c:v>2.3982756321639398</c:v>
                </c:pt>
                <c:pt idx="8">
                  <c:v>2.3888658359944399</c:v>
                </c:pt>
                <c:pt idx="9">
                  <c:v>2.3804772023965599</c:v>
                </c:pt>
                <c:pt idx="10">
                  <c:v>2.3711147821634802</c:v>
                </c:pt>
                <c:pt idx="11">
                  <c:v>2.3628452345388</c:v>
                </c:pt>
                <c:pt idx="12">
                  <c:v>2.3541214373589301</c:v>
                </c:pt>
                <c:pt idx="13">
                  <c:v>2.3468978100089299</c:v>
                </c:pt>
                <c:pt idx="14">
                  <c:v>2.3370662725728302</c:v>
                </c:pt>
                <c:pt idx="15">
                  <c:v>2.32834169460443</c:v>
                </c:pt>
                <c:pt idx="16">
                  <c:v>2.3212076148235798</c:v>
                </c:pt>
                <c:pt idx="17">
                  <c:v>2.3147882177263299</c:v>
                </c:pt>
                <c:pt idx="18">
                  <c:v>2.3051017478995499</c:v>
                </c:pt>
                <c:pt idx="19">
                  <c:v>2.2993618237996198</c:v>
                </c:pt>
                <c:pt idx="20">
                  <c:v>2.2927302724604499</c:v>
                </c:pt>
                <c:pt idx="21">
                  <c:v>2.28629538731921</c:v>
                </c:pt>
                <c:pt idx="22">
                  <c:v>2.2791435203342498</c:v>
                </c:pt>
                <c:pt idx="23">
                  <c:v>2.2759095811819501</c:v>
                </c:pt>
                <c:pt idx="24">
                  <c:v>2.2675729303955001</c:v>
                </c:pt>
                <c:pt idx="25">
                  <c:v>2.2622773636759201</c:v>
                </c:pt>
                <c:pt idx="26">
                  <c:v>2.2565825262042698</c:v>
                </c:pt>
                <c:pt idx="27">
                  <c:v>2.2514085519564699</c:v>
                </c:pt>
                <c:pt idx="28">
                  <c:v>2.24130208062354</c:v>
                </c:pt>
                <c:pt idx="29">
                  <c:v>2.2378332456891399</c:v>
                </c:pt>
                <c:pt idx="30">
                  <c:v>2.23252022542396</c:v>
                </c:pt>
                <c:pt idx="31">
                  <c:v>2.2271266492476798</c:v>
                </c:pt>
                <c:pt idx="32">
                  <c:v>2.2208633390230101</c:v>
                </c:pt>
                <c:pt idx="33">
                  <c:v>2.22062692541849</c:v>
                </c:pt>
                <c:pt idx="34">
                  <c:v>2.21158312944883</c:v>
                </c:pt>
                <c:pt idx="35">
                  <c:v>2.2075103026504199</c:v>
                </c:pt>
                <c:pt idx="36">
                  <c:v>2.2026962172508702</c:v>
                </c:pt>
                <c:pt idx="37">
                  <c:v>2.1984930232759701</c:v>
                </c:pt>
                <c:pt idx="38">
                  <c:v>2.18687382465993</c:v>
                </c:pt>
                <c:pt idx="39">
                  <c:v>2.1871878713950799</c:v>
                </c:pt>
                <c:pt idx="40">
                  <c:v>2.1840273303706499</c:v>
                </c:pt>
                <c:pt idx="41">
                  <c:v>2.1796613564500098</c:v>
                </c:pt>
                <c:pt idx="42">
                  <c:v>2.1748639724155701</c:v>
                </c:pt>
                <c:pt idx="43">
                  <c:v>2.1804544610354899</c:v>
                </c:pt>
                <c:pt idx="44">
                  <c:v>2.1698070957773101</c:v>
                </c:pt>
                <c:pt idx="45">
                  <c:v>2.16608131714445</c:v>
                </c:pt>
                <c:pt idx="46">
                  <c:v>2.1628907549562801</c:v>
                </c:pt>
                <c:pt idx="47">
                  <c:v>2.1602866532345701</c:v>
                </c:pt>
                <c:pt idx="48">
                  <c:v>2.1441968888627798</c:v>
                </c:pt>
                <c:pt idx="49">
                  <c:v>2.14672207132493</c:v>
                </c:pt>
                <c:pt idx="50">
                  <c:v>2.1494479821772301</c:v>
                </c:pt>
                <c:pt idx="51">
                  <c:v>2.1462416047717898</c:v>
                </c:pt>
                <c:pt idx="52">
                  <c:v>2.1427214865569901</c:v>
                </c:pt>
                <c:pt idx="53">
                  <c:v>2.1586690416003398</c:v>
                </c:pt>
                <c:pt idx="54">
                  <c:v>2.1598339696729298</c:v>
                </c:pt>
                <c:pt idx="55">
                  <c:v>2.1651718725341702</c:v>
                </c:pt>
                <c:pt idx="56">
                  <c:v>2.1688893988901699</c:v>
                </c:pt>
                <c:pt idx="57">
                  <c:v>2.1783504900932602</c:v>
                </c:pt>
                <c:pt idx="58">
                  <c:v>2.1694470650005799</c:v>
                </c:pt>
                <c:pt idx="59">
                  <c:v>2.17248427675545</c:v>
                </c:pt>
                <c:pt idx="60">
                  <c:v>2.1761059372511702</c:v>
                </c:pt>
                <c:pt idx="61">
                  <c:v>2.1773740306071199</c:v>
                </c:pt>
                <c:pt idx="62">
                  <c:v>2.17232584736557</c:v>
                </c:pt>
                <c:pt idx="63">
                  <c:v>2.1832579139078199</c:v>
                </c:pt>
                <c:pt idx="64">
                  <c:v>2.1833243074230801</c:v>
                </c:pt>
                <c:pt idx="65">
                  <c:v>2.18896955846138</c:v>
                </c:pt>
                <c:pt idx="66">
                  <c:v>2.1903779955169398</c:v>
                </c:pt>
                <c:pt idx="67">
                  <c:v>2.1961861446798498</c:v>
                </c:pt>
                <c:pt idx="68">
                  <c:v>2.1903343498570198</c:v>
                </c:pt>
                <c:pt idx="69">
                  <c:v>2.1935231937615298</c:v>
                </c:pt>
                <c:pt idx="70">
                  <c:v>2.2016689347847</c:v>
                </c:pt>
                <c:pt idx="71">
                  <c:v>2.2056595712523199</c:v>
                </c:pt>
                <c:pt idx="72">
                  <c:v>2.2020499703310401</c:v>
                </c:pt>
                <c:pt idx="73">
                  <c:v>2.2102712508784199</c:v>
                </c:pt>
                <c:pt idx="74">
                  <c:v>2.2115006785606499</c:v>
                </c:pt>
                <c:pt idx="75">
                  <c:v>2.21606621438058</c:v>
                </c:pt>
                <c:pt idx="76">
                  <c:v>2.2185644121958399</c:v>
                </c:pt>
                <c:pt idx="77">
                  <c:v>2.2256062033383399</c:v>
                </c:pt>
                <c:pt idx="78">
                  <c:v>2.2232238886382101</c:v>
                </c:pt>
                <c:pt idx="79">
                  <c:v>2.2248678709360301</c:v>
                </c:pt>
                <c:pt idx="80">
                  <c:v>2.2263553726189702</c:v>
                </c:pt>
                <c:pt idx="81">
                  <c:v>2.22560937601363</c:v>
                </c:pt>
                <c:pt idx="82">
                  <c:v>2.2238118561825702</c:v>
                </c:pt>
                <c:pt idx="83">
                  <c:v>2.2286746259451999</c:v>
                </c:pt>
                <c:pt idx="84">
                  <c:v>2.22599300336385</c:v>
                </c:pt>
                <c:pt idx="85">
                  <c:v>2.2371535201284498</c:v>
                </c:pt>
                <c:pt idx="86">
                  <c:v>2.2365465902147599</c:v>
                </c:pt>
                <c:pt idx="87">
                  <c:v>2.23833859193061</c:v>
                </c:pt>
                <c:pt idx="88">
                  <c:v>2.2313825544057702</c:v>
                </c:pt>
                <c:pt idx="89">
                  <c:v>2.23159742377175</c:v>
                </c:pt>
                <c:pt idx="90">
                  <c:v>2.24043435550155</c:v>
                </c:pt>
                <c:pt idx="91">
                  <c:v>2.2408628869562701</c:v>
                </c:pt>
                <c:pt idx="92">
                  <c:v>2.24006366472614</c:v>
                </c:pt>
                <c:pt idx="93">
                  <c:v>2.2506682869437902</c:v>
                </c:pt>
                <c:pt idx="94">
                  <c:v>2.2587435969832699</c:v>
                </c:pt>
                <c:pt idx="95">
                  <c:v>2.2676110091293999</c:v>
                </c:pt>
                <c:pt idx="96">
                  <c:v>2.2791587211898898</c:v>
                </c:pt>
                <c:pt idx="97">
                  <c:v>2.28775637040548</c:v>
                </c:pt>
                <c:pt idx="98">
                  <c:v>2.2847090391108198</c:v>
                </c:pt>
                <c:pt idx="99">
                  <c:v>2.2708528187897201</c:v>
                </c:pt>
                <c:pt idx="100">
                  <c:v>2.2347729720207399</c:v>
                </c:pt>
                <c:pt idx="101">
                  <c:v>2.2342751742503899</c:v>
                </c:pt>
                <c:pt idx="102">
                  <c:v>2.2253745445869</c:v>
                </c:pt>
                <c:pt idx="103">
                  <c:v>2.2031490071940301</c:v>
                </c:pt>
                <c:pt idx="104">
                  <c:v>2.1776009149071598</c:v>
                </c:pt>
                <c:pt idx="105">
                  <c:v>2.1520820334847701</c:v>
                </c:pt>
                <c:pt idx="106">
                  <c:v>2.1478001615600402</c:v>
                </c:pt>
                <c:pt idx="107">
                  <c:v>2.1361048028009</c:v>
                </c:pt>
                <c:pt idx="108">
                  <c:v>2.1200114771562402</c:v>
                </c:pt>
                <c:pt idx="109">
                  <c:v>2.0972470552112199</c:v>
                </c:pt>
                <c:pt idx="110">
                  <c:v>2.08666428274798</c:v>
                </c:pt>
                <c:pt idx="111">
                  <c:v>2.0833425080349501</c:v>
                </c:pt>
                <c:pt idx="112">
                  <c:v>2.0752454072544402</c:v>
                </c:pt>
                <c:pt idx="113">
                  <c:v>2.0621863495869599</c:v>
                </c:pt>
                <c:pt idx="114">
                  <c:v>2.0407806720244501</c:v>
                </c:pt>
                <c:pt idx="115">
                  <c:v>2.0162482764785299</c:v>
                </c:pt>
                <c:pt idx="116">
                  <c:v>2.0162328844483302</c:v>
                </c:pt>
                <c:pt idx="117">
                  <c:v>2.0119576036516098</c:v>
                </c:pt>
                <c:pt idx="118">
                  <c:v>1.9966616675296001</c:v>
                </c:pt>
                <c:pt idx="119">
                  <c:v>1.97283214304166</c:v>
                </c:pt>
                <c:pt idx="120">
                  <c:v>1.9316952146470201</c:v>
                </c:pt>
                <c:pt idx="121">
                  <c:v>1.9276979361837501</c:v>
                </c:pt>
                <c:pt idx="122">
                  <c:v>1.9173195108741199</c:v>
                </c:pt>
                <c:pt idx="123">
                  <c:v>1.89969449425086</c:v>
                </c:pt>
                <c:pt idx="124">
                  <c:v>1.8749124256860501</c:v>
                </c:pt>
                <c:pt idx="125">
                  <c:v>1.8499921609393899</c:v>
                </c:pt>
                <c:pt idx="126">
                  <c:v>1.8482454055445099</c:v>
                </c:pt>
                <c:pt idx="127">
                  <c:v>1.8412288312801499</c:v>
                </c:pt>
                <c:pt idx="128">
                  <c:v>1.82399132632678</c:v>
                </c:pt>
                <c:pt idx="129">
                  <c:v>1.79569414946567</c:v>
                </c:pt>
                <c:pt idx="130">
                  <c:v>1.77030227541718</c:v>
                </c:pt>
                <c:pt idx="131">
                  <c:v>1.76927067971445</c:v>
                </c:pt>
                <c:pt idx="132">
                  <c:v>1.76175071035008</c:v>
                </c:pt>
                <c:pt idx="133">
                  <c:v>1.74385446300939</c:v>
                </c:pt>
                <c:pt idx="134">
                  <c:v>1.72071380613169</c:v>
                </c:pt>
                <c:pt idx="135">
                  <c:v>1.70341331174461</c:v>
                </c:pt>
                <c:pt idx="136">
                  <c:v>1.7047341771522899</c:v>
                </c:pt>
                <c:pt idx="137">
                  <c:v>1.70090837528175</c:v>
                </c:pt>
                <c:pt idx="138">
                  <c:v>1.6875062534962499</c:v>
                </c:pt>
                <c:pt idx="139">
                  <c:v>1.65305315627131</c:v>
                </c:pt>
                <c:pt idx="140">
                  <c:v>1.5963078849293399</c:v>
                </c:pt>
                <c:pt idx="141">
                  <c:v>1.5962254724331699</c:v>
                </c:pt>
                <c:pt idx="142">
                  <c:v>1.58918822154076</c:v>
                </c:pt>
                <c:pt idx="143">
                  <c:v>1.56315997661158</c:v>
                </c:pt>
                <c:pt idx="144">
                  <c:v>1.5363660607324201</c:v>
                </c:pt>
                <c:pt idx="145">
                  <c:v>1.5013280623474901</c:v>
                </c:pt>
                <c:pt idx="146">
                  <c:v>1.5014553532757</c:v>
                </c:pt>
                <c:pt idx="147">
                  <c:v>1.4955896467532901</c:v>
                </c:pt>
                <c:pt idx="148">
                  <c:v>1.48700927857309</c:v>
                </c:pt>
                <c:pt idx="149">
                  <c:v>1.4472845060866799</c:v>
                </c:pt>
                <c:pt idx="150">
                  <c:v>1.4053323787104099</c:v>
                </c:pt>
                <c:pt idx="151">
                  <c:v>1.40431686384128</c:v>
                </c:pt>
                <c:pt idx="152">
                  <c:v>1.3974985942700899</c:v>
                </c:pt>
                <c:pt idx="153">
                  <c:v>1.3620501204426601</c:v>
                </c:pt>
                <c:pt idx="154">
                  <c:v>1.3221126040287099</c:v>
                </c:pt>
                <c:pt idx="155">
                  <c:v>1.2784272151021501</c:v>
                </c:pt>
                <c:pt idx="156">
                  <c:v>1.2740165425036201</c:v>
                </c:pt>
                <c:pt idx="157">
                  <c:v>1.2630836082405299</c:v>
                </c:pt>
                <c:pt idx="158">
                  <c:v>1.2435199019091301</c:v>
                </c:pt>
                <c:pt idx="159">
                  <c:v>1.2028483595061601</c:v>
                </c:pt>
                <c:pt idx="160">
                  <c:v>1.1246982636754099</c:v>
                </c:pt>
                <c:pt idx="161">
                  <c:v>1.1232996982632599</c:v>
                </c:pt>
                <c:pt idx="162">
                  <c:v>1.1194492402919101</c:v>
                </c:pt>
                <c:pt idx="163">
                  <c:v>1.0924982255679001</c:v>
                </c:pt>
                <c:pt idx="164">
                  <c:v>1.0459469256521601</c:v>
                </c:pt>
                <c:pt idx="165">
                  <c:v>0.99529728778089099</c:v>
                </c:pt>
                <c:pt idx="166">
                  <c:v>0.99500416886604903</c:v>
                </c:pt>
                <c:pt idx="167">
                  <c:v>0.98953334988738395</c:v>
                </c:pt>
                <c:pt idx="168">
                  <c:v>0.96444760741358904</c:v>
                </c:pt>
                <c:pt idx="169">
                  <c:v>0.91941448981386897</c:v>
                </c:pt>
                <c:pt idx="170">
                  <c:v>0.86767426702489603</c:v>
                </c:pt>
                <c:pt idx="171">
                  <c:v>0.86864692093410101</c:v>
                </c:pt>
                <c:pt idx="172">
                  <c:v>0.86657303613145598</c:v>
                </c:pt>
                <c:pt idx="173">
                  <c:v>0.84716777159616496</c:v>
                </c:pt>
                <c:pt idx="174">
                  <c:v>0.79425861214260796</c:v>
                </c:pt>
                <c:pt idx="175">
                  <c:v>0.74080322705961399</c:v>
                </c:pt>
                <c:pt idx="176">
                  <c:v>0.74512537525900002</c:v>
                </c:pt>
                <c:pt idx="177">
                  <c:v>0.75076805851969097</c:v>
                </c:pt>
                <c:pt idx="178">
                  <c:v>0.719291042939605</c:v>
                </c:pt>
                <c:pt idx="179">
                  <c:v>0.66924840528825602</c:v>
                </c:pt>
                <c:pt idx="180">
                  <c:v>0.61441244526528904</c:v>
                </c:pt>
                <c:pt idx="181">
                  <c:v>0.61928622073722195</c:v>
                </c:pt>
                <c:pt idx="182">
                  <c:v>0.62202043267185003</c:v>
                </c:pt>
                <c:pt idx="183">
                  <c:v>0.61762595605534298</c:v>
                </c:pt>
                <c:pt idx="184">
                  <c:v>0.55373826024362904</c:v>
                </c:pt>
                <c:pt idx="185">
                  <c:v>0.49685653154675202</c:v>
                </c:pt>
                <c:pt idx="186">
                  <c:v>0.51138681497331195</c:v>
                </c:pt>
                <c:pt idx="187">
                  <c:v>0.540769921923691</c:v>
                </c:pt>
                <c:pt idx="188">
                  <c:v>0.500279693264432</c:v>
                </c:pt>
                <c:pt idx="189">
                  <c:v>0.44138425889583999</c:v>
                </c:pt>
                <c:pt idx="190">
                  <c:v>0.37007913868068398</c:v>
                </c:pt>
                <c:pt idx="191">
                  <c:v>0.37867833803923401</c:v>
                </c:pt>
                <c:pt idx="192">
                  <c:v>0.38257596495078</c:v>
                </c:pt>
                <c:pt idx="193">
                  <c:v>0.407880384770481</c:v>
                </c:pt>
                <c:pt idx="194">
                  <c:v>0.29940733208255099</c:v>
                </c:pt>
                <c:pt idx="195">
                  <c:v>0.20524390588058</c:v>
                </c:pt>
                <c:pt idx="196">
                  <c:v>0.237148376264118</c:v>
                </c:pt>
                <c:pt idx="197">
                  <c:v>0.33897063045134601</c:v>
                </c:pt>
                <c:pt idx="198">
                  <c:v>0.227916791216001</c:v>
                </c:pt>
                <c:pt idx="199">
                  <c:v>6.0249989635409999E-2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8-4465-B07A-C1F420104DE5}"/>
            </c:ext>
          </c:extLst>
        </c:ser>
        <c:ser>
          <c:idx val="2"/>
          <c:order val="1"/>
          <c:tx>
            <c:strRef>
              <c:f>ApproximationPlots!$CZ$5</c:f>
              <c:strCache>
                <c:ptCount val="1"/>
                <c:pt idx="0">
                  <c:v>Considering OIS Sensitivities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ApproximationPlots!$CX$6:$CX$206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ApproximationPlots!$CZ$6:$CZ$206</c:f>
              <c:numCache>
                <c:formatCode>General</c:formatCode>
                <c:ptCount val="201"/>
                <c:pt idx="0">
                  <c:v>1.9353493395024499</c:v>
                </c:pt>
                <c:pt idx="1">
                  <c:v>1.9766750051155999</c:v>
                </c:pt>
                <c:pt idx="2">
                  <c:v>1.94611767367125</c:v>
                </c:pt>
                <c:pt idx="3">
                  <c:v>1.93805264079954</c:v>
                </c:pt>
                <c:pt idx="4">
                  <c:v>1.9326806350677199</c:v>
                </c:pt>
                <c:pt idx="5">
                  <c:v>1.9263394684239099</c:v>
                </c:pt>
                <c:pt idx="6">
                  <c:v>1.9207092719413701</c:v>
                </c:pt>
                <c:pt idx="7">
                  <c:v>1.9145691974213701</c:v>
                </c:pt>
                <c:pt idx="8">
                  <c:v>1.91061913907092</c:v>
                </c:pt>
                <c:pt idx="9">
                  <c:v>1.90585092703184</c:v>
                </c:pt>
                <c:pt idx="10">
                  <c:v>1.9008779661920701</c:v>
                </c:pt>
                <c:pt idx="11">
                  <c:v>1.8964987828814399</c:v>
                </c:pt>
                <c:pt idx="12">
                  <c:v>1.8913103763401</c:v>
                </c:pt>
                <c:pt idx="13">
                  <c:v>1.88352569221564</c:v>
                </c:pt>
                <c:pt idx="14">
                  <c:v>1.8815999193926101</c:v>
                </c:pt>
                <c:pt idx="15">
                  <c:v>1.8776384528883101</c:v>
                </c:pt>
                <c:pt idx="16">
                  <c:v>1.87088538615177</c:v>
                </c:pt>
                <c:pt idx="17">
                  <c:v>1.86873668613868</c:v>
                </c:pt>
                <c:pt idx="18">
                  <c:v>1.86450922162539</c:v>
                </c:pt>
                <c:pt idx="19">
                  <c:v>1.8617140031391399</c:v>
                </c:pt>
                <c:pt idx="20">
                  <c:v>1.8588706781103701</c:v>
                </c:pt>
                <c:pt idx="21">
                  <c:v>1.85542115986787</c:v>
                </c:pt>
                <c:pt idx="22">
                  <c:v>1.8523337365745201</c:v>
                </c:pt>
                <c:pt idx="23">
                  <c:v>1.8528743975681401</c:v>
                </c:pt>
                <c:pt idx="24">
                  <c:v>1.84875225085067</c:v>
                </c:pt>
                <c:pt idx="25">
                  <c:v>1.8479326234167699</c:v>
                </c:pt>
                <c:pt idx="26">
                  <c:v>1.8364410103636899</c:v>
                </c:pt>
                <c:pt idx="27">
                  <c:v>1.84538475865586</c:v>
                </c:pt>
                <c:pt idx="28">
                  <c:v>1.8375415524871901</c:v>
                </c:pt>
                <c:pt idx="29">
                  <c:v>1.83629090262092</c:v>
                </c:pt>
                <c:pt idx="30">
                  <c:v>1.8374963816729</c:v>
                </c:pt>
                <c:pt idx="31">
                  <c:v>1.8336652291311299</c:v>
                </c:pt>
                <c:pt idx="32">
                  <c:v>1.8293843324264301</c:v>
                </c:pt>
                <c:pt idx="33">
                  <c:v>1.83233219019391</c:v>
                </c:pt>
                <c:pt idx="34">
                  <c:v>1.8281665443450901</c:v>
                </c:pt>
                <c:pt idx="35">
                  <c:v>1.82763259102</c:v>
                </c:pt>
                <c:pt idx="36">
                  <c:v>1.82618048813766</c:v>
                </c:pt>
                <c:pt idx="37">
                  <c:v>1.8257547226987401</c:v>
                </c:pt>
                <c:pt idx="38">
                  <c:v>1.81807533217563</c:v>
                </c:pt>
                <c:pt idx="39">
                  <c:v>1.82015188948108</c:v>
                </c:pt>
                <c:pt idx="40">
                  <c:v>1.8228826617031799</c:v>
                </c:pt>
                <c:pt idx="41">
                  <c:v>1.82025461988029</c:v>
                </c:pt>
                <c:pt idx="42">
                  <c:v>1.81958546855709</c:v>
                </c:pt>
                <c:pt idx="43">
                  <c:v>1.82830819524501</c:v>
                </c:pt>
                <c:pt idx="44">
                  <c:v>1.8201212381248799</c:v>
                </c:pt>
                <c:pt idx="45">
                  <c:v>1.82003357758617</c:v>
                </c:pt>
                <c:pt idx="46">
                  <c:v>1.8215024339166199</c:v>
                </c:pt>
                <c:pt idx="47">
                  <c:v>1.8212362732978999</c:v>
                </c:pt>
                <c:pt idx="48">
                  <c:v>1.8095523176745101</c:v>
                </c:pt>
                <c:pt idx="49">
                  <c:v>1.8141270471649</c:v>
                </c:pt>
                <c:pt idx="50">
                  <c:v>1.82180559603857</c:v>
                </c:pt>
                <c:pt idx="51">
                  <c:v>1.8214916499635601</c:v>
                </c:pt>
                <c:pt idx="52">
                  <c:v>1.8205038990215701</c:v>
                </c:pt>
                <c:pt idx="53">
                  <c:v>1.83800287063415</c:v>
                </c:pt>
                <c:pt idx="54">
                  <c:v>1.8416252057803699</c:v>
                </c:pt>
                <c:pt idx="55">
                  <c:v>1.8456943943837101</c:v>
                </c:pt>
                <c:pt idx="56">
                  <c:v>1.8508529902254101</c:v>
                </c:pt>
                <c:pt idx="57">
                  <c:v>1.8650827117998301</c:v>
                </c:pt>
                <c:pt idx="58">
                  <c:v>1.8595918500905899</c:v>
                </c:pt>
                <c:pt idx="59">
                  <c:v>1.86268456695922</c:v>
                </c:pt>
                <c:pt idx="60">
                  <c:v>1.8726964788842699</c:v>
                </c:pt>
                <c:pt idx="61">
                  <c:v>1.8749700152944799</c:v>
                </c:pt>
                <c:pt idx="62">
                  <c:v>1.8740058820582399</c:v>
                </c:pt>
                <c:pt idx="63">
                  <c:v>1.88690585474437</c:v>
                </c:pt>
                <c:pt idx="64">
                  <c:v>1.8888591671770001</c:v>
                </c:pt>
                <c:pt idx="65">
                  <c:v>1.8928236309980699</c:v>
                </c:pt>
                <c:pt idx="66">
                  <c:v>1.90103732365551</c:v>
                </c:pt>
                <c:pt idx="67">
                  <c:v>1.90829684043085</c:v>
                </c:pt>
                <c:pt idx="68">
                  <c:v>1.90479588845308</c:v>
                </c:pt>
                <c:pt idx="69">
                  <c:v>1.91013070912125</c:v>
                </c:pt>
                <c:pt idx="70">
                  <c:v>1.9219972266482399</c:v>
                </c:pt>
                <c:pt idx="71">
                  <c:v>1.9267018217759899</c:v>
                </c:pt>
                <c:pt idx="72">
                  <c:v>1.92257102652634</c:v>
                </c:pt>
                <c:pt idx="73">
                  <c:v>1.9343243465711699</c:v>
                </c:pt>
                <c:pt idx="74">
                  <c:v>1.9406112544915</c:v>
                </c:pt>
                <c:pt idx="75">
                  <c:v>1.9475108704699999</c:v>
                </c:pt>
                <c:pt idx="76">
                  <c:v>1.95316542429754</c:v>
                </c:pt>
                <c:pt idx="77">
                  <c:v>1.96092592848139</c:v>
                </c:pt>
                <c:pt idx="78">
                  <c:v>1.96096176264384</c:v>
                </c:pt>
                <c:pt idx="79">
                  <c:v>1.9655059226829401</c:v>
                </c:pt>
                <c:pt idx="80">
                  <c:v>1.97093253177607</c:v>
                </c:pt>
                <c:pt idx="81">
                  <c:v>1.97277746002484</c:v>
                </c:pt>
                <c:pt idx="82">
                  <c:v>1.9729495548420199</c:v>
                </c:pt>
                <c:pt idx="83">
                  <c:v>1.9786649127281</c:v>
                </c:pt>
                <c:pt idx="84">
                  <c:v>1.9787913616250701</c:v>
                </c:pt>
                <c:pt idx="85">
                  <c:v>1.9910996792423601</c:v>
                </c:pt>
                <c:pt idx="86">
                  <c:v>1.9940371939177699</c:v>
                </c:pt>
                <c:pt idx="87">
                  <c:v>1.9967834360616401</c:v>
                </c:pt>
                <c:pt idx="88">
                  <c:v>1.99383490688033</c:v>
                </c:pt>
                <c:pt idx="89">
                  <c:v>1.99739514316348</c:v>
                </c:pt>
                <c:pt idx="90">
                  <c:v>2.0094310587024999</c:v>
                </c:pt>
                <c:pt idx="91">
                  <c:v>2.0108816171430299</c:v>
                </c:pt>
                <c:pt idx="92">
                  <c:v>2.0124778831744101</c:v>
                </c:pt>
                <c:pt idx="93">
                  <c:v>2.0250742172509701</c:v>
                </c:pt>
                <c:pt idx="94">
                  <c:v>2.0357812738347199</c:v>
                </c:pt>
                <c:pt idx="95">
                  <c:v>2.0484907819596598</c:v>
                </c:pt>
                <c:pt idx="96">
                  <c:v>2.0617083970181498</c:v>
                </c:pt>
                <c:pt idx="97">
                  <c:v>2.0715557395142601</c:v>
                </c:pt>
                <c:pt idx="98">
                  <c:v>2.0698831686835</c:v>
                </c:pt>
                <c:pt idx="99">
                  <c:v>2.0610795497715402</c:v>
                </c:pt>
                <c:pt idx="100">
                  <c:v>2.0345455900466898</c:v>
                </c:pt>
                <c:pt idx="101">
                  <c:v>2.0419779246185201</c:v>
                </c:pt>
                <c:pt idx="102">
                  <c:v>2.0324292454863899</c:v>
                </c:pt>
                <c:pt idx="103">
                  <c:v>2.01172911666057</c:v>
                </c:pt>
                <c:pt idx="104">
                  <c:v>1.98872463517319</c:v>
                </c:pt>
                <c:pt idx="105">
                  <c:v>1.9682872851225299</c:v>
                </c:pt>
                <c:pt idx="106">
                  <c:v>1.96373025420902</c:v>
                </c:pt>
                <c:pt idx="107">
                  <c:v>1.95503825692</c:v>
                </c:pt>
                <c:pt idx="108">
                  <c:v>1.94169191048853</c:v>
                </c:pt>
                <c:pt idx="109">
                  <c:v>1.9220756263927301</c:v>
                </c:pt>
                <c:pt idx="110">
                  <c:v>1.9144009337799801</c:v>
                </c:pt>
                <c:pt idx="111">
                  <c:v>1.9144542317853701</c:v>
                </c:pt>
                <c:pt idx="112">
                  <c:v>1.90703278624895</c:v>
                </c:pt>
                <c:pt idx="113">
                  <c:v>1.8955100740714099</c:v>
                </c:pt>
                <c:pt idx="114">
                  <c:v>1.8782456458604699</c:v>
                </c:pt>
                <c:pt idx="115">
                  <c:v>1.85386691648569</c:v>
                </c:pt>
                <c:pt idx="116">
                  <c:v>1.8575444765378399</c:v>
                </c:pt>
                <c:pt idx="117">
                  <c:v>1.85600024963509</c:v>
                </c:pt>
                <c:pt idx="118">
                  <c:v>1.8436101543044701</c:v>
                </c:pt>
                <c:pt idx="119">
                  <c:v>1.81973488137977</c:v>
                </c:pt>
                <c:pt idx="120">
                  <c:v>1.7854516381826999</c:v>
                </c:pt>
                <c:pt idx="121">
                  <c:v>1.7824335592221201</c:v>
                </c:pt>
                <c:pt idx="122">
                  <c:v>1.77501778054085</c:v>
                </c:pt>
                <c:pt idx="123">
                  <c:v>1.7591804818405501</c:v>
                </c:pt>
                <c:pt idx="124">
                  <c:v>1.73640763940538</c:v>
                </c:pt>
                <c:pt idx="125">
                  <c:v>1.71584521754951</c:v>
                </c:pt>
                <c:pt idx="126">
                  <c:v>1.7182692764262799</c:v>
                </c:pt>
                <c:pt idx="127">
                  <c:v>1.71348868809918</c:v>
                </c:pt>
                <c:pt idx="128">
                  <c:v>1.6988392664894201</c:v>
                </c:pt>
                <c:pt idx="129">
                  <c:v>1.6734088760218699</c:v>
                </c:pt>
                <c:pt idx="130">
                  <c:v>1.6507349281655701</c:v>
                </c:pt>
                <c:pt idx="131">
                  <c:v>1.65269193338705</c:v>
                </c:pt>
                <c:pt idx="132">
                  <c:v>1.64618352915716</c:v>
                </c:pt>
                <c:pt idx="133">
                  <c:v>1.63110923342326</c:v>
                </c:pt>
                <c:pt idx="134">
                  <c:v>1.6099245554795401</c:v>
                </c:pt>
                <c:pt idx="135">
                  <c:v>1.59733244295188</c:v>
                </c:pt>
                <c:pt idx="136">
                  <c:v>1.59932548934573</c:v>
                </c:pt>
                <c:pt idx="137">
                  <c:v>1.5977314381825101</c:v>
                </c:pt>
                <c:pt idx="138">
                  <c:v>1.58691151008279</c:v>
                </c:pt>
                <c:pt idx="139">
                  <c:v>1.55503019774169</c:v>
                </c:pt>
                <c:pt idx="140">
                  <c:v>1.50148587092448</c:v>
                </c:pt>
                <c:pt idx="141">
                  <c:v>1.5028776565239701</c:v>
                </c:pt>
                <c:pt idx="142">
                  <c:v>1.4997812268397199</c:v>
                </c:pt>
                <c:pt idx="143">
                  <c:v>1.47506110498915</c:v>
                </c:pt>
                <c:pt idx="144">
                  <c:v>1.45070654963363</c:v>
                </c:pt>
                <c:pt idx="145">
                  <c:v>1.4190081772688501</c:v>
                </c:pt>
                <c:pt idx="146">
                  <c:v>1.42144330088594</c:v>
                </c:pt>
                <c:pt idx="147">
                  <c:v>1.4178920426386501</c:v>
                </c:pt>
                <c:pt idx="148">
                  <c:v>1.4103549268092599</c:v>
                </c:pt>
                <c:pt idx="149">
                  <c:v>1.3734157805206799</c:v>
                </c:pt>
                <c:pt idx="150">
                  <c:v>1.33398091834301</c:v>
                </c:pt>
                <c:pt idx="151">
                  <c:v>1.3344273705963701</c:v>
                </c:pt>
                <c:pt idx="152">
                  <c:v>1.3316886990499399</c:v>
                </c:pt>
                <c:pt idx="153">
                  <c:v>1.29709615383897</c:v>
                </c:pt>
                <c:pt idx="154">
                  <c:v>1.25909798990038</c:v>
                </c:pt>
                <c:pt idx="155">
                  <c:v>1.2193360967657001</c:v>
                </c:pt>
                <c:pt idx="156">
                  <c:v>1.2162707831433599</c:v>
                </c:pt>
                <c:pt idx="157">
                  <c:v>1.20683733165948</c:v>
                </c:pt>
                <c:pt idx="158">
                  <c:v>1.1899274692065001</c:v>
                </c:pt>
                <c:pt idx="159">
                  <c:v>1.1509884215327</c:v>
                </c:pt>
                <c:pt idx="160">
                  <c:v>1.0765540123302899</c:v>
                </c:pt>
                <c:pt idx="161">
                  <c:v>1.0767292479969199</c:v>
                </c:pt>
                <c:pt idx="162">
                  <c:v>1.07475635979291</c:v>
                </c:pt>
                <c:pt idx="163">
                  <c:v>1.04959867493183</c:v>
                </c:pt>
                <c:pt idx="164">
                  <c:v>1.00451231287114</c:v>
                </c:pt>
                <c:pt idx="165">
                  <c:v>0.95725177128810202</c:v>
                </c:pt>
                <c:pt idx="166">
                  <c:v>0.95750739983941702</c:v>
                </c:pt>
                <c:pt idx="167">
                  <c:v>0.95362260576259805</c:v>
                </c:pt>
                <c:pt idx="168">
                  <c:v>0.93070131185752103</c:v>
                </c:pt>
                <c:pt idx="169">
                  <c:v>0.88668861030136104</c:v>
                </c:pt>
                <c:pt idx="170">
                  <c:v>0.837441001406943</c:v>
                </c:pt>
                <c:pt idx="171">
                  <c:v>0.84002056141954395</c:v>
                </c:pt>
                <c:pt idx="172">
                  <c:v>0.83899502982219598</c:v>
                </c:pt>
                <c:pt idx="173">
                  <c:v>0.82069198962871404</c:v>
                </c:pt>
                <c:pt idx="174">
                  <c:v>0.76864081880489998</c:v>
                </c:pt>
                <c:pt idx="175">
                  <c:v>0.71780735758569802</c:v>
                </c:pt>
                <c:pt idx="176">
                  <c:v>0.72336700393492104</c:v>
                </c:pt>
                <c:pt idx="177">
                  <c:v>0.73012720341867898</c:v>
                </c:pt>
                <c:pt idx="178">
                  <c:v>0.69954740238438395</c:v>
                </c:pt>
                <c:pt idx="179">
                  <c:v>0.65025924525276102</c:v>
                </c:pt>
                <c:pt idx="180">
                  <c:v>0.59744049653060205</c:v>
                </c:pt>
                <c:pt idx="181">
                  <c:v>0.60327078242730003</c:v>
                </c:pt>
                <c:pt idx="182">
                  <c:v>0.60705123468191702</c:v>
                </c:pt>
                <c:pt idx="183">
                  <c:v>0.60381653450063499</c:v>
                </c:pt>
                <c:pt idx="184">
                  <c:v>0.54020361779694503</c:v>
                </c:pt>
                <c:pt idx="185">
                  <c:v>0.48581001429655002</c:v>
                </c:pt>
                <c:pt idx="186">
                  <c:v>0.50122976182631196</c:v>
                </c:pt>
                <c:pt idx="187">
                  <c:v>0.53156172333757001</c:v>
                </c:pt>
                <c:pt idx="188">
                  <c:v>0.49154107848746098</c:v>
                </c:pt>
                <c:pt idx="189">
                  <c:v>0.433357590681066</c:v>
                </c:pt>
                <c:pt idx="190">
                  <c:v>0.36469416972838697</c:v>
                </c:pt>
                <c:pt idx="191">
                  <c:v>0.37372631905915998</c:v>
                </c:pt>
                <c:pt idx="192">
                  <c:v>0.37820550662418601</c:v>
                </c:pt>
                <c:pt idx="193">
                  <c:v>0.40436073967028102</c:v>
                </c:pt>
                <c:pt idx="194">
                  <c:v>0.29596993815240702</c:v>
                </c:pt>
                <c:pt idx="195">
                  <c:v>0.20373057052952301</c:v>
                </c:pt>
                <c:pt idx="196">
                  <c:v>0.23597091049733901</c:v>
                </c:pt>
                <c:pt idx="197">
                  <c:v>0.33819338233068302</c:v>
                </c:pt>
                <c:pt idx="198">
                  <c:v>0.227106721677309</c:v>
                </c:pt>
                <c:pt idx="199">
                  <c:v>5.92199564934862E-2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8-4465-B07A-C1F420104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7827624542299061E-2"/>
          <c:y val="0.91522965845080728"/>
          <c:w val="0.91490868723943208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774700</xdr:colOff>
      <xdr:row>4</xdr:row>
      <xdr:rowOff>63500</xdr:rowOff>
    </xdr:from>
    <xdr:to>
      <xdr:col>35</xdr:col>
      <xdr:colOff>491673</xdr:colOff>
      <xdr:row>29</xdr:row>
      <xdr:rowOff>139700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268990-3700-468A-8772-158FC59D1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257265</xdr:colOff>
      <xdr:row>2</xdr:row>
      <xdr:rowOff>88175</xdr:rowOff>
    </xdr:from>
    <xdr:to>
      <xdr:col>8</xdr:col>
      <xdr:colOff>644798</xdr:colOff>
      <xdr:row>25</xdr:row>
      <xdr:rowOff>85634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A36858-087B-4A90-B660-796B22072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48260</xdr:colOff>
      <xdr:row>3</xdr:row>
      <xdr:rowOff>40640</xdr:rowOff>
    </xdr:from>
    <xdr:to>
      <xdr:col>40</xdr:col>
      <xdr:colOff>435793</xdr:colOff>
      <xdr:row>26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2AF9C40-3C5E-4CFA-9FCE-7D0170AD4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257265</xdr:colOff>
      <xdr:row>2</xdr:row>
      <xdr:rowOff>88175</xdr:rowOff>
    </xdr:from>
    <xdr:to>
      <xdr:col>24</xdr:col>
      <xdr:colOff>644798</xdr:colOff>
      <xdr:row>25</xdr:row>
      <xdr:rowOff>85634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E7A5B0-FCBE-47A8-A2BF-52802F3AA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63500</xdr:colOff>
      <xdr:row>2</xdr:row>
      <xdr:rowOff>71120</xdr:rowOff>
    </xdr:from>
    <xdr:to>
      <xdr:col>58</xdr:col>
      <xdr:colOff>451033</xdr:colOff>
      <xdr:row>25</xdr:row>
      <xdr:rowOff>68580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33E0686-FB27-4351-843D-E4037205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71</xdr:col>
      <xdr:colOff>257265</xdr:colOff>
      <xdr:row>3</xdr:row>
      <xdr:rowOff>88175</xdr:rowOff>
    </xdr:from>
    <xdr:to>
      <xdr:col>79</xdr:col>
      <xdr:colOff>644798</xdr:colOff>
      <xdr:row>26</xdr:row>
      <xdr:rowOff>85634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C0E63E31-D977-488A-8756-B70BEDF173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90</xdr:col>
      <xdr:colOff>257265</xdr:colOff>
      <xdr:row>3</xdr:row>
      <xdr:rowOff>88175</xdr:rowOff>
    </xdr:from>
    <xdr:to>
      <xdr:col>98</xdr:col>
      <xdr:colOff>644798</xdr:colOff>
      <xdr:row>26</xdr:row>
      <xdr:rowOff>85634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67EF0A44-73F1-436C-941E-CD461AF49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\Desktop\SIMMProductTest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Curves"/>
      <sheetName val="LMM"/>
      <sheetName val="LMMCalibration"/>
      <sheetName val="SIMMSwap"/>
      <sheetName val="SIMMSwaption"/>
      <sheetName val="SIMMBermudan"/>
      <sheetName val="SIMM-Analysis"/>
      <sheetName val="SwapHard1000Paths"/>
      <sheetName val="SwaptionHard1000Paths"/>
      <sheetName val="BermudanCancelHard"/>
      <sheetName val="BermudanCallHard"/>
      <sheetName val="EnumInput"/>
      <sheetName val="Tabel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J3" t="str">
            <v>Forward Initial Margin of a Bermudan Swaption (Multi-Callable) with Exercise 10Y, 12Y, 14Y, 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F22" sqref="F22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54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624</v>
      </c>
      <c r="F5" s="32"/>
    </row>
    <row r="7" spans="2:6" ht="12.75" customHeight="1">
      <c r="B7" s="33" t="s">
        <v>1</v>
      </c>
      <c r="C7" s="33"/>
      <c r="E7" s="33" t="s">
        <v>2</v>
      </c>
      <c r="F7" s="33"/>
    </row>
    <row r="8" spans="2:6" ht="12.75" customHeight="1">
      <c r="B8" s="30" t="s">
        <v>3</v>
      </c>
      <c r="C8" s="30" t="b">
        <f>TRUE()</f>
        <v>1</v>
      </c>
      <c r="E8" s="30" t="s">
        <v>4</v>
      </c>
      <c r="F8" s="34" t="s">
        <v>15</v>
      </c>
    </row>
    <row r="9" spans="2:6" ht="12.75" customHeight="1">
      <c r="E9" s="30" t="s">
        <v>5</v>
      </c>
      <c r="F9" s="35" t="b">
        <f>TRUE()</f>
        <v>1</v>
      </c>
    </row>
    <row r="10" spans="2:6" ht="12.75" customHeight="1">
      <c r="B10" s="33" t="s">
        <v>6</v>
      </c>
      <c r="C10" s="33"/>
    </row>
    <row r="11" spans="2:6" ht="12.75" customHeight="1">
      <c r="B11" s="36" t="b">
        <f>[1]!obControlPanelSetVisible(C8)</f>
        <v>1</v>
      </c>
      <c r="E11" s="33" t="s">
        <v>6</v>
      </c>
      <c r="F11" s="33"/>
    </row>
    <row r="12" spans="2:6" ht="12.75" customHeight="1">
      <c r="E12" s="30" t="s">
        <v>7</v>
      </c>
      <c r="F12" s="30" t="str">
        <f>[1]!obsync([1]!obAddAllJars(F8,F9),F21)</f>
        <v>C:\Users\Mario\workspace\finmath-forward-initial-margin\spreadsheets\lib</v>
      </c>
    </row>
    <row r="14" spans="2:6" ht="12.75" customHeight="1" thickBot="1">
      <c r="B14" s="32" t="s">
        <v>8</v>
      </c>
      <c r="C14" s="32"/>
      <c r="E14" s="32" t="s">
        <v>9</v>
      </c>
      <c r="F14" s="32"/>
    </row>
    <row r="16" spans="2:6" ht="12.75" customHeight="1">
      <c r="B16" s="33" t="s">
        <v>6</v>
      </c>
      <c r="C16" s="33"/>
      <c r="E16" s="33" t="s">
        <v>10</v>
      </c>
      <c r="F16" s="33"/>
    </row>
    <row r="17" spans="2:7" ht="12.75" customHeight="1">
      <c r="B17" s="30" t="s">
        <v>11</v>
      </c>
      <c r="C17" s="30" t="str">
        <f>[1]!obGetProperty("version")</f>
        <v>4.2.2</v>
      </c>
      <c r="E17" s="30" t="s">
        <v>4</v>
      </c>
      <c r="F17" s="34" t="s">
        <v>623</v>
      </c>
    </row>
    <row r="18" spans="2:7" ht="12.75" customHeight="1">
      <c r="B18" s="30" t="s">
        <v>12</v>
      </c>
      <c r="C18" s="30" t="str">
        <f>[1]!obGetProperty("build")</f>
        <v>40201</v>
      </c>
      <c r="E18" s="30" t="s">
        <v>5</v>
      </c>
      <c r="F18" s="35" t="b">
        <f>TRUE()</f>
        <v>1</v>
      </c>
    </row>
    <row r="20" spans="2:7" ht="12.75" customHeight="1">
      <c r="E20" s="33" t="s">
        <v>6</v>
      </c>
      <c r="F20" s="33"/>
    </row>
    <row r="21" spans="2:7" ht="12.75" customHeight="1" thickBot="1">
      <c r="B21" s="32" t="s">
        <v>55</v>
      </c>
      <c r="C21" s="32"/>
      <c r="E21" s="30" t="s">
        <v>7</v>
      </c>
      <c r="F21" s="30" t="str">
        <f>[1]!obAddClasses(F17,F18)</f>
        <v>C:\Users\Mario\workspace\finmath-forward-initial-margin\spreadsheets\..\target\classes</v>
      </c>
    </row>
    <row r="23" spans="2:7" ht="12.75" customHeight="1">
      <c r="B23" s="33" t="s">
        <v>6</v>
      </c>
      <c r="C23" s="33"/>
    </row>
    <row r="24" spans="2:7" ht="12.75" customHeight="1">
      <c r="B24" s="30" t="s">
        <v>11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56</v>
      </c>
      <c r="F25" s="32"/>
    </row>
    <row r="27" spans="2:7" ht="12.75" customHeight="1">
      <c r="E27" s="37" t="s">
        <v>57</v>
      </c>
      <c r="F27" s="37" t="s">
        <v>58</v>
      </c>
      <c r="G27" s="37" t="s">
        <v>59</v>
      </c>
    </row>
    <row r="28" spans="2:7" ht="12.75" customHeight="1">
      <c r="E28" s="38" t="str">
        <f>[1]!obcall("","java.lang.System","setProperty",[1]!obMake("","String",G28),[1]!obMake("","String",F28))</f>
        <v>ob.trans.9422 
[7253]</v>
      </c>
      <c r="F28" s="30" t="s">
        <v>60</v>
      </c>
      <c r="G28" s="30" t="s">
        <v>61</v>
      </c>
    </row>
    <row r="31" spans="2:7" ht="12.75" customHeight="1" thickBot="1">
      <c r="E31" s="32" t="s">
        <v>13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S283"/>
  <sheetViews>
    <sheetView showGridLines="0" workbookViewId="0">
      <selection activeCell="G18" sqref="G18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157</v>
      </c>
    </row>
    <row r="3" spans="1:253" ht="11.85" customHeight="1">
      <c r="A3" s="43"/>
      <c r="B3" s="44" t="s">
        <v>16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22</v>
      </c>
      <c r="C6" s="48"/>
      <c r="F6" s="48" t="s">
        <v>19</v>
      </c>
      <c r="G6" s="48"/>
      <c r="J6" s="47" t="s">
        <v>20</v>
      </c>
      <c r="M6" s="43"/>
      <c r="IQ6" s="43"/>
      <c r="IR6" s="43"/>
      <c r="IS6" s="43"/>
    </row>
    <row r="7" spans="1:253" ht="11.85" customHeight="1">
      <c r="B7" s="52" t="s">
        <v>65</v>
      </c>
      <c r="C7" s="56" t="str">
        <f>[1]!obMake(B14,"double[]",B15:B49)</f>
        <v>df.times 
[7270]</v>
      </c>
      <c r="F7" s="52" t="s">
        <v>65</v>
      </c>
      <c r="G7" s="56" t="str">
        <f>[1]!obMake(F14,"double[]",F15:F50)</f>
        <v>fwd.times 
[7273]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66</v>
      </c>
      <c r="C8" s="57" t="str">
        <f>[1]!obMake(C14,"double[]",C15:C49)</f>
        <v>df.values 
[7271]</v>
      </c>
      <c r="D8" s="50"/>
      <c r="F8" s="52" t="s">
        <v>66</v>
      </c>
      <c r="G8" s="57" t="str">
        <f>[1]!obMake(G14,"double[]",G15:G50)</f>
        <v>fwd.values 
[7274]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67</v>
      </c>
      <c r="C9" s="52" t="s">
        <v>120</v>
      </c>
      <c r="F9" s="69" t="s">
        <v>67</v>
      </c>
      <c r="G9" s="69" t="s">
        <v>155</v>
      </c>
      <c r="H9" s="51"/>
      <c r="M9" s="49"/>
      <c r="IQ9" s="43"/>
      <c r="IR9" s="43"/>
      <c r="IS9" s="43"/>
    </row>
    <row r="10" spans="1:253" ht="11.85" customHeight="1">
      <c r="B10" s="33" t="s">
        <v>62</v>
      </c>
      <c r="C10" s="33"/>
      <c r="F10" s="58" t="s">
        <v>14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[7329]</v>
      </c>
      <c r="F11" s="51" t="str">
        <f>[1]!obcall(G9,J8,"createForwardCurveFromForwards",[1]!obMake("","String","forwardCurve"),G7,G8,[1]!obMake("tenor","double",0.5))</f>
        <v>ForwardCurve6m 
[7332]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64</v>
      </c>
      <c r="C14" s="70" t="s">
        <v>63</v>
      </c>
      <c r="D14" s="42"/>
      <c r="F14" s="70" t="s">
        <v>104</v>
      </c>
      <c r="G14" s="70" t="s">
        <v>105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119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IW284"/>
  <sheetViews>
    <sheetView topLeftCell="A16" workbookViewId="0">
      <selection activeCell="G2" sqref="G2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17</v>
      </c>
    </row>
    <row r="3" spans="1:257" ht="11.85" customHeight="1">
      <c r="A3" s="43"/>
      <c r="B3" s="44" t="s">
        <v>16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172</v>
      </c>
      <c r="C6" s="48"/>
      <c r="D6" s="47"/>
      <c r="E6" s="47"/>
      <c r="G6" s="47" t="s">
        <v>177</v>
      </c>
      <c r="H6" s="48"/>
      <c r="I6" s="48"/>
      <c r="J6" s="48"/>
      <c r="L6" s="47" t="s">
        <v>182</v>
      </c>
      <c r="M6" s="47"/>
      <c r="N6" s="47"/>
      <c r="O6" s="47"/>
      <c r="Q6" s="48" t="s">
        <v>18</v>
      </c>
      <c r="IU6" s="43"/>
      <c r="IV6" s="43"/>
      <c r="IW6" s="43"/>
    </row>
    <row r="7" spans="1:257" ht="11.85" customHeight="1">
      <c r="B7" s="52" t="s">
        <v>173</v>
      </c>
      <c r="C7" s="52" t="s">
        <v>85</v>
      </c>
      <c r="E7" s="72">
        <v>30</v>
      </c>
      <c r="G7" s="52" t="s">
        <v>178</v>
      </c>
      <c r="H7" s="52" t="s">
        <v>85</v>
      </c>
      <c r="J7" s="19">
        <v>30</v>
      </c>
      <c r="L7" s="52" t="s">
        <v>183</v>
      </c>
      <c r="M7" s="52" t="s">
        <v>162</v>
      </c>
      <c r="N7" s="52" t="str">
        <f>[1]!obMake(L7&amp;" "&amp;Q8,M7,O7)</f>
        <v>numberOfPaths net.finmath.montecarlo.BrownianMotion 
[7300]</v>
      </c>
      <c r="O7" s="19">
        <v>50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174</v>
      </c>
      <c r="C8" s="52" t="s">
        <v>85</v>
      </c>
      <c r="D8" s="46" t="str">
        <f>[1]!obMake(B8&amp;" "&amp;B2,C8,E8)</f>
        <v>timeStep LIBOR Market Model 
[7254]</v>
      </c>
      <c r="E8" s="72">
        <v>0.1</v>
      </c>
      <c r="G8" s="52" t="s">
        <v>179</v>
      </c>
      <c r="H8" s="52" t="s">
        <v>85</v>
      </c>
      <c r="I8" s="52" t="str">
        <f>[1]!obMake(G8&amp;" "&amp;B2,H8,J8)</f>
        <v>liborPeriodLength LIBOR Market Model 
[7259]</v>
      </c>
      <c r="J8" s="19">
        <v>0.5</v>
      </c>
      <c r="L8" s="52" t="s">
        <v>184</v>
      </c>
      <c r="M8" s="52" t="s">
        <v>162</v>
      </c>
      <c r="N8" s="52" t="str">
        <f>[1]!obMake(L8&amp;" "&amp;Q8,M8,O8)</f>
        <v>numberOfFactors net.finmath.montecarlo.BrownianMotion 
[7301]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176</v>
      </c>
      <c r="C9" s="52" t="s">
        <v>162</v>
      </c>
      <c r="D9" s="46" t="str">
        <f>[1]!obMake(B9&amp;" "&amp;Q7,C9,E9)</f>
        <v>numberOfTimeSteps net.finmath.time.TimeDiscretization 
[7302]</v>
      </c>
      <c r="E9" s="46">
        <f>E7/E8</f>
        <v>300</v>
      </c>
      <c r="G9" s="52" t="s">
        <v>180</v>
      </c>
      <c r="H9" s="52" t="s">
        <v>162</v>
      </c>
      <c r="I9" s="52" t="str">
        <f>[1]!obMake(G9&amp;" "&amp;B2,H9,J9)</f>
        <v>numberOfLibors LIBOR Market Model 
[7260]</v>
      </c>
      <c r="J9" s="52">
        <f>J7/J8</f>
        <v>60</v>
      </c>
      <c r="L9" s="52" t="s">
        <v>186</v>
      </c>
      <c r="M9" s="52"/>
      <c r="N9" s="51" t="str">
        <f>[1]!obcall(L9&amp;" "&amp;B2,Q9,"createRandomVariableFactoryAAD")</f>
        <v>AADrandomVariableFactory LIBOR Market Model 
[7317]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U10" s="43"/>
      <c r="IV10" s="43"/>
      <c r="IW10" s="43"/>
    </row>
    <row r="11" spans="1:257" ht="11.85" customHeight="1">
      <c r="B11" s="52" t="s">
        <v>96</v>
      </c>
      <c r="C11" s="52" t="s">
        <v>175</v>
      </c>
      <c r="G11" s="52" t="s">
        <v>96</v>
      </c>
      <c r="H11" s="52" t="s">
        <v>181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14</v>
      </c>
      <c r="C12" s="58" t="str">
        <f>[1]!obMake(C11&amp;" "&amp;B2,Q7,[1]!obMake("","double",0),D9,D8)</f>
        <v>timeDiscretization LIBOR Market Model 
[7304]</v>
      </c>
      <c r="D12" s="58"/>
      <c r="E12" s="58"/>
      <c r="G12" s="69" t="s">
        <v>14</v>
      </c>
      <c r="H12" s="58" t="str">
        <f>[1]!obMake(H11&amp;" "&amp;B2,Q7,[1]!obMake("","double",0),I9,I8)</f>
        <v>liborPeriodDiscretization LIBOR Market Model 
[7316]</v>
      </c>
      <c r="I12" s="58"/>
      <c r="J12" s="58"/>
      <c r="Q12" s="51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obLibs&amp;"net.finmath.montecarlo.interestrate.initialmargin.modelplugins.BlendedLocalVolatilityModel"</f>
        <v>net.finmath.montecarlo.interestrate.initialmargin.modelplugins.BlendedLocalVolatilityModel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207</v>
      </c>
      <c r="C15" s="47"/>
      <c r="D15" s="47"/>
      <c r="E15" s="47"/>
      <c r="G15" s="47" t="s">
        <v>229</v>
      </c>
      <c r="H15" s="47"/>
      <c r="I15" s="47"/>
      <c r="J15" s="47"/>
      <c r="L15" s="47" t="s">
        <v>193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208</v>
      </c>
      <c r="C16" s="69" t="s">
        <v>162</v>
      </c>
      <c r="D16" s="69" t="str">
        <f>[1]!obMake(B16&amp;" "&amp;Q8,C16,E16)</f>
        <v>seed net.finmath.montecarlo.BrownianMotion 
[7299]</v>
      </c>
      <c r="E16" s="75">
        <v>31415</v>
      </c>
      <c r="G16" s="51" t="s">
        <v>230</v>
      </c>
      <c r="H16" s="51" t="s">
        <v>68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[7320]</v>
      </c>
      <c r="J16" s="49" t="s">
        <v>231</v>
      </c>
      <c r="L16" s="51" t="s">
        <v>194</v>
      </c>
      <c r="M16" s="51" t="s">
        <v>85</v>
      </c>
      <c r="N16" s="51" t="str">
        <f>[1]!obMake(L16&amp;" "&amp;B2,M16,O16)</f>
        <v>correlationDecay LIBOR Market Model 
[7265]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191</v>
      </c>
      <c r="H17" s="51" t="s">
        <v>86</v>
      </c>
      <c r="I17" s="51" t="str">
        <f>[1]!obMake(G17&amp;" "&amp;G15&amp;B2,H17,J17)</f>
        <v>isCalibrateable Volatility Model Piecewiese ConstantLIBOR Market Model 
[7266]</v>
      </c>
      <c r="J17" s="51" t="b">
        <f>FALSE</f>
        <v>0</v>
      </c>
      <c r="L17" s="51" t="s">
        <v>191</v>
      </c>
      <c r="M17" s="51" t="s">
        <v>86</v>
      </c>
      <c r="N17" s="51" t="str">
        <f>[1]!obMake(L17&amp;" "&amp;L15&amp;B2,M17,O17)</f>
        <v>isCalibrateable Correlation ModelLIBOR Market Model 
[7264]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96</v>
      </c>
      <c r="C18" s="69" t="s">
        <v>209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14</v>
      </c>
      <c r="C19" s="58" t="str">
        <f>[1]!obMake(C18&amp;" "&amp;B2,Q8,C12,N8,N7,D16)</f>
        <v>brownianMotion LIBOR Market Model 
[7305]</v>
      </c>
      <c r="D19" s="58"/>
      <c r="E19" s="58"/>
      <c r="G19" s="51" t="s">
        <v>96</v>
      </c>
      <c r="H19" s="51" t="s">
        <v>192</v>
      </c>
      <c r="I19" s="51"/>
      <c r="J19" s="51"/>
      <c r="L19" s="51" t="s">
        <v>96</v>
      </c>
      <c r="M19" s="51" t="s">
        <v>195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14</v>
      </c>
      <c r="H20" s="58" t="str">
        <f>[1]!obMake(H19&amp;" "&amp;B2,Q10,N9,C12,H12,LMMCalibration!H26,LMMCalibration!H27,I16,LMM!I17)</f>
        <v>volatilityModel LIBOR Market Model 
[7325]</v>
      </c>
      <c r="I20" s="58"/>
      <c r="J20" s="58"/>
      <c r="L20" s="51" t="s">
        <v>14</v>
      </c>
      <c r="M20" s="58" t="str">
        <f>[1]!obMake(M19&amp;" "&amp;B2,Q11,C12,H12,N8,N16,N17)</f>
        <v>correlationModel LIBOR Market Model 
[7319]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196</v>
      </c>
      <c r="C23" s="47"/>
      <c r="D23" s="51"/>
      <c r="E23" s="51"/>
      <c r="F23" s="51"/>
      <c r="G23" s="47" t="s">
        <v>198</v>
      </c>
      <c r="H23" s="47"/>
      <c r="I23" s="47"/>
      <c r="J23" s="47"/>
      <c r="L23" s="47" t="s">
        <v>232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199</v>
      </c>
      <c r="H24" s="51" t="s">
        <v>85</v>
      </c>
      <c r="I24" s="51" t="str">
        <f>[1]!obMake(G24&amp;" "&amp;B2,H24,J24)</f>
        <v>blendingParameter LIBOR Market Model 
[7318]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209</v>
      </c>
      <c r="M24" s="51"/>
      <c r="N24" s="51" t="str">
        <f>C19</f>
        <v>brownianMotion LIBOR Market Model 
[7305]</v>
      </c>
      <c r="IU24" s="43"/>
      <c r="IV24" s="43"/>
      <c r="IW24" s="43"/>
    </row>
    <row r="25" spans="2:257" ht="11.85" customHeight="1">
      <c r="B25" s="51" t="s">
        <v>96</v>
      </c>
      <c r="C25" s="51" t="s">
        <v>197</v>
      </c>
      <c r="D25" s="51"/>
      <c r="E25" s="51"/>
      <c r="F25" s="51"/>
      <c r="G25" s="51" t="s">
        <v>191</v>
      </c>
      <c r="H25" s="51" t="s">
        <v>86</v>
      </c>
      <c r="I25" s="51" t="str">
        <f>[1]!obMake(G25&amp;" "&amp;G23&amp;B2,H25,J25)</f>
        <v>isCalibrateable Blended Local Volatility ModelLIBOR Market Model 
[7262]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14</v>
      </c>
      <c r="C26" s="58" t="str">
        <f>[1]!obMake(C25&amp;" "&amp;B2,Q12,C12,H12,H20,M20)</f>
        <v>covarianceModel LIBOR Market Model 
[7326]</v>
      </c>
      <c r="D26" s="58"/>
      <c r="E26" s="58"/>
      <c r="F26" s="51"/>
      <c r="G26" s="51"/>
      <c r="H26" s="51"/>
      <c r="I26" s="51"/>
      <c r="J26" s="51"/>
      <c r="L26" s="51" t="s">
        <v>96</v>
      </c>
      <c r="M26" s="51" t="s">
        <v>233</v>
      </c>
      <c r="N26" s="51"/>
      <c r="IU26" s="43"/>
      <c r="IV26" s="43"/>
      <c r="IW26" s="43"/>
    </row>
    <row r="27" spans="2:257" ht="11.85" customHeight="1">
      <c r="F27" s="51"/>
      <c r="G27" s="51" t="s">
        <v>96</v>
      </c>
      <c r="H27" s="51" t="s">
        <v>200</v>
      </c>
      <c r="I27" s="51"/>
      <c r="J27" s="51"/>
      <c r="L27" s="49" t="s">
        <v>14</v>
      </c>
      <c r="M27" s="58" t="str">
        <f>IF(LMMCalibration!$S$16,[1]!obMake(M26&amp;" "&amp;B2&amp;L23,Q14,N24,[1]!obcall("",Q14&amp;"$Scheme","valueOf",[1]!obMake("","String","EULER_FUNCTIONAL"))),[1]!obMake(M26&amp;" "&amp;B2&amp;L23,Q14,N24,[1]!obcall("",Q14&amp;"$Scheme","valueOf",[1]!obMake("","String","EULER_FUNCTIONAL"))))</f>
        <v>process LIBOR Market ModelProcess 
[7308]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14</v>
      </c>
      <c r="H28" s="58" t="str">
        <f>[1]!obMake(H27&amp;" "&amp;B2,Q13,N9,C26,I24:I25)</f>
        <v>blendedVolModel LIBOR Market Model 
[7327]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237</v>
      </c>
      <c r="C31" s="47"/>
      <c r="D31" s="47"/>
      <c r="E31" s="47"/>
      <c r="G31" s="47" t="s">
        <v>234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239</v>
      </c>
      <c r="C32" s="52" t="str">
        <f>[1]!obMake(B32&amp;" "&amp;B2,Q15&amp;"$CalibrationItem[]")</f>
        <v>calibrationItemsEmpty LIBOR Market Model 
[7314]</v>
      </c>
      <c r="G32" s="52"/>
      <c r="H32" s="52"/>
      <c r="IU32" s="43"/>
      <c r="IV32" s="43"/>
      <c r="IW32" s="43"/>
    </row>
    <row r="33" spans="2:257" ht="13.2" customHeight="1">
      <c r="B33" s="52" t="s">
        <v>240</v>
      </c>
      <c r="C33" s="52" t="str">
        <f>[1]!obcall(B33&amp;" "&amp;$B$2,$Q$15&amp;"$Measure","valueOf",[1]!obMake("","String",D33))</f>
        <v>simulationMeasure LIBOR Market Model 
[7312]</v>
      </c>
      <c r="D33" s="52" t="s">
        <v>241</v>
      </c>
      <c r="G33" s="52" t="s">
        <v>96</v>
      </c>
      <c r="H33" s="52" t="s">
        <v>235</v>
      </c>
      <c r="IU33" s="43"/>
      <c r="IV33" s="43"/>
      <c r="IW33" s="43"/>
    </row>
    <row r="34" spans="2:257" ht="11.85" customHeight="1">
      <c r="B34" s="52" t="s">
        <v>242</v>
      </c>
      <c r="C34" s="52" t="str">
        <f>[1]!obcall(B34&amp;" "&amp;$B$2,$Q$15&amp;"$StateSpace","valueOf",[1]!obMake("","String",D34))</f>
        <v>stateSpace LIBOR Market Model 
[7310]</v>
      </c>
      <c r="D34" s="52" t="s">
        <v>243</v>
      </c>
      <c r="G34" s="52" t="s">
        <v>236</v>
      </c>
      <c r="H34" s="79" t="str">
        <f>[1]!obMake(H33&amp;" "&amp;$B$2,Q16,C38,M27)</f>
        <v>liborModelMonteCarloSimulation LIBOR Market Model 
[7335]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206</v>
      </c>
      <c r="C35" s="58" t="str">
        <f>[1]!obcall(B35&amp;" "&amp;$B$2,Q9,"getModelPropertiesMap",C33:C34)</f>
        <v>properties LIBOR Market Model 
[7313]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96</v>
      </c>
      <c r="C37" s="52" t="s">
        <v>238</v>
      </c>
      <c r="D37" s="42"/>
      <c r="IU37" s="43"/>
      <c r="IV37" s="43"/>
      <c r="IW37" s="43"/>
    </row>
    <row r="38" spans="2:257" ht="11.85" customHeight="1">
      <c r="B38" s="52" t="s">
        <v>14</v>
      </c>
      <c r="C38" s="58" t="str">
        <f>[1]!obMake(C37&amp;" "&amp;B2,Q15,H12,[1]!obcast("",Q17),Curves!F11,Curves!C11,N9,H28,C32,C35)</f>
        <v>LMM LIBOR Market Model 
[7334]</v>
      </c>
      <c r="D38" s="58"/>
      <c r="IV38" s="43"/>
      <c r="IW38" s="43"/>
    </row>
    <row r="39" spans="2:257" ht="11.85" customHeight="1">
      <c r="B39" s="42"/>
      <c r="C39" s="101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Z283"/>
  <sheetViews>
    <sheetView showGridLines="0" workbookViewId="0">
      <selection activeCell="L5" sqref="L5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76.554687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158</v>
      </c>
    </row>
    <row r="3" spans="1:260" ht="11.85" customHeight="1">
      <c r="A3" s="43"/>
      <c r="B3" s="44" t="s">
        <v>16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215</v>
      </c>
      <c r="C6" s="48"/>
      <c r="D6" s="48"/>
      <c r="F6" s="47" t="s">
        <v>156</v>
      </c>
      <c r="G6" s="48"/>
      <c r="H6" s="48"/>
      <c r="I6" s="48"/>
      <c r="Q6" s="47" t="s">
        <v>201</v>
      </c>
      <c r="R6" s="47"/>
      <c r="S6" s="47"/>
      <c r="T6" s="47"/>
      <c r="V6" s="48" t="s">
        <v>18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87</v>
      </c>
      <c r="D7" s="56" t="str">
        <f>[1]!obMake(B12&amp;" "&amp;$V$8,C7,B13:B250)</f>
        <v>expiries net.finmath.time.businessdaycalendar 
[7399]</v>
      </c>
      <c r="F7" s="52" t="s">
        <v>159</v>
      </c>
      <c r="G7" s="52" t="s">
        <v>162</v>
      </c>
      <c r="H7" s="52" t="str">
        <f>[1]!obMake(F7&amp;" "&amp;$V$7,G7,I7)</f>
        <v>day java.time 
[7405]</v>
      </c>
      <c r="I7">
        <v>8</v>
      </c>
      <c r="Q7" s="52" t="s">
        <v>202</v>
      </c>
      <c r="R7" s="52" t="s">
        <v>85</v>
      </c>
      <c r="S7" s="52" t="str">
        <f>[1]!obMake(Q7&amp;" "&amp;$V$10,R7,T7)</f>
        <v>accuracy net.finmath.initialmargin.isdasimm.test.SIMMTest 
[7414]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87</v>
      </c>
      <c r="D8" s="56" t="str">
        <f>[1]!obMake(C12&amp;" "&amp;$V$8,C8,C13:C250)</f>
        <v>tenors net.finmath.time.businessdaycalendar 
[7400]</v>
      </c>
      <c r="F8" s="52" t="s">
        <v>160</v>
      </c>
      <c r="G8" s="52" t="s">
        <v>74</v>
      </c>
      <c r="H8" s="52" t="str">
        <f>[1]!obcall(F8&amp;" "&amp;$V$7,$V$7&amp;".Month","valueOf",[1]!obMake("",G8,I8))</f>
        <v>month java.time 
[7404]</v>
      </c>
      <c r="I8" t="s">
        <v>164</v>
      </c>
      <c r="Q8" s="52" t="s">
        <v>205</v>
      </c>
      <c r="R8" s="52" t="s">
        <v>85</v>
      </c>
      <c r="S8" s="52" t="str">
        <f>[1]!obMake(Q8&amp;" "&amp;$V$10,R8,T8)</f>
        <v>parameterStep net.finmath.initialmargin.isdasimm.test.SIMMTest 
[7413]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68</v>
      </c>
      <c r="D9" s="51" t="str">
        <f>[1]!obMake(D12&amp;" "&amp;$V$8,C9,D13:D250)</f>
        <v>ATMVols net.finmath.time.businessdaycalendar 
[7401]</v>
      </c>
      <c r="F9" s="52" t="s">
        <v>161</v>
      </c>
      <c r="G9" s="52" t="s">
        <v>162</v>
      </c>
      <c r="H9" s="52" t="str">
        <f>[1]!obMake(F9&amp;" "&amp;$V$7,G9,I9)</f>
        <v>year java.time 
[7402]</v>
      </c>
      <c r="I9">
        <v>2017</v>
      </c>
      <c r="Q9" s="52" t="s">
        <v>203</v>
      </c>
      <c r="R9" s="52" t="s">
        <v>162</v>
      </c>
      <c r="S9" s="52" t="str">
        <f>[1]!obMake(Q9&amp;" "&amp;$V$10,R9,T9)</f>
        <v>maxIterations net.finmath.initialmargin.isdasimm.test.SIMMTest 
[7412]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204</v>
      </c>
      <c r="R10" s="52" t="s">
        <v>162</v>
      </c>
      <c r="S10" s="52" t="str">
        <f>[1]!obMake(Q10&amp;" "&amp;$V$10,R10,T10)</f>
        <v>numberOfThreads net.finmath.initialmargin.isdasimm.test.SIMMTest 
[7415]</v>
      </c>
      <c r="T10" s="19">
        <v>4</v>
      </c>
      <c r="V10" s="51" t="str">
        <f>obLibs&amp;"net.finmath.initialmargin.isdasimm.test.SIMMTest"</f>
        <v>net.finmath.initialmargin.isdasimm.test.SIMMTest</v>
      </c>
      <c r="IX10" s="43"/>
      <c r="IY10" s="43"/>
      <c r="IZ10" s="43"/>
    </row>
    <row r="11" spans="1:260" ht="11.85" customHeight="1">
      <c r="B11" s="52"/>
      <c r="D11" s="52"/>
      <c r="F11" s="52" t="s">
        <v>96</v>
      </c>
      <c r="G11" s="52" t="s">
        <v>163</v>
      </c>
      <c r="Q11" s="52"/>
      <c r="R11" s="52"/>
      <c r="S11" s="52"/>
      <c r="T11" s="52"/>
      <c r="V11" s="51" t="str">
        <f>obLibs&amp;"net.finmath.montecarlo.RandomVariableFactory"</f>
        <v>net.finmath.montecarlo.RandomVariableFactory</v>
      </c>
      <c r="IX11" s="43"/>
      <c r="IY11" s="43"/>
      <c r="IZ11" s="43"/>
    </row>
    <row r="12" spans="1:260" ht="11.85" customHeight="1">
      <c r="B12" s="70" t="s">
        <v>152</v>
      </c>
      <c r="C12" s="70" t="s">
        <v>153</v>
      </c>
      <c r="D12" s="70" t="s">
        <v>154</v>
      </c>
      <c r="F12" s="52" t="s">
        <v>14</v>
      </c>
      <c r="G12" s="58" t="str">
        <f>[1]!obcall(G11&amp;" "&amp;V7,V7&amp;".LocalDate","of",H9,H8,H7)</f>
        <v>referenceDate java.time 
[7406]</v>
      </c>
      <c r="H12" s="58"/>
      <c r="I12" s="58"/>
      <c r="Q12" s="52" t="s">
        <v>96</v>
      </c>
      <c r="R12" s="52" t="s">
        <v>206</v>
      </c>
      <c r="S12" s="52"/>
      <c r="T12" s="52"/>
      <c r="V12" s="51" t="str">
        <f>obLibs&amp;"net.finmath.time.TimeDiscretization"</f>
        <v>net.finmath.time.TimeDiscretization</v>
      </c>
      <c r="IX12" s="43"/>
      <c r="IY12" s="43"/>
      <c r="IZ12" s="43"/>
    </row>
    <row r="13" spans="1:260" ht="11.4" customHeight="1">
      <c r="B13" t="s">
        <v>121</v>
      </c>
      <c r="C13" t="s">
        <v>122</v>
      </c>
      <c r="D13">
        <v>4.4000000000000003E-3</v>
      </c>
      <c r="Q13" s="52" t="s">
        <v>14</v>
      </c>
      <c r="R13" s="78" t="str">
        <f>[1]!obcall(R12&amp;" "&amp;V10,V10,"getModelCalibrationPropertiesMap",S7:S10,LMM!C19)</f>
        <v>properties net.finmath.initialmargin.isdasimm.test.SIMMTest 
[7416]</v>
      </c>
      <c r="S13" s="58"/>
      <c r="T13" s="58"/>
      <c r="V13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X13" s="43"/>
      <c r="IY13" s="43"/>
      <c r="IZ13" s="43"/>
    </row>
    <row r="14" spans="1:260" ht="12" customHeight="1">
      <c r="B14" t="s">
        <v>123</v>
      </c>
      <c r="C14" t="s">
        <v>122</v>
      </c>
      <c r="D14">
        <v>4.8700000000000002E-3</v>
      </c>
      <c r="V14" s="52" t="str">
        <f>obLibs&amp;"net.finmath.montecarlo.interestrate.modelplugins.LIBORCorrelationModelExponentialDecay"</f>
        <v>net.finmath.montecarlo.interestrate.modelplugins.LIBORCorrelationModelExponentialDecay</v>
      </c>
      <c r="IX14" s="43"/>
      <c r="IY14" s="43"/>
      <c r="IZ14" s="43"/>
    </row>
    <row r="15" spans="1:260" ht="12.6" customHeight="1" thickBot="1">
      <c r="B15" t="s">
        <v>124</v>
      </c>
      <c r="C15" t="s">
        <v>122</v>
      </c>
      <c r="D15">
        <v>5.9100000000000003E-3</v>
      </c>
      <c r="F15" s="47" t="s">
        <v>170</v>
      </c>
      <c r="G15" s="48"/>
      <c r="H15" s="47"/>
      <c r="I15" s="47"/>
      <c r="Q15" s="47" t="s">
        <v>210</v>
      </c>
      <c r="R15" s="47"/>
      <c r="S15" s="47"/>
      <c r="T15" s="47"/>
      <c r="U15" s="52"/>
      <c r="V15" s="52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X15" s="43"/>
      <c r="IY15" s="43"/>
      <c r="IZ15" s="43"/>
    </row>
    <row r="16" spans="1:260" ht="11.85" customHeight="1">
      <c r="B16" t="s">
        <v>125</v>
      </c>
      <c r="C16" t="s">
        <v>122</v>
      </c>
      <c r="D16">
        <v>6.2199999999999998E-3</v>
      </c>
      <c r="F16" s="52" t="s">
        <v>165</v>
      </c>
      <c r="G16" s="52" t="s">
        <v>85</v>
      </c>
      <c r="H16" s="52" t="str">
        <f>[1]!obMake(F16&amp;" "&amp;V7,G16,I16)</f>
        <v>swapPeriodLength java.time 
[7409]</v>
      </c>
      <c r="I16" s="19">
        <v>0.5</v>
      </c>
      <c r="J16" s="52"/>
      <c r="Q16" s="52" t="s">
        <v>211</v>
      </c>
      <c r="R16" s="52"/>
      <c r="S16" s="76" t="b">
        <v>0</v>
      </c>
      <c r="T16" s="52"/>
      <c r="U16" s="52"/>
      <c r="V16" s="52" t="str">
        <f>obLibs&amp;"net.finmath.montecarlo.interestrate.initialmargin.modelplugins.BlendedLocalVolatilityModel"</f>
        <v>net.finmath.montecarlo.interestrate.initialmargin.modelplugins.BlendedLocalVolatilityModel</v>
      </c>
      <c r="IX16" s="43"/>
      <c r="IY16" s="43"/>
      <c r="IZ16" s="43"/>
    </row>
    <row r="17" spans="2:260" ht="11.85" customHeight="1">
      <c r="B17" t="s">
        <v>126</v>
      </c>
      <c r="C17" t="s">
        <v>122</v>
      </c>
      <c r="D17">
        <v>6.5300000000000002E-3</v>
      </c>
      <c r="F17" s="52" t="s">
        <v>168</v>
      </c>
      <c r="G17" s="52"/>
      <c r="H17" s="52" t="str">
        <f>[1]!obMake(F17&amp;" "&amp;V8,V8&amp;"."&amp;I17)</f>
        <v>businessDayCalendar net.finmath.time.businessdaycalendar 
[7407]</v>
      </c>
      <c r="I17" s="19" t="s">
        <v>166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obLibs&amp;"net.finmath.initialmargin.isdasimm.changedfinmath.LIBORMarketModel"</f>
        <v>net.finmath.initialmargin.isdasimm.changedfinmath.LIBORMarketModel</v>
      </c>
      <c r="IV17" s="43"/>
      <c r="IW17" s="43"/>
      <c r="IX17" s="43"/>
      <c r="IY17" s="43"/>
      <c r="IZ17" s="43"/>
    </row>
    <row r="18" spans="2:260" ht="11.85" customHeight="1">
      <c r="B18" t="s">
        <v>127</v>
      </c>
      <c r="C18" t="s">
        <v>122</v>
      </c>
      <c r="D18">
        <v>7.2690000000000003E-3</v>
      </c>
      <c r="F18" s="52" t="s">
        <v>167</v>
      </c>
      <c r="G18" s="52"/>
      <c r="H18" s="52" t="str">
        <f>[1]!obMake(F18&amp;" "&amp;V9,V9&amp;"."&amp;I18)</f>
        <v>dayCountConvention net.finmath.time.daycount 
[7408]</v>
      </c>
      <c r="I18" s="19" t="s">
        <v>169</v>
      </c>
      <c r="J18" s="19"/>
      <c r="K18" s="74"/>
      <c r="L18" s="74"/>
      <c r="M18" s="74"/>
      <c r="Q18" s="52" t="s">
        <v>96</v>
      </c>
      <c r="R18" s="52" t="s">
        <v>212</v>
      </c>
      <c r="S18" s="52"/>
      <c r="T18" s="52"/>
      <c r="U18" s="52"/>
      <c r="V18" s="52" t="str">
        <f>obLibs&amp;"net.finmath.marketdata.model.AnalyticModelInterface"</f>
        <v>net.finmath.marketdata.model.AnalyticModelInterface</v>
      </c>
      <c r="IX18" s="43"/>
      <c r="IY18" s="43"/>
      <c r="IZ18" s="43"/>
    </row>
    <row r="19" spans="2:260" ht="11.85" customHeight="1">
      <c r="B19" t="s">
        <v>128</v>
      </c>
      <c r="C19" t="s">
        <v>122</v>
      </c>
      <c r="D19">
        <v>7.8300000000000002E-3</v>
      </c>
      <c r="G19" s="52"/>
      <c r="H19" s="52"/>
      <c r="I19" s="52"/>
      <c r="J19" s="52"/>
      <c r="Q19" s="52" t="s">
        <v>14</v>
      </c>
      <c r="R19" s="58" t="str">
        <f>IF(S16,[1]!obMake(R18&amp;" "&amp;V17,V17,LMM!H12,[1]!obcast("",V18),Curves!F11,Curves!C11,[1]!obMake("",V11),LMMCalibration!G55,LMMCalibration!G21,LMMCalibration!R13),"")</f>
        <v/>
      </c>
      <c r="S19" s="58"/>
      <c r="T19" s="58"/>
      <c r="U19" s="52"/>
      <c r="IX19" s="43"/>
      <c r="IY19" s="43"/>
      <c r="IZ19" s="43"/>
    </row>
    <row r="20" spans="2:260" ht="11.85" customHeight="1">
      <c r="B20" t="s">
        <v>129</v>
      </c>
      <c r="C20" t="s">
        <v>122</v>
      </c>
      <c r="D20">
        <v>8.3909999999999992E-3</v>
      </c>
      <c r="F20" s="52" t="s">
        <v>96</v>
      </c>
      <c r="G20" s="52" t="s">
        <v>171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130</v>
      </c>
      <c r="C21" t="s">
        <v>122</v>
      </c>
      <c r="D21">
        <v>4.4000000000000003E-3</v>
      </c>
      <c r="F21" s="52" t="s">
        <v>14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net.finmath.initialmargin.isdasimm.test.SIMMTest 
[7410]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131</v>
      </c>
      <c r="C22" t="s">
        <v>122</v>
      </c>
      <c r="D22">
        <v>4.8700000000000002E-3</v>
      </c>
      <c r="R22" s="47" t="s">
        <v>213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132</v>
      </c>
      <c r="C23" t="s">
        <v>122</v>
      </c>
      <c r="D23">
        <v>5.9100000000000003E-3</v>
      </c>
      <c r="R23" s="16" t="s">
        <v>214</v>
      </c>
      <c r="S23" s="52" t="s">
        <v>216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133</v>
      </c>
      <c r="C24" t="s">
        <v>122</v>
      </c>
      <c r="D24">
        <v>6.2199999999999998E-3</v>
      </c>
      <c r="F24" s="47" t="s">
        <v>187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134</v>
      </c>
      <c r="C25" t="s">
        <v>122</v>
      </c>
      <c r="D25">
        <v>6.5300000000000002E-3</v>
      </c>
      <c r="F25" s="51" t="s">
        <v>185</v>
      </c>
      <c r="G25" s="51"/>
      <c r="H25" s="51" t="str">
        <f>[1]!obMake(F25&amp;" "&amp;V11&amp;F24,V11)</f>
        <v>randomVariableFactory net.finmath.montecarlo.RandomVariableFactoryCalibrateable LIBOR Volatility Model 
[7337]</v>
      </c>
      <c r="I25" s="51"/>
      <c r="J25" s="51"/>
      <c r="K25" s="102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135</v>
      </c>
      <c r="C26" t="s">
        <v>122</v>
      </c>
      <c r="D26">
        <v>7.2690000000000003E-3</v>
      </c>
      <c r="F26" s="51" t="s">
        <v>188</v>
      </c>
      <c r="G26" s="51"/>
      <c r="H26" s="51" t="str">
        <f>[1]!obMake(F26&amp;" "&amp;V12,V12,[1]!obMake("","double[]",I26:O26))</f>
        <v>simulationDiscretization net.finmath.time.TimeDiscretization 
[7324]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136</v>
      </c>
      <c r="C27" t="s">
        <v>122</v>
      </c>
      <c r="D27">
        <v>7.8300000000000002E-3</v>
      </c>
      <c r="F27" s="51" t="s">
        <v>189</v>
      </c>
      <c r="G27" s="51"/>
      <c r="H27" s="51" t="str">
        <f>[1]!obMake(F27&amp;" "&amp;V12,V12,[1]!obMake("","double[]",I27:O27))</f>
        <v>timeToMaturityDiscretization net.finmath.time.TimeDiscretization 
[7322]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137</v>
      </c>
      <c r="C28" t="s">
        <v>122</v>
      </c>
      <c r="D28">
        <v>4.4000000000000003E-3</v>
      </c>
      <c r="F28" s="51" t="s">
        <v>190</v>
      </c>
      <c r="G28" s="51" t="s">
        <v>68</v>
      </c>
      <c r="H28" s="51" t="str">
        <f>[1]!obMake(F28&amp;" "&amp;V12,G28,I28:I28)</f>
        <v>initialVolatility net.finmath.time.TimeDiscretization 
[7339]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138</v>
      </c>
      <c r="C29" t="s">
        <v>122</v>
      </c>
      <c r="D29">
        <v>4.8700000000000002E-3</v>
      </c>
      <c r="F29" s="51" t="s">
        <v>191</v>
      </c>
      <c r="G29" s="51" t="s">
        <v>86</v>
      </c>
      <c r="H29" s="51" t="str">
        <f>[1]!obMake(F29&amp;" "&amp;V12,G29,I29)</f>
        <v>isCalibrateable net.finmath.time.TimeDiscretization 
[7338]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121</v>
      </c>
      <c r="C30" t="s">
        <v>139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123</v>
      </c>
      <c r="C31" t="s">
        <v>139</v>
      </c>
      <c r="D31">
        <v>6.2199999999999998E-3</v>
      </c>
      <c r="F31" s="51" t="s">
        <v>96</v>
      </c>
      <c r="G31" s="51" t="s">
        <v>192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124</v>
      </c>
      <c r="C32" t="s">
        <v>139</v>
      </c>
      <c r="D32">
        <v>6.5300000000000002E-3</v>
      </c>
      <c r="F32" s="51" t="s">
        <v>14</v>
      </c>
      <c r="G32" s="78" t="str">
        <f>[1]!obMake(G31&amp;" "&amp;V13,V13,H25,LMM!C12,LMM!H12,LMMCalibration!H26:H29)</f>
        <v>volatilityModel net.finmath.montecarlo.interestrate.initialmargin.modelplugins.LIBORVolatilityModelPiecewiseConstant 
[7340]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125</v>
      </c>
      <c r="C33" t="s">
        <v>139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126</v>
      </c>
      <c r="C34" t="s">
        <v>139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127</v>
      </c>
      <c r="C35" t="s">
        <v>139</v>
      </c>
      <c r="D35">
        <v>4.4000000000000003E-3</v>
      </c>
      <c r="F35" s="47" t="s">
        <v>193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128</v>
      </c>
      <c r="C36" t="s">
        <v>139</v>
      </c>
      <c r="D36">
        <v>4.8700000000000002E-3</v>
      </c>
      <c r="F36" s="51" t="s">
        <v>194</v>
      </c>
      <c r="G36" s="51" t="s">
        <v>85</v>
      </c>
      <c r="H36" s="51" t="str">
        <f>[1]!obMake(F36&amp;" "&amp;V14,G36,I36)</f>
        <v>correlationDecay net.finmath.montecarlo.interestrate.modelplugins.LIBORCorrelationModelExponentialDecay 
[7342]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129</v>
      </c>
      <c r="C37" t="s">
        <v>139</v>
      </c>
      <c r="D37">
        <v>5.9100000000000003E-3</v>
      </c>
      <c r="F37" s="51" t="s">
        <v>191</v>
      </c>
      <c r="G37" s="51" t="s">
        <v>86</v>
      </c>
      <c r="H37" s="51" t="str">
        <f>[1]!obMake(F37&amp;" "&amp;V14&amp;B2,G37,I37)</f>
        <v>isCalibrateable net.finmath.montecarlo.interestrate.modelplugins.LIBORCorrelationModelExponentialDecayLIBOR Market Model Calibration 
[7341]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130</v>
      </c>
      <c r="C38" t="s">
        <v>139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131</v>
      </c>
      <c r="C39" t="s">
        <v>139</v>
      </c>
      <c r="D39">
        <v>6.5300000000000002E-3</v>
      </c>
      <c r="F39" s="51" t="s">
        <v>96</v>
      </c>
      <c r="G39" s="51" t="s">
        <v>195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132</v>
      </c>
      <c r="C40" t="s">
        <v>139</v>
      </c>
      <c r="D40">
        <v>7.2690000000000003E-3</v>
      </c>
      <c r="F40" s="51" t="s">
        <v>14</v>
      </c>
      <c r="G40" s="78" t="str">
        <f>[1]!obMake(G39&amp;" "&amp;V14,V14,LMM!C12,LMM!H12,LMM!N8,H36,H37)</f>
        <v>correlationModel net.finmath.montecarlo.interestrate.modelplugins.LIBORCorrelationModelExponentialDecay 
[7343]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133</v>
      </c>
      <c r="C41" t="s">
        <v>139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134</v>
      </c>
      <c r="C42" t="s">
        <v>139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135</v>
      </c>
      <c r="C43" t="s">
        <v>139</v>
      </c>
      <c r="D43">
        <v>5.9100000000000003E-3</v>
      </c>
      <c r="F43" s="47" t="s">
        <v>196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136</v>
      </c>
      <c r="C44" t="s">
        <v>139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137</v>
      </c>
      <c r="C45" t="s">
        <v>139</v>
      </c>
      <c r="D45">
        <v>6.5300000000000002E-3</v>
      </c>
      <c r="F45" s="51" t="s">
        <v>96</v>
      </c>
      <c r="G45" s="51" t="s">
        <v>197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138</v>
      </c>
      <c r="C46" t="s">
        <v>139</v>
      </c>
      <c r="D46">
        <v>4.4000000000000003E-3</v>
      </c>
      <c r="F46" s="51" t="s">
        <v>14</v>
      </c>
      <c r="G46" s="78" t="str">
        <f>[1]!obMake(G45&amp;" "&amp;V15,V15,LMM!C12,LMM!H12,LMMCalibration!G32,LMMCalibration!G40)</f>
        <v>covarianceModel net.finmath.montecarlo.interestrate.initialmargin.modelplugins.LIBORCovarianceModelFromVolatilityAndCorrelation 
[7344]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121</v>
      </c>
      <c r="C47" t="s">
        <v>140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123</v>
      </c>
      <c r="C48" t="s">
        <v>140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124</v>
      </c>
      <c r="C49" t="s">
        <v>140</v>
      </c>
      <c r="D49">
        <v>6.2199999999999998E-3</v>
      </c>
      <c r="F49" s="47" t="s">
        <v>198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125</v>
      </c>
      <c r="C50" t="s">
        <v>140</v>
      </c>
      <c r="D50">
        <v>4.4000000000000003E-3</v>
      </c>
      <c r="F50" s="51" t="s">
        <v>185</v>
      </c>
      <c r="G50" s="51"/>
      <c r="H50" s="51" t="str">
        <f>[1]!obMake(F50&amp;" "&amp;V16&amp;F49,V11)</f>
        <v>randomVariableFactory net.finmath.montecarlo.interestrate.initialmargin.modelplugins.BlendedLocalVolatilityModelBlended Local Volatility Model 
[7336]</v>
      </c>
      <c r="I50" s="51"/>
      <c r="K50" s="101"/>
      <c r="R50" s="77" t="str">
        <v/>
      </c>
      <c r="S50" s="51">
        <v>1.1988922288522458E-2</v>
      </c>
    </row>
    <row r="51" spans="2:19" ht="11.85" customHeight="1">
      <c r="B51" t="s">
        <v>126</v>
      </c>
      <c r="C51" t="s">
        <v>140</v>
      </c>
      <c r="D51">
        <v>4.8700000000000002E-3</v>
      </c>
      <c r="F51" s="51" t="s">
        <v>199</v>
      </c>
      <c r="G51" s="51" t="s">
        <v>85</v>
      </c>
      <c r="H51" s="51" t="str">
        <f>[1]!obMake(F51&amp;" "&amp;W17&amp;B2,G51,I51)</f>
        <v>blendingParameter LIBOR Market Model Calibration 
[7277]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127</v>
      </c>
      <c r="C52" t="s">
        <v>140</v>
      </c>
      <c r="D52">
        <v>5.9100000000000003E-3</v>
      </c>
      <c r="F52" s="51" t="s">
        <v>191</v>
      </c>
      <c r="G52" s="51" t="s">
        <v>86</v>
      </c>
      <c r="H52" s="51" t="str">
        <f>[1]!obMake(F52&amp;" "&amp;V16&amp;B2,G52,I52)</f>
        <v>isCalibrateable net.finmath.montecarlo.interestrate.initialmargin.modelplugins.BlendedLocalVolatilityModelLIBOR Market Model Calibration 
[7345]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128</v>
      </c>
      <c r="C53" t="s">
        <v>140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129</v>
      </c>
      <c r="C54" t="s">
        <v>140</v>
      </c>
      <c r="D54">
        <v>6.5300000000000002E-3</v>
      </c>
      <c r="F54" s="51" t="s">
        <v>96</v>
      </c>
      <c r="G54" s="51" t="s">
        <v>200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130</v>
      </c>
      <c r="C55" t="s">
        <v>140</v>
      </c>
      <c r="D55">
        <v>4.4000000000000003E-3</v>
      </c>
      <c r="F55" s="51" t="s">
        <v>14</v>
      </c>
      <c r="G55" s="78" t="str">
        <f>[1]!obMake(G54&amp;" "&amp;V16,V16,H50,G46,H51:H52)</f>
        <v>blendedVolModel net.finmath.montecarlo.interestrate.initialmargin.modelplugins.BlendedLocalVolatilityModel 
[7346]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131</v>
      </c>
      <c r="C56" t="s">
        <v>140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132</v>
      </c>
      <c r="C57" t="s">
        <v>140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133</v>
      </c>
      <c r="C58" t="s">
        <v>140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134</v>
      </c>
      <c r="C59" t="s">
        <v>140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135</v>
      </c>
      <c r="C60" t="s">
        <v>140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136</v>
      </c>
      <c r="C61" t="s">
        <v>140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137</v>
      </c>
      <c r="C62" t="s">
        <v>140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138</v>
      </c>
      <c r="C63" t="s">
        <v>140</v>
      </c>
      <c r="D63">
        <v>4.8700000000000002E-3</v>
      </c>
      <c r="R63" s="51" t="str">
        <v/>
      </c>
      <c r="S63" s="51"/>
    </row>
    <row r="64" spans="2:19" ht="11.85" customHeight="1">
      <c r="B64" t="s">
        <v>121</v>
      </c>
      <c r="C64" t="s">
        <v>141</v>
      </c>
      <c r="D64">
        <v>5.9100000000000003E-3</v>
      </c>
      <c r="R64" s="51" t="str">
        <v/>
      </c>
      <c r="S64" s="51"/>
    </row>
    <row r="65" spans="2:19" ht="11.85" customHeight="1">
      <c r="B65" t="s">
        <v>123</v>
      </c>
      <c r="C65" t="s">
        <v>141</v>
      </c>
      <c r="D65">
        <v>6.2199999999999998E-3</v>
      </c>
      <c r="R65" s="51" t="str">
        <v/>
      </c>
      <c r="S65" s="51"/>
    </row>
    <row r="66" spans="2:19" ht="11.85" customHeight="1">
      <c r="B66" t="s">
        <v>124</v>
      </c>
      <c r="C66" t="s">
        <v>141</v>
      </c>
      <c r="D66">
        <v>6.5300000000000002E-3</v>
      </c>
      <c r="R66" s="51" t="str">
        <v/>
      </c>
      <c r="S66" s="51"/>
    </row>
    <row r="67" spans="2:19" ht="11.85" customHeight="1">
      <c r="B67" t="s">
        <v>125</v>
      </c>
      <c r="C67" t="s">
        <v>141</v>
      </c>
      <c r="D67">
        <v>7.2690000000000003E-3</v>
      </c>
      <c r="R67" s="51" t="str">
        <v/>
      </c>
      <c r="S67" s="51"/>
    </row>
    <row r="68" spans="2:19" ht="11.85" customHeight="1">
      <c r="B68" t="s">
        <v>126</v>
      </c>
      <c r="C68" t="s">
        <v>141</v>
      </c>
      <c r="D68">
        <v>4.4000000000000003E-3</v>
      </c>
      <c r="R68" s="51" t="str">
        <v/>
      </c>
      <c r="S68" s="51"/>
    </row>
    <row r="69" spans="2:19" ht="11.85" customHeight="1">
      <c r="B69" t="s">
        <v>127</v>
      </c>
      <c r="C69" t="s">
        <v>141</v>
      </c>
      <c r="D69">
        <v>4.8700000000000002E-3</v>
      </c>
      <c r="R69" s="51" t="str">
        <v/>
      </c>
      <c r="S69" s="51"/>
    </row>
    <row r="70" spans="2:19" ht="11.85" customHeight="1">
      <c r="B70" t="s">
        <v>128</v>
      </c>
      <c r="C70" t="s">
        <v>141</v>
      </c>
      <c r="D70">
        <v>5.9100000000000003E-3</v>
      </c>
      <c r="R70" s="51" t="str">
        <v/>
      </c>
      <c r="S70" s="51"/>
    </row>
    <row r="71" spans="2:19" ht="11.85" customHeight="1">
      <c r="B71" t="s">
        <v>129</v>
      </c>
      <c r="C71" t="s">
        <v>141</v>
      </c>
      <c r="D71">
        <v>6.2199999999999998E-3</v>
      </c>
      <c r="R71" s="51" t="str">
        <v/>
      </c>
      <c r="S71" s="51"/>
    </row>
    <row r="72" spans="2:19" ht="11.85" customHeight="1">
      <c r="B72" t="s">
        <v>130</v>
      </c>
      <c r="C72" t="s">
        <v>141</v>
      </c>
      <c r="D72">
        <v>6.5300000000000002E-3</v>
      </c>
      <c r="R72" s="51" t="str">
        <v/>
      </c>
      <c r="S72" s="51"/>
    </row>
    <row r="73" spans="2:19" ht="11.85" customHeight="1">
      <c r="B73" t="s">
        <v>131</v>
      </c>
      <c r="C73" t="s">
        <v>141</v>
      </c>
      <c r="D73">
        <v>7.2690000000000003E-3</v>
      </c>
      <c r="R73" s="51" t="str">
        <v/>
      </c>
      <c r="S73" s="51"/>
    </row>
    <row r="74" spans="2:19" ht="11.85" customHeight="1">
      <c r="B74" t="s">
        <v>132</v>
      </c>
      <c r="C74" t="s">
        <v>141</v>
      </c>
      <c r="D74">
        <v>7.8300000000000002E-3</v>
      </c>
      <c r="R74" s="51" t="str">
        <v/>
      </c>
      <c r="S74" s="51"/>
    </row>
    <row r="75" spans="2:19" ht="11.85" customHeight="1">
      <c r="B75" t="s">
        <v>133</v>
      </c>
      <c r="C75" t="s">
        <v>141</v>
      </c>
      <c r="D75">
        <v>8.3909999999999992E-3</v>
      </c>
      <c r="R75" s="51" t="str">
        <v/>
      </c>
      <c r="S75" s="51"/>
    </row>
    <row r="76" spans="2:19" ht="11.85" customHeight="1">
      <c r="B76" t="s">
        <v>134</v>
      </c>
      <c r="C76" t="s">
        <v>141</v>
      </c>
      <c r="D76">
        <v>4.4000000000000003E-3</v>
      </c>
      <c r="R76" s="51" t="str">
        <v/>
      </c>
      <c r="S76" s="51"/>
    </row>
    <row r="77" spans="2:19" ht="11.85" customHeight="1">
      <c r="B77" t="s">
        <v>135</v>
      </c>
      <c r="C77" t="s">
        <v>141</v>
      </c>
      <c r="D77">
        <v>4.8700000000000002E-3</v>
      </c>
      <c r="R77" s="51" t="str">
        <v/>
      </c>
      <c r="S77" s="51"/>
    </row>
    <row r="78" spans="2:19" ht="11.85" customHeight="1">
      <c r="B78" t="s">
        <v>136</v>
      </c>
      <c r="C78" t="s">
        <v>141</v>
      </c>
      <c r="D78">
        <v>5.9100000000000003E-3</v>
      </c>
      <c r="R78" s="51" t="str">
        <v/>
      </c>
      <c r="S78" s="51"/>
    </row>
    <row r="79" spans="2:19" ht="11.85" customHeight="1">
      <c r="B79" t="s">
        <v>137</v>
      </c>
      <c r="C79" t="s">
        <v>141</v>
      </c>
      <c r="D79">
        <v>6.2199999999999998E-3</v>
      </c>
      <c r="R79" s="51" t="str">
        <v/>
      </c>
      <c r="S79" s="51"/>
    </row>
    <row r="80" spans="2:19" ht="11.85" customHeight="1">
      <c r="B80" t="s">
        <v>138</v>
      </c>
      <c r="C80" t="s">
        <v>141</v>
      </c>
      <c r="D80">
        <v>6.5300000000000002E-3</v>
      </c>
      <c r="R80" s="51" t="str">
        <v/>
      </c>
      <c r="S80" s="51"/>
    </row>
    <row r="81" spans="2:19" ht="11.85" customHeight="1">
      <c r="B81" t="s">
        <v>121</v>
      </c>
      <c r="C81" t="s">
        <v>142</v>
      </c>
      <c r="D81">
        <v>7.2690000000000003E-3</v>
      </c>
      <c r="R81" s="51" t="str">
        <v/>
      </c>
      <c r="S81" s="51"/>
    </row>
    <row r="82" spans="2:19" ht="11.85" customHeight="1">
      <c r="B82" t="s">
        <v>123</v>
      </c>
      <c r="C82" t="s">
        <v>142</v>
      </c>
      <c r="D82">
        <v>7.8300000000000002E-3</v>
      </c>
      <c r="R82" s="51" t="str">
        <v/>
      </c>
      <c r="S82" s="51"/>
    </row>
    <row r="83" spans="2:19" ht="11.85" customHeight="1">
      <c r="B83" t="s">
        <v>124</v>
      </c>
      <c r="C83" t="s">
        <v>142</v>
      </c>
      <c r="D83">
        <v>8.3909999999999992E-3</v>
      </c>
      <c r="R83" s="51" t="str">
        <v/>
      </c>
      <c r="S83" s="51"/>
    </row>
    <row r="84" spans="2:19" ht="11.85" customHeight="1">
      <c r="B84" t="s">
        <v>125</v>
      </c>
      <c r="C84" t="s">
        <v>142</v>
      </c>
      <c r="D84">
        <v>4.4000000000000003E-3</v>
      </c>
      <c r="R84" s="51" t="str">
        <v/>
      </c>
      <c r="S84" s="51"/>
    </row>
    <row r="85" spans="2:19" ht="11.85" customHeight="1">
      <c r="B85" t="s">
        <v>126</v>
      </c>
      <c r="C85" t="s">
        <v>142</v>
      </c>
      <c r="D85">
        <v>4.8700000000000002E-3</v>
      </c>
      <c r="R85" s="51" t="str">
        <v/>
      </c>
      <c r="S85" s="51"/>
    </row>
    <row r="86" spans="2:19" ht="11.85" customHeight="1">
      <c r="B86" t="s">
        <v>127</v>
      </c>
      <c r="C86" t="s">
        <v>142</v>
      </c>
      <c r="D86">
        <v>5.9100000000000003E-3</v>
      </c>
      <c r="R86" s="51" t="str">
        <v/>
      </c>
      <c r="S86" s="51"/>
    </row>
    <row r="87" spans="2:19" ht="11.85" customHeight="1">
      <c r="B87" t="s">
        <v>128</v>
      </c>
      <c r="C87" t="s">
        <v>142</v>
      </c>
      <c r="D87">
        <v>6.2199999999999998E-3</v>
      </c>
      <c r="R87" s="51" t="str">
        <v/>
      </c>
      <c r="S87" s="51"/>
    </row>
    <row r="88" spans="2:19" ht="11.85" customHeight="1">
      <c r="B88" t="s">
        <v>129</v>
      </c>
      <c r="C88" t="s">
        <v>142</v>
      </c>
      <c r="D88">
        <v>6.5300000000000002E-3</v>
      </c>
      <c r="R88" s="51" t="str">
        <v/>
      </c>
      <c r="S88" s="51"/>
    </row>
    <row r="89" spans="2:19" ht="11.85" customHeight="1">
      <c r="B89" t="s">
        <v>130</v>
      </c>
      <c r="C89" t="s">
        <v>142</v>
      </c>
      <c r="D89">
        <v>7.2690000000000003E-3</v>
      </c>
      <c r="R89" s="51" t="str">
        <v/>
      </c>
      <c r="S89" s="51"/>
    </row>
    <row r="90" spans="2:19" ht="11.85" customHeight="1">
      <c r="B90" t="s">
        <v>131</v>
      </c>
      <c r="C90" t="s">
        <v>142</v>
      </c>
      <c r="D90">
        <v>4.4000000000000003E-3</v>
      </c>
      <c r="R90" s="51" t="str">
        <v/>
      </c>
      <c r="S90" s="51"/>
    </row>
    <row r="91" spans="2:19" ht="11.85" customHeight="1">
      <c r="B91" t="s">
        <v>132</v>
      </c>
      <c r="C91" t="s">
        <v>142</v>
      </c>
      <c r="D91">
        <v>4.8700000000000002E-3</v>
      </c>
      <c r="R91" s="51" t="str">
        <v/>
      </c>
      <c r="S91" s="51"/>
    </row>
    <row r="92" spans="2:19" ht="11.85" customHeight="1">
      <c r="B92" t="s">
        <v>133</v>
      </c>
      <c r="C92" t="s">
        <v>142</v>
      </c>
      <c r="D92">
        <v>5.9100000000000003E-3</v>
      </c>
      <c r="R92" s="51" t="str">
        <v/>
      </c>
      <c r="S92" s="51"/>
    </row>
    <row r="93" spans="2:19" ht="11.85" customHeight="1">
      <c r="B93" t="s">
        <v>134</v>
      </c>
      <c r="C93" t="s">
        <v>142</v>
      </c>
      <c r="D93">
        <v>6.2199999999999998E-3</v>
      </c>
      <c r="R93" s="51" t="str">
        <v/>
      </c>
      <c r="S93" s="51"/>
    </row>
    <row r="94" spans="2:19" ht="11.85" customHeight="1">
      <c r="B94" t="s">
        <v>135</v>
      </c>
      <c r="C94" t="s">
        <v>142</v>
      </c>
      <c r="D94">
        <v>6.5300000000000002E-3</v>
      </c>
      <c r="R94" s="51" t="str">
        <v/>
      </c>
      <c r="S94" s="51"/>
    </row>
    <row r="95" spans="2:19" ht="11.85" customHeight="1">
      <c r="B95" t="s">
        <v>136</v>
      </c>
      <c r="C95" t="s">
        <v>142</v>
      </c>
      <c r="D95">
        <v>7.2690000000000003E-3</v>
      </c>
      <c r="R95" s="51" t="str">
        <v/>
      </c>
      <c r="S95" s="51"/>
    </row>
    <row r="96" spans="2:19" ht="11.85" customHeight="1">
      <c r="B96" t="s">
        <v>137</v>
      </c>
      <c r="C96" t="s">
        <v>142</v>
      </c>
      <c r="D96">
        <v>7.8300000000000002E-3</v>
      </c>
      <c r="R96" s="51" t="str">
        <v/>
      </c>
      <c r="S96" s="51"/>
    </row>
    <row r="97" spans="2:19" ht="11.85" customHeight="1">
      <c r="B97" t="s">
        <v>138</v>
      </c>
      <c r="C97" t="s">
        <v>142</v>
      </c>
      <c r="D97">
        <v>4.4000000000000003E-3</v>
      </c>
      <c r="R97" s="51" t="str">
        <v/>
      </c>
      <c r="S97" s="51"/>
    </row>
    <row r="98" spans="2:19" ht="11.85" customHeight="1">
      <c r="B98" t="s">
        <v>121</v>
      </c>
      <c r="C98" t="s">
        <v>143</v>
      </c>
      <c r="D98">
        <v>4.8700000000000002E-3</v>
      </c>
      <c r="R98" s="51" t="str">
        <v/>
      </c>
      <c r="S98" s="51"/>
    </row>
    <row r="99" spans="2:19" ht="11.85" customHeight="1">
      <c r="B99" t="s">
        <v>123</v>
      </c>
      <c r="C99" t="s">
        <v>143</v>
      </c>
      <c r="D99">
        <v>5.9100000000000003E-3</v>
      </c>
      <c r="R99" s="51" t="str">
        <v/>
      </c>
      <c r="S99" s="51"/>
    </row>
    <row r="100" spans="2:19" ht="11.85" customHeight="1">
      <c r="B100" t="s">
        <v>124</v>
      </c>
      <c r="C100" t="s">
        <v>143</v>
      </c>
      <c r="D100">
        <v>6.2199999999999998E-3</v>
      </c>
      <c r="R100" s="51" t="str">
        <v/>
      </c>
      <c r="S100" s="51"/>
    </row>
    <row r="101" spans="2:19" ht="11.85" customHeight="1">
      <c r="B101" t="s">
        <v>125</v>
      </c>
      <c r="C101" t="s">
        <v>143</v>
      </c>
      <c r="D101">
        <v>4.4000000000000003E-3</v>
      </c>
      <c r="R101" s="51" t="str">
        <v/>
      </c>
      <c r="S101" s="51"/>
    </row>
    <row r="102" spans="2:19" ht="11.85" customHeight="1">
      <c r="B102" t="s">
        <v>126</v>
      </c>
      <c r="C102" t="s">
        <v>143</v>
      </c>
      <c r="D102">
        <v>4.8700000000000002E-3</v>
      </c>
      <c r="R102" s="51" t="str">
        <v/>
      </c>
      <c r="S102" s="51"/>
    </row>
    <row r="103" spans="2:19" ht="11.85" customHeight="1">
      <c r="B103" t="s">
        <v>127</v>
      </c>
      <c r="C103" t="s">
        <v>143</v>
      </c>
      <c r="D103">
        <v>5.9100000000000003E-3</v>
      </c>
      <c r="R103" s="51" t="str">
        <v/>
      </c>
      <c r="S103" s="51"/>
    </row>
    <row r="104" spans="2:19" ht="11.85" customHeight="1">
      <c r="B104" t="s">
        <v>128</v>
      </c>
      <c r="C104" t="s">
        <v>143</v>
      </c>
      <c r="D104">
        <v>6.2199999999999998E-3</v>
      </c>
      <c r="R104" s="51" t="str">
        <v/>
      </c>
      <c r="S104" s="51"/>
    </row>
    <row r="105" spans="2:19" ht="11.85" customHeight="1">
      <c r="B105" t="s">
        <v>129</v>
      </c>
      <c r="C105" t="s">
        <v>143</v>
      </c>
      <c r="D105">
        <v>4.4000000000000003E-3</v>
      </c>
      <c r="R105" s="51" t="str">
        <v/>
      </c>
      <c r="S105" s="51"/>
    </row>
    <row r="106" spans="2:19" ht="11.85" customHeight="1">
      <c r="B106" t="s">
        <v>130</v>
      </c>
      <c r="C106" t="s">
        <v>143</v>
      </c>
      <c r="D106">
        <v>4.8700000000000002E-3</v>
      </c>
      <c r="R106" s="51" t="str">
        <v/>
      </c>
      <c r="S106" s="51"/>
    </row>
    <row r="107" spans="2:19" ht="11.85" customHeight="1">
      <c r="B107" t="s">
        <v>131</v>
      </c>
      <c r="C107" t="s">
        <v>143</v>
      </c>
      <c r="D107">
        <v>5.9100000000000003E-3</v>
      </c>
      <c r="R107" s="51" t="str">
        <v/>
      </c>
      <c r="S107" s="51"/>
    </row>
    <row r="108" spans="2:19" ht="11.85" customHeight="1">
      <c r="B108" t="s">
        <v>132</v>
      </c>
      <c r="C108" t="s">
        <v>143</v>
      </c>
      <c r="D108">
        <v>6.2199999999999998E-3</v>
      </c>
      <c r="R108" s="51" t="str">
        <v/>
      </c>
      <c r="S108" s="51"/>
    </row>
    <row r="109" spans="2:19" ht="11.85" customHeight="1">
      <c r="B109" t="s">
        <v>133</v>
      </c>
      <c r="C109" t="s">
        <v>143</v>
      </c>
      <c r="D109">
        <v>4.4000000000000003E-3</v>
      </c>
      <c r="R109" s="51" t="str">
        <v/>
      </c>
      <c r="S109" s="51"/>
    </row>
    <row r="110" spans="2:19" ht="11.85" customHeight="1">
      <c r="B110" t="s">
        <v>134</v>
      </c>
      <c r="C110" t="s">
        <v>143</v>
      </c>
      <c r="D110">
        <v>4.8700000000000002E-3</v>
      </c>
      <c r="R110" s="51" t="str">
        <v/>
      </c>
      <c r="S110" s="51"/>
    </row>
    <row r="111" spans="2:19" ht="11.85" customHeight="1">
      <c r="B111" t="s">
        <v>135</v>
      </c>
      <c r="C111" t="s">
        <v>143</v>
      </c>
      <c r="D111">
        <v>5.9100000000000003E-3</v>
      </c>
      <c r="R111" s="51" t="str">
        <v/>
      </c>
      <c r="S111" s="51"/>
    </row>
    <row r="112" spans="2:19" ht="11.85" customHeight="1">
      <c r="B112" t="s">
        <v>136</v>
      </c>
      <c r="C112" t="s">
        <v>143</v>
      </c>
      <c r="D112">
        <v>6.2199999999999998E-3</v>
      </c>
      <c r="R112" s="51" t="str">
        <v/>
      </c>
      <c r="S112" s="51"/>
    </row>
    <row r="113" spans="2:19" ht="11.85" customHeight="1">
      <c r="B113" t="s">
        <v>137</v>
      </c>
      <c r="C113" t="s">
        <v>143</v>
      </c>
      <c r="D113">
        <v>6.5300000000000002E-3</v>
      </c>
      <c r="R113" s="51" t="str">
        <v/>
      </c>
      <c r="S113" s="51"/>
    </row>
    <row r="114" spans="2:19" ht="11.85" customHeight="1">
      <c r="B114" t="s">
        <v>138</v>
      </c>
      <c r="C114" t="s">
        <v>143</v>
      </c>
      <c r="D114">
        <v>4.4000000000000003E-3</v>
      </c>
      <c r="R114" s="51" t="str">
        <v/>
      </c>
      <c r="S114" s="51"/>
    </row>
    <row r="115" spans="2:19" ht="11.85" customHeight="1">
      <c r="B115" t="s">
        <v>121</v>
      </c>
      <c r="C115" t="s">
        <v>144</v>
      </c>
      <c r="D115">
        <v>4.8700000000000002E-3</v>
      </c>
      <c r="R115" s="51" t="str">
        <v/>
      </c>
      <c r="S115" s="51"/>
    </row>
    <row r="116" spans="2:19" ht="11.85" customHeight="1">
      <c r="B116" t="s">
        <v>123</v>
      </c>
      <c r="C116" t="s">
        <v>144</v>
      </c>
      <c r="D116">
        <v>5.9100000000000003E-3</v>
      </c>
      <c r="R116" s="51" t="str">
        <v/>
      </c>
      <c r="S116" s="51"/>
    </row>
    <row r="117" spans="2:19" ht="11.85" customHeight="1">
      <c r="B117" t="s">
        <v>124</v>
      </c>
      <c r="C117" t="s">
        <v>144</v>
      </c>
      <c r="D117">
        <v>6.2199999999999998E-3</v>
      </c>
      <c r="R117" s="51" t="str">
        <v/>
      </c>
      <c r="S117" s="51"/>
    </row>
    <row r="118" spans="2:19" ht="11.85" customHeight="1">
      <c r="B118" t="s">
        <v>125</v>
      </c>
      <c r="C118" t="s">
        <v>144</v>
      </c>
      <c r="D118">
        <v>6.5300000000000002E-3</v>
      </c>
      <c r="R118" s="51" t="str">
        <v/>
      </c>
      <c r="S118" s="51"/>
    </row>
    <row r="119" spans="2:19" ht="11.85" customHeight="1">
      <c r="B119" t="s">
        <v>126</v>
      </c>
      <c r="C119" t="s">
        <v>144</v>
      </c>
      <c r="D119">
        <v>7.2690000000000003E-3</v>
      </c>
      <c r="R119" s="51" t="str">
        <v/>
      </c>
      <c r="S119" s="51"/>
    </row>
    <row r="120" spans="2:19" ht="11.85" customHeight="1">
      <c r="B120" t="s">
        <v>127</v>
      </c>
      <c r="C120" t="s">
        <v>144</v>
      </c>
      <c r="D120">
        <v>7.8300000000000002E-3</v>
      </c>
      <c r="R120" s="51" t="str">
        <v/>
      </c>
      <c r="S120" s="51"/>
    </row>
    <row r="121" spans="2:19" ht="11.85" customHeight="1">
      <c r="B121" t="s">
        <v>128</v>
      </c>
      <c r="C121" t="s">
        <v>144</v>
      </c>
      <c r="D121">
        <v>8.3909999999999992E-3</v>
      </c>
      <c r="R121" s="51" t="str">
        <v/>
      </c>
      <c r="S121" s="51"/>
    </row>
    <row r="122" spans="2:19" ht="11.85" customHeight="1">
      <c r="B122" t="s">
        <v>129</v>
      </c>
      <c r="C122" t="s">
        <v>144</v>
      </c>
      <c r="D122">
        <v>4.4000000000000003E-3</v>
      </c>
      <c r="R122" s="51" t="str">
        <v/>
      </c>
      <c r="S122" s="51"/>
    </row>
    <row r="123" spans="2:19" ht="11.85" customHeight="1">
      <c r="B123" t="s">
        <v>130</v>
      </c>
      <c r="C123" t="s">
        <v>144</v>
      </c>
      <c r="D123">
        <v>4.8700000000000002E-3</v>
      </c>
      <c r="R123" s="51" t="str">
        <v/>
      </c>
      <c r="S123" s="51"/>
    </row>
    <row r="124" spans="2:19" ht="11.85" customHeight="1">
      <c r="B124" t="s">
        <v>131</v>
      </c>
      <c r="C124" t="s">
        <v>144</v>
      </c>
      <c r="D124">
        <v>5.9100000000000003E-3</v>
      </c>
      <c r="R124" s="51" t="str">
        <v/>
      </c>
      <c r="S124" s="51"/>
    </row>
    <row r="125" spans="2:19" ht="11.85" customHeight="1">
      <c r="B125" t="s">
        <v>132</v>
      </c>
      <c r="C125" t="s">
        <v>144</v>
      </c>
      <c r="D125">
        <v>6.2199999999999998E-3</v>
      </c>
      <c r="R125" s="51" t="str">
        <v/>
      </c>
      <c r="S125" s="51"/>
    </row>
    <row r="126" spans="2:19" ht="11.85" customHeight="1">
      <c r="B126" t="s">
        <v>133</v>
      </c>
      <c r="C126" t="s">
        <v>144</v>
      </c>
      <c r="D126">
        <v>6.5300000000000002E-3</v>
      </c>
      <c r="R126" s="51" t="str">
        <v/>
      </c>
      <c r="S126" s="51"/>
    </row>
    <row r="127" spans="2:19" ht="11.85" customHeight="1">
      <c r="B127" t="s">
        <v>134</v>
      </c>
      <c r="C127" t="s">
        <v>144</v>
      </c>
      <c r="D127">
        <v>7.2690000000000003E-3</v>
      </c>
      <c r="R127" s="51" t="str">
        <v/>
      </c>
      <c r="S127" s="51"/>
    </row>
    <row r="128" spans="2:19" ht="11.85" customHeight="1">
      <c r="B128" t="s">
        <v>135</v>
      </c>
      <c r="C128" t="s">
        <v>144</v>
      </c>
      <c r="D128">
        <v>7.8300000000000002E-3</v>
      </c>
      <c r="R128" s="51" t="str">
        <v/>
      </c>
      <c r="S128" s="51"/>
    </row>
    <row r="129" spans="2:19" ht="11.85" customHeight="1">
      <c r="B129" t="s">
        <v>136</v>
      </c>
      <c r="C129" t="s">
        <v>144</v>
      </c>
      <c r="D129">
        <v>8.3909999999999992E-3</v>
      </c>
      <c r="R129" s="51" t="str">
        <v/>
      </c>
      <c r="S129" s="51"/>
    </row>
    <row r="130" spans="2:19" ht="11.85" customHeight="1">
      <c r="B130" t="s">
        <v>137</v>
      </c>
      <c r="C130" t="s">
        <v>144</v>
      </c>
      <c r="D130">
        <v>4.4000000000000003E-3</v>
      </c>
      <c r="R130" s="51" t="str">
        <v/>
      </c>
      <c r="S130" s="51"/>
    </row>
    <row r="131" spans="2:19" ht="11.85" customHeight="1">
      <c r="B131" t="s">
        <v>138</v>
      </c>
      <c r="C131" t="s">
        <v>144</v>
      </c>
      <c r="D131">
        <v>5.9100000000000003E-3</v>
      </c>
      <c r="R131" s="51" t="str">
        <v/>
      </c>
      <c r="S131" s="51"/>
    </row>
    <row r="132" spans="2:19" ht="11.85" customHeight="1">
      <c r="B132" t="s">
        <v>121</v>
      </c>
      <c r="C132" t="s">
        <v>145</v>
      </c>
      <c r="D132">
        <v>6.2199999999999998E-3</v>
      </c>
      <c r="R132" s="51" t="str">
        <v/>
      </c>
      <c r="S132" s="51"/>
    </row>
    <row r="133" spans="2:19" ht="11.85" customHeight="1">
      <c r="B133" t="s">
        <v>123</v>
      </c>
      <c r="C133" t="s">
        <v>145</v>
      </c>
      <c r="D133">
        <v>4.4000000000000003E-3</v>
      </c>
      <c r="R133" s="51" t="str">
        <v/>
      </c>
      <c r="S133" s="51"/>
    </row>
    <row r="134" spans="2:19" ht="11.85" customHeight="1">
      <c r="B134" t="s">
        <v>124</v>
      </c>
      <c r="C134" t="s">
        <v>145</v>
      </c>
      <c r="D134">
        <v>4.8700000000000002E-3</v>
      </c>
      <c r="R134" s="51" t="str">
        <v/>
      </c>
      <c r="S134" s="51"/>
    </row>
    <row r="135" spans="2:19" ht="11.85" customHeight="1">
      <c r="B135" t="s">
        <v>125</v>
      </c>
      <c r="C135" t="s">
        <v>145</v>
      </c>
      <c r="D135">
        <v>5.9100000000000003E-3</v>
      </c>
    </row>
    <row r="136" spans="2:19" ht="11.85" customHeight="1">
      <c r="B136" t="s">
        <v>126</v>
      </c>
      <c r="C136" t="s">
        <v>145</v>
      </c>
      <c r="D136">
        <v>6.2199999999999998E-3</v>
      </c>
    </row>
    <row r="137" spans="2:19" ht="11.85" customHeight="1">
      <c r="B137" t="s">
        <v>127</v>
      </c>
      <c r="C137" t="s">
        <v>145</v>
      </c>
      <c r="D137">
        <v>6.5300000000000002E-3</v>
      </c>
    </row>
    <row r="138" spans="2:19" ht="11.85" customHeight="1">
      <c r="B138" t="s">
        <v>128</v>
      </c>
      <c r="C138" t="s">
        <v>145</v>
      </c>
      <c r="D138">
        <v>4.4000000000000003E-3</v>
      </c>
    </row>
    <row r="139" spans="2:19" ht="11.85" customHeight="1">
      <c r="B139" t="s">
        <v>129</v>
      </c>
      <c r="C139" t="s">
        <v>145</v>
      </c>
      <c r="D139">
        <v>4.8700000000000002E-3</v>
      </c>
    </row>
    <row r="140" spans="2:19" ht="11.85" customHeight="1">
      <c r="B140" t="s">
        <v>130</v>
      </c>
      <c r="C140" t="s">
        <v>145</v>
      </c>
      <c r="D140">
        <v>5.9100000000000003E-3</v>
      </c>
    </row>
    <row r="141" spans="2:19" ht="11.85" customHeight="1">
      <c r="B141" t="s">
        <v>131</v>
      </c>
      <c r="C141" t="s">
        <v>145</v>
      </c>
      <c r="D141">
        <v>6.2199999999999998E-3</v>
      </c>
    </row>
    <row r="142" spans="2:19" ht="11.85" customHeight="1">
      <c r="B142" t="s">
        <v>132</v>
      </c>
      <c r="C142" t="s">
        <v>145</v>
      </c>
      <c r="D142">
        <v>6.5300000000000002E-3</v>
      </c>
    </row>
    <row r="143" spans="2:19" ht="11.85" customHeight="1">
      <c r="B143" t="s">
        <v>133</v>
      </c>
      <c r="C143" t="s">
        <v>145</v>
      </c>
      <c r="D143">
        <v>7.2690000000000003E-3</v>
      </c>
    </row>
    <row r="144" spans="2:19" ht="11.85" customHeight="1">
      <c r="B144" t="s">
        <v>134</v>
      </c>
      <c r="C144" t="s">
        <v>145</v>
      </c>
      <c r="D144">
        <v>7.8300000000000002E-3</v>
      </c>
    </row>
    <row r="145" spans="2:4" ht="11.85" customHeight="1">
      <c r="B145" t="s">
        <v>135</v>
      </c>
      <c r="C145" t="s">
        <v>145</v>
      </c>
      <c r="D145">
        <v>5.9100000000000003E-3</v>
      </c>
    </row>
    <row r="146" spans="2:4" ht="11.85" customHeight="1">
      <c r="B146" t="s">
        <v>136</v>
      </c>
      <c r="C146" t="s">
        <v>145</v>
      </c>
      <c r="D146">
        <v>6.2199999999999998E-3</v>
      </c>
    </row>
    <row r="147" spans="2:4" ht="11.85" customHeight="1">
      <c r="B147" t="s">
        <v>137</v>
      </c>
      <c r="C147" t="s">
        <v>145</v>
      </c>
      <c r="D147">
        <v>4.4000000000000003E-3</v>
      </c>
    </row>
    <row r="148" spans="2:4" ht="11.85" customHeight="1">
      <c r="B148" t="s">
        <v>138</v>
      </c>
      <c r="C148" t="s">
        <v>145</v>
      </c>
      <c r="D148">
        <v>4.8700000000000002E-3</v>
      </c>
    </row>
    <row r="149" spans="2:4" ht="11.85" customHeight="1">
      <c r="B149" t="s">
        <v>121</v>
      </c>
      <c r="C149" t="s">
        <v>146</v>
      </c>
      <c r="D149">
        <v>5.9100000000000003E-3</v>
      </c>
    </row>
    <row r="150" spans="2:4" ht="11.85" customHeight="1">
      <c r="B150" t="s">
        <v>123</v>
      </c>
      <c r="C150" t="s">
        <v>146</v>
      </c>
      <c r="D150">
        <v>6.2199999999999998E-3</v>
      </c>
    </row>
    <row r="151" spans="2:4" ht="11.85" customHeight="1">
      <c r="B151" t="s">
        <v>124</v>
      </c>
      <c r="C151" t="s">
        <v>146</v>
      </c>
      <c r="D151">
        <v>6.5300000000000002E-3</v>
      </c>
    </row>
    <row r="152" spans="2:4" ht="11.85" customHeight="1">
      <c r="B152" t="s">
        <v>125</v>
      </c>
      <c r="C152" t="s">
        <v>146</v>
      </c>
      <c r="D152">
        <v>4.4000000000000003E-3</v>
      </c>
    </row>
    <row r="153" spans="2:4" ht="11.85" customHeight="1">
      <c r="B153" t="s">
        <v>126</v>
      </c>
      <c r="C153" t="s">
        <v>146</v>
      </c>
      <c r="D153">
        <v>4.8700000000000002E-3</v>
      </c>
    </row>
    <row r="154" spans="2:4" ht="11.85" customHeight="1">
      <c r="B154" t="s">
        <v>127</v>
      </c>
      <c r="C154" t="s">
        <v>146</v>
      </c>
      <c r="D154">
        <v>5.9100000000000003E-3</v>
      </c>
    </row>
    <row r="155" spans="2:4" ht="11.85" customHeight="1">
      <c r="B155" t="s">
        <v>128</v>
      </c>
      <c r="C155" t="s">
        <v>146</v>
      </c>
      <c r="D155">
        <v>6.2199999999999998E-3</v>
      </c>
    </row>
    <row r="156" spans="2:4" ht="11.85" customHeight="1">
      <c r="B156" t="s">
        <v>129</v>
      </c>
      <c r="C156" t="s">
        <v>146</v>
      </c>
      <c r="D156">
        <v>6.5300000000000002E-3</v>
      </c>
    </row>
    <row r="157" spans="2:4" ht="11.85" customHeight="1">
      <c r="B157" t="s">
        <v>130</v>
      </c>
      <c r="C157" t="s">
        <v>146</v>
      </c>
      <c r="D157">
        <v>7.2690000000000003E-3</v>
      </c>
    </row>
    <row r="158" spans="2:4" ht="11.85" customHeight="1">
      <c r="B158" t="s">
        <v>131</v>
      </c>
      <c r="C158" t="s">
        <v>146</v>
      </c>
      <c r="D158">
        <v>7.8300000000000002E-3</v>
      </c>
    </row>
    <row r="159" spans="2:4" ht="11.85" customHeight="1">
      <c r="B159" t="s">
        <v>132</v>
      </c>
      <c r="C159" t="s">
        <v>146</v>
      </c>
      <c r="D159">
        <v>8.3909999999999992E-3</v>
      </c>
    </row>
    <row r="160" spans="2:4" ht="11.85" customHeight="1">
      <c r="B160" t="s">
        <v>133</v>
      </c>
      <c r="C160" t="s">
        <v>146</v>
      </c>
      <c r="D160">
        <v>5.9100000000000003E-3</v>
      </c>
    </row>
    <row r="161" spans="2:4" ht="11.85" customHeight="1">
      <c r="B161" t="s">
        <v>134</v>
      </c>
      <c r="C161" t="s">
        <v>146</v>
      </c>
      <c r="D161">
        <v>6.2199999999999998E-3</v>
      </c>
    </row>
    <row r="162" spans="2:4" ht="11.85" customHeight="1">
      <c r="B162" t="s">
        <v>135</v>
      </c>
      <c r="C162" t="s">
        <v>146</v>
      </c>
      <c r="D162">
        <v>4.4000000000000003E-3</v>
      </c>
    </row>
    <row r="163" spans="2:4" ht="11.85" customHeight="1">
      <c r="B163" t="s">
        <v>136</v>
      </c>
      <c r="C163" t="s">
        <v>146</v>
      </c>
      <c r="D163">
        <v>4.8700000000000002E-3</v>
      </c>
    </row>
    <row r="164" spans="2:4" ht="11.85" customHeight="1">
      <c r="B164" t="s">
        <v>137</v>
      </c>
      <c r="C164" t="s">
        <v>146</v>
      </c>
      <c r="D164">
        <v>5.9100000000000003E-3</v>
      </c>
    </row>
    <row r="165" spans="2:4" ht="11.85" customHeight="1">
      <c r="B165" t="s">
        <v>138</v>
      </c>
      <c r="C165" t="s">
        <v>146</v>
      </c>
      <c r="D165">
        <v>6.2199999999999998E-3</v>
      </c>
    </row>
    <row r="166" spans="2:4" ht="11.85" customHeight="1">
      <c r="B166" t="s">
        <v>121</v>
      </c>
      <c r="C166" t="s">
        <v>147</v>
      </c>
      <c r="D166">
        <v>6.5300000000000002E-3</v>
      </c>
    </row>
    <row r="167" spans="2:4" ht="11.85" customHeight="1">
      <c r="B167" t="s">
        <v>123</v>
      </c>
      <c r="C167" t="s">
        <v>147</v>
      </c>
      <c r="D167">
        <v>4.4000000000000003E-3</v>
      </c>
    </row>
    <row r="168" spans="2:4" ht="11.85" customHeight="1">
      <c r="B168" t="s">
        <v>124</v>
      </c>
      <c r="C168" t="s">
        <v>147</v>
      </c>
      <c r="D168">
        <v>4.8700000000000002E-3</v>
      </c>
    </row>
    <row r="169" spans="2:4" ht="11.85" customHeight="1">
      <c r="B169" t="s">
        <v>125</v>
      </c>
      <c r="C169" t="s">
        <v>147</v>
      </c>
      <c r="D169">
        <v>5.9100000000000003E-3</v>
      </c>
    </row>
    <row r="170" spans="2:4" ht="11.85" customHeight="1">
      <c r="B170" t="s">
        <v>126</v>
      </c>
      <c r="C170" t="s">
        <v>147</v>
      </c>
      <c r="D170">
        <v>6.2199999999999998E-3</v>
      </c>
    </row>
    <row r="171" spans="2:4" ht="11.85" customHeight="1">
      <c r="B171" t="s">
        <v>127</v>
      </c>
      <c r="C171" t="s">
        <v>147</v>
      </c>
      <c r="D171">
        <v>6.5300000000000002E-3</v>
      </c>
    </row>
    <row r="172" spans="2:4" ht="11.85" customHeight="1">
      <c r="B172" t="s">
        <v>128</v>
      </c>
      <c r="C172" t="s">
        <v>147</v>
      </c>
      <c r="D172">
        <v>7.2690000000000003E-3</v>
      </c>
    </row>
    <row r="173" spans="2:4" ht="11.85" customHeight="1">
      <c r="B173" t="s">
        <v>129</v>
      </c>
      <c r="C173" t="s">
        <v>147</v>
      </c>
      <c r="D173">
        <v>7.8300000000000002E-3</v>
      </c>
    </row>
    <row r="174" spans="2:4" ht="11.85" customHeight="1">
      <c r="B174" t="s">
        <v>130</v>
      </c>
      <c r="C174" t="s">
        <v>147</v>
      </c>
      <c r="D174">
        <v>5.9100000000000003E-3</v>
      </c>
    </row>
    <row r="175" spans="2:4" ht="11.85" customHeight="1">
      <c r="B175" t="s">
        <v>131</v>
      </c>
      <c r="C175" t="s">
        <v>147</v>
      </c>
      <c r="D175">
        <v>6.2199999999999998E-3</v>
      </c>
    </row>
    <row r="176" spans="2:4" ht="11.85" customHeight="1">
      <c r="B176" t="s">
        <v>132</v>
      </c>
      <c r="C176" t="s">
        <v>147</v>
      </c>
      <c r="D176">
        <v>4.4000000000000003E-3</v>
      </c>
    </row>
    <row r="177" spans="2:4" ht="11.85" customHeight="1">
      <c r="B177" t="s">
        <v>133</v>
      </c>
      <c r="C177" t="s">
        <v>147</v>
      </c>
      <c r="D177">
        <v>4.8700000000000002E-3</v>
      </c>
    </row>
    <row r="178" spans="2:4" ht="11.85" customHeight="1">
      <c r="B178" t="s">
        <v>134</v>
      </c>
      <c r="C178" t="s">
        <v>147</v>
      </c>
      <c r="D178">
        <v>5.9100000000000003E-3</v>
      </c>
    </row>
    <row r="179" spans="2:4" ht="11.85" customHeight="1">
      <c r="B179" t="s">
        <v>135</v>
      </c>
      <c r="C179" t="s">
        <v>147</v>
      </c>
      <c r="D179">
        <v>6.2199999999999998E-3</v>
      </c>
    </row>
    <row r="180" spans="2:4" ht="11.85" customHeight="1">
      <c r="B180" t="s">
        <v>136</v>
      </c>
      <c r="C180" t="s">
        <v>147</v>
      </c>
      <c r="D180">
        <v>6.5300000000000002E-3</v>
      </c>
    </row>
    <row r="181" spans="2:4" ht="11.85" customHeight="1">
      <c r="B181" t="s">
        <v>137</v>
      </c>
      <c r="C181" t="s">
        <v>147</v>
      </c>
      <c r="D181">
        <v>4.4000000000000003E-3</v>
      </c>
    </row>
    <row r="182" spans="2:4" ht="11.85" customHeight="1">
      <c r="B182" t="s">
        <v>138</v>
      </c>
      <c r="C182" t="s">
        <v>147</v>
      </c>
      <c r="D182">
        <v>4.8700000000000002E-3</v>
      </c>
    </row>
    <row r="183" spans="2:4" ht="11.85" customHeight="1">
      <c r="B183" t="s">
        <v>121</v>
      </c>
      <c r="C183" t="s">
        <v>148</v>
      </c>
      <c r="D183">
        <v>5.9100000000000003E-3</v>
      </c>
    </row>
    <row r="184" spans="2:4" ht="11.85" customHeight="1">
      <c r="B184" t="s">
        <v>123</v>
      </c>
      <c r="C184" t="s">
        <v>148</v>
      </c>
      <c r="D184">
        <v>6.2199999999999998E-3</v>
      </c>
    </row>
    <row r="185" spans="2:4" ht="11.85" customHeight="1">
      <c r="B185" t="s">
        <v>124</v>
      </c>
      <c r="C185" t="s">
        <v>148</v>
      </c>
      <c r="D185">
        <v>5.9100000000000003E-3</v>
      </c>
    </row>
    <row r="186" spans="2:4" ht="11.85" customHeight="1">
      <c r="B186" t="s">
        <v>125</v>
      </c>
      <c r="C186" t="s">
        <v>148</v>
      </c>
      <c r="D186">
        <v>6.2199999999999998E-3</v>
      </c>
    </row>
    <row r="187" spans="2:4" ht="11.85" customHeight="1">
      <c r="B187" t="s">
        <v>126</v>
      </c>
      <c r="C187" t="s">
        <v>148</v>
      </c>
      <c r="D187">
        <v>4.4000000000000003E-3</v>
      </c>
    </row>
    <row r="188" spans="2:4" ht="11.85" customHeight="1">
      <c r="B188" t="s">
        <v>127</v>
      </c>
      <c r="C188" t="s">
        <v>148</v>
      </c>
      <c r="D188">
        <v>4.8700000000000002E-3</v>
      </c>
    </row>
    <row r="189" spans="2:4" ht="11.85" customHeight="1">
      <c r="B189" t="s">
        <v>128</v>
      </c>
      <c r="C189" t="s">
        <v>148</v>
      </c>
      <c r="D189">
        <v>5.9100000000000003E-3</v>
      </c>
    </row>
    <row r="190" spans="2:4" ht="11.85" customHeight="1">
      <c r="B190" t="s">
        <v>129</v>
      </c>
      <c r="C190" t="s">
        <v>148</v>
      </c>
      <c r="D190">
        <v>6.2199999999999998E-3</v>
      </c>
    </row>
    <row r="191" spans="2:4" ht="11.85" customHeight="1">
      <c r="B191" t="s">
        <v>130</v>
      </c>
      <c r="C191" t="s">
        <v>148</v>
      </c>
      <c r="D191">
        <v>6.5300000000000002E-3</v>
      </c>
    </row>
    <row r="192" spans="2:4" ht="11.85" customHeight="1">
      <c r="B192" t="s">
        <v>131</v>
      </c>
      <c r="C192" t="s">
        <v>148</v>
      </c>
      <c r="D192">
        <v>4.4000000000000003E-3</v>
      </c>
    </row>
    <row r="193" spans="2:4" ht="11.85" customHeight="1">
      <c r="B193" t="s">
        <v>132</v>
      </c>
      <c r="C193" t="s">
        <v>148</v>
      </c>
      <c r="D193">
        <v>5.9100000000000003E-3</v>
      </c>
    </row>
    <row r="194" spans="2:4" ht="11.85" customHeight="1">
      <c r="B194" t="s">
        <v>133</v>
      </c>
      <c r="C194" t="s">
        <v>148</v>
      </c>
      <c r="D194">
        <v>6.2199999999999998E-3</v>
      </c>
    </row>
    <row r="195" spans="2:4" ht="11.85" customHeight="1">
      <c r="B195" t="s">
        <v>134</v>
      </c>
      <c r="C195" t="s">
        <v>148</v>
      </c>
      <c r="D195">
        <v>4.4000000000000003E-3</v>
      </c>
    </row>
    <row r="196" spans="2:4" ht="11.85" customHeight="1">
      <c r="B196" t="s">
        <v>135</v>
      </c>
      <c r="C196" t="s">
        <v>148</v>
      </c>
      <c r="D196">
        <v>4.8700000000000002E-3</v>
      </c>
    </row>
    <row r="197" spans="2:4" ht="11.85" customHeight="1">
      <c r="B197" t="s">
        <v>136</v>
      </c>
      <c r="C197" t="s">
        <v>148</v>
      </c>
      <c r="D197">
        <v>5.9100000000000003E-3</v>
      </c>
    </row>
    <row r="198" spans="2:4" ht="11.85" customHeight="1">
      <c r="B198" t="s">
        <v>137</v>
      </c>
      <c r="C198" t="s">
        <v>148</v>
      </c>
      <c r="D198">
        <v>6.2199999999999998E-3</v>
      </c>
    </row>
    <row r="199" spans="2:4" ht="11.85" customHeight="1">
      <c r="B199" t="s">
        <v>138</v>
      </c>
      <c r="C199" t="s">
        <v>148</v>
      </c>
      <c r="D199">
        <v>6.5300000000000002E-3</v>
      </c>
    </row>
    <row r="200" spans="2:4" ht="11.85" customHeight="1">
      <c r="B200" t="s">
        <v>121</v>
      </c>
      <c r="C200" t="s">
        <v>149</v>
      </c>
      <c r="D200">
        <v>4.4000000000000003E-3</v>
      </c>
    </row>
    <row r="201" spans="2:4" ht="11.85" customHeight="1">
      <c r="B201" t="s">
        <v>123</v>
      </c>
      <c r="C201" t="s">
        <v>149</v>
      </c>
      <c r="D201">
        <v>4.8700000000000002E-3</v>
      </c>
    </row>
    <row r="202" spans="2:4" ht="11.85" customHeight="1">
      <c r="B202" t="s">
        <v>124</v>
      </c>
      <c r="C202" t="s">
        <v>149</v>
      </c>
      <c r="D202">
        <v>5.9100000000000003E-3</v>
      </c>
    </row>
    <row r="203" spans="2:4" ht="11.85" customHeight="1">
      <c r="B203" t="s">
        <v>125</v>
      </c>
      <c r="C203" t="s">
        <v>149</v>
      </c>
      <c r="D203">
        <v>6.2199999999999998E-3</v>
      </c>
    </row>
    <row r="204" spans="2:4" ht="11.85" customHeight="1">
      <c r="B204" t="s">
        <v>126</v>
      </c>
      <c r="C204" t="s">
        <v>149</v>
      </c>
      <c r="D204">
        <v>4.4000000000000003E-3</v>
      </c>
    </row>
    <row r="205" spans="2:4" ht="11.85" customHeight="1">
      <c r="B205" t="s">
        <v>127</v>
      </c>
      <c r="C205" t="s">
        <v>149</v>
      </c>
      <c r="D205">
        <v>4.8700000000000002E-3</v>
      </c>
    </row>
    <row r="206" spans="2:4" ht="11.85" customHeight="1">
      <c r="B206" t="s">
        <v>128</v>
      </c>
      <c r="C206" t="s">
        <v>149</v>
      </c>
      <c r="D206">
        <v>5.9100000000000003E-3</v>
      </c>
    </row>
    <row r="207" spans="2:4" ht="11.85" customHeight="1">
      <c r="B207" t="s">
        <v>129</v>
      </c>
      <c r="C207" t="s">
        <v>149</v>
      </c>
      <c r="D207">
        <v>6.2199999999999998E-3</v>
      </c>
    </row>
    <row r="208" spans="2:4" ht="11.85" customHeight="1">
      <c r="B208" t="s">
        <v>130</v>
      </c>
      <c r="C208" t="s">
        <v>149</v>
      </c>
      <c r="D208">
        <v>5.9100000000000003E-3</v>
      </c>
    </row>
    <row r="209" spans="2:4" ht="11.85" customHeight="1">
      <c r="B209" t="s">
        <v>131</v>
      </c>
      <c r="C209" t="s">
        <v>149</v>
      </c>
      <c r="D209">
        <v>6.2199999999999998E-3</v>
      </c>
    </row>
    <row r="210" spans="2:4" ht="11.85" customHeight="1">
      <c r="B210" t="s">
        <v>132</v>
      </c>
      <c r="C210" t="s">
        <v>149</v>
      </c>
      <c r="D210">
        <v>4.4000000000000003E-3</v>
      </c>
    </row>
    <row r="211" spans="2:4" ht="11.85" customHeight="1">
      <c r="B211" t="s">
        <v>133</v>
      </c>
      <c r="C211" t="s">
        <v>149</v>
      </c>
      <c r="D211">
        <v>4.8700000000000002E-3</v>
      </c>
    </row>
    <row r="212" spans="2:4" ht="11.85" customHeight="1">
      <c r="B212" t="s">
        <v>134</v>
      </c>
      <c r="C212" t="s">
        <v>149</v>
      </c>
      <c r="D212">
        <v>5.9100000000000003E-3</v>
      </c>
    </row>
    <row r="213" spans="2:4" ht="11.85" customHeight="1">
      <c r="B213" t="s">
        <v>135</v>
      </c>
      <c r="C213" t="s">
        <v>149</v>
      </c>
      <c r="D213">
        <v>6.2199999999999998E-3</v>
      </c>
    </row>
    <row r="214" spans="2:4" ht="11.85" customHeight="1">
      <c r="B214" t="s">
        <v>136</v>
      </c>
      <c r="C214" t="s">
        <v>149</v>
      </c>
      <c r="D214">
        <v>6.5300000000000002E-3</v>
      </c>
    </row>
    <row r="215" spans="2:4" ht="11.85" customHeight="1">
      <c r="B215" t="s">
        <v>137</v>
      </c>
      <c r="C215" t="s">
        <v>149</v>
      </c>
      <c r="D215">
        <v>4.4000000000000003E-3</v>
      </c>
    </row>
    <row r="216" spans="2:4" ht="11.85" customHeight="1">
      <c r="B216" t="s">
        <v>138</v>
      </c>
      <c r="C216" t="s">
        <v>149</v>
      </c>
      <c r="D216">
        <v>5.9100000000000003E-3</v>
      </c>
    </row>
    <row r="217" spans="2:4" ht="11.85" customHeight="1">
      <c r="B217" t="s">
        <v>121</v>
      </c>
      <c r="C217" t="s">
        <v>150</v>
      </c>
      <c r="D217">
        <v>6.2199999999999998E-3</v>
      </c>
    </row>
    <row r="218" spans="2:4" ht="11.85" customHeight="1">
      <c r="B218" t="s">
        <v>123</v>
      </c>
      <c r="C218" t="s">
        <v>150</v>
      </c>
      <c r="D218">
        <v>4.4000000000000003E-3</v>
      </c>
    </row>
    <row r="219" spans="2:4" ht="11.85" customHeight="1">
      <c r="B219" t="s">
        <v>124</v>
      </c>
      <c r="C219" t="s">
        <v>150</v>
      </c>
      <c r="D219">
        <v>4.8700000000000002E-3</v>
      </c>
    </row>
    <row r="220" spans="2:4" ht="11.85" customHeight="1">
      <c r="B220" t="s">
        <v>125</v>
      </c>
      <c r="C220" t="s">
        <v>150</v>
      </c>
      <c r="D220">
        <v>5.9100000000000003E-3</v>
      </c>
    </row>
    <row r="221" spans="2:4" ht="11.85" customHeight="1">
      <c r="B221" t="s">
        <v>126</v>
      </c>
      <c r="C221" t="s">
        <v>150</v>
      </c>
      <c r="D221">
        <v>6.2199999999999998E-3</v>
      </c>
    </row>
    <row r="222" spans="2:4" ht="11.85" customHeight="1">
      <c r="B222" t="s">
        <v>127</v>
      </c>
      <c r="C222" t="s">
        <v>150</v>
      </c>
      <c r="D222">
        <v>6.5300000000000002E-3</v>
      </c>
    </row>
    <row r="223" spans="2:4" ht="11.85" customHeight="1">
      <c r="B223" t="s">
        <v>128</v>
      </c>
      <c r="C223" t="s">
        <v>150</v>
      </c>
      <c r="D223">
        <v>4.4000000000000003E-3</v>
      </c>
    </row>
    <row r="224" spans="2:4" ht="11.85" customHeight="1">
      <c r="B224" t="s">
        <v>129</v>
      </c>
      <c r="C224" t="s">
        <v>150</v>
      </c>
      <c r="D224">
        <v>4.8700000000000002E-3</v>
      </c>
    </row>
    <row r="225" spans="2:4" ht="11.85" customHeight="1">
      <c r="B225" t="s">
        <v>130</v>
      </c>
      <c r="C225" t="s">
        <v>150</v>
      </c>
      <c r="D225">
        <v>5.9100000000000003E-3</v>
      </c>
    </row>
    <row r="226" spans="2:4" ht="11.85" customHeight="1">
      <c r="B226" t="s">
        <v>131</v>
      </c>
      <c r="C226" t="s">
        <v>150</v>
      </c>
      <c r="D226">
        <v>6.2199999999999998E-3</v>
      </c>
    </row>
    <row r="227" spans="2:4" ht="11.85" customHeight="1">
      <c r="B227" t="s">
        <v>132</v>
      </c>
      <c r="C227" t="s">
        <v>150</v>
      </c>
      <c r="D227">
        <v>6.5300000000000002E-3</v>
      </c>
    </row>
    <row r="228" spans="2:4" ht="11.85" customHeight="1">
      <c r="B228" t="s">
        <v>133</v>
      </c>
      <c r="C228" t="s">
        <v>150</v>
      </c>
      <c r="D228">
        <v>7.2690000000000003E-3</v>
      </c>
    </row>
    <row r="229" spans="2:4" ht="11.85" customHeight="1">
      <c r="B229" t="s">
        <v>134</v>
      </c>
      <c r="C229" t="s">
        <v>150</v>
      </c>
      <c r="D229">
        <v>7.8300000000000002E-3</v>
      </c>
    </row>
    <row r="230" spans="2:4" ht="11.85" customHeight="1">
      <c r="B230" t="s">
        <v>135</v>
      </c>
      <c r="C230" t="s">
        <v>150</v>
      </c>
      <c r="D230">
        <v>5.9100000000000003E-3</v>
      </c>
    </row>
    <row r="231" spans="2:4" ht="11.85" customHeight="1">
      <c r="B231" t="s">
        <v>136</v>
      </c>
      <c r="C231" t="s">
        <v>150</v>
      </c>
      <c r="D231">
        <v>6.2199999999999998E-3</v>
      </c>
    </row>
    <row r="232" spans="2:4" ht="11.85" customHeight="1">
      <c r="B232" t="s">
        <v>137</v>
      </c>
      <c r="C232" t="s">
        <v>150</v>
      </c>
      <c r="D232">
        <v>4.4000000000000003E-3</v>
      </c>
    </row>
    <row r="233" spans="2:4" ht="11.85" customHeight="1">
      <c r="B233" t="s">
        <v>138</v>
      </c>
      <c r="C233" t="s">
        <v>150</v>
      </c>
      <c r="D233">
        <v>4.8700000000000002E-3</v>
      </c>
    </row>
    <row r="234" spans="2:4" ht="11.85" customHeight="1">
      <c r="B234" t="s">
        <v>121</v>
      </c>
      <c r="C234" t="s">
        <v>151</v>
      </c>
      <c r="D234">
        <v>5.9100000000000003E-3</v>
      </c>
    </row>
    <row r="235" spans="2:4" ht="11.85" customHeight="1">
      <c r="B235" t="s">
        <v>123</v>
      </c>
      <c r="C235" t="s">
        <v>151</v>
      </c>
      <c r="D235">
        <v>6.2199999999999998E-3</v>
      </c>
    </row>
    <row r="236" spans="2:4" ht="11.85" customHeight="1">
      <c r="B236" t="s">
        <v>124</v>
      </c>
      <c r="C236" t="s">
        <v>151</v>
      </c>
      <c r="D236">
        <v>6.5300000000000002E-3</v>
      </c>
    </row>
    <row r="237" spans="2:4" ht="11.85" customHeight="1">
      <c r="B237" t="s">
        <v>125</v>
      </c>
      <c r="C237" t="s">
        <v>151</v>
      </c>
      <c r="D237">
        <v>5.9100000000000003E-3</v>
      </c>
    </row>
    <row r="238" spans="2:4" ht="11.85" customHeight="1">
      <c r="B238" t="s">
        <v>126</v>
      </c>
      <c r="C238" t="s">
        <v>151</v>
      </c>
      <c r="D238">
        <v>6.2199999999999998E-3</v>
      </c>
    </row>
    <row r="239" spans="2:4" ht="11.85" customHeight="1">
      <c r="B239" t="s">
        <v>127</v>
      </c>
      <c r="C239" t="s">
        <v>151</v>
      </c>
      <c r="D239">
        <v>4.4000000000000003E-3</v>
      </c>
    </row>
    <row r="240" spans="2:4" ht="11.85" customHeight="1">
      <c r="B240" t="s">
        <v>128</v>
      </c>
      <c r="C240" t="s">
        <v>151</v>
      </c>
      <c r="D240">
        <v>4.8700000000000002E-3</v>
      </c>
    </row>
    <row r="241" spans="2:4" ht="11.85" customHeight="1">
      <c r="B241" t="s">
        <v>129</v>
      </c>
      <c r="C241" t="s">
        <v>151</v>
      </c>
      <c r="D241">
        <v>5.9100000000000003E-3</v>
      </c>
    </row>
    <row r="242" spans="2:4" ht="11.85" customHeight="1">
      <c r="B242" t="s">
        <v>130</v>
      </c>
      <c r="C242" t="s">
        <v>151</v>
      </c>
      <c r="D242">
        <v>6.2199999999999998E-3</v>
      </c>
    </row>
    <row r="243" spans="2:4" ht="11.85" customHeight="1">
      <c r="B243" t="s">
        <v>131</v>
      </c>
      <c r="C243" t="s">
        <v>151</v>
      </c>
      <c r="D243">
        <v>6.5300000000000002E-3</v>
      </c>
    </row>
    <row r="244" spans="2:4" ht="11.85" customHeight="1">
      <c r="B244" t="s">
        <v>132</v>
      </c>
      <c r="C244" t="s">
        <v>151</v>
      </c>
      <c r="D244">
        <v>4.4000000000000003E-3</v>
      </c>
    </row>
    <row r="245" spans="2:4" ht="11.85" customHeight="1">
      <c r="B245" t="s">
        <v>133</v>
      </c>
      <c r="C245" t="s">
        <v>151</v>
      </c>
      <c r="D245">
        <v>4.8700000000000002E-3</v>
      </c>
    </row>
    <row r="246" spans="2:4" ht="11.85" customHeight="1">
      <c r="B246" t="s">
        <v>134</v>
      </c>
      <c r="C246" t="s">
        <v>151</v>
      </c>
      <c r="D246">
        <v>5.9100000000000003E-3</v>
      </c>
    </row>
    <row r="247" spans="2:4" ht="11.85" customHeight="1">
      <c r="B247" t="s">
        <v>135</v>
      </c>
      <c r="C247" t="s">
        <v>151</v>
      </c>
      <c r="D247">
        <v>6.2199999999999998E-3</v>
      </c>
    </row>
    <row r="248" spans="2:4" ht="11.85" customHeight="1">
      <c r="B248" t="s">
        <v>136</v>
      </c>
      <c r="C248" t="s">
        <v>151</v>
      </c>
      <c r="D248">
        <v>6.5300000000000002E-3</v>
      </c>
    </row>
    <row r="249" spans="2:4" ht="11.85" customHeight="1">
      <c r="B249" t="s">
        <v>137</v>
      </c>
      <c r="C249" t="s">
        <v>151</v>
      </c>
      <c r="D249">
        <v>7.2690000000000003E-3</v>
      </c>
    </row>
    <row r="250" spans="2:4" ht="11.85" customHeight="1">
      <c r="B250" t="s">
        <v>138</v>
      </c>
      <c r="C250" t="s">
        <v>151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EnumInput!$C$1:$C$2</xm:f>
          </x14:formula1>
          <xm:sqref>S16</xm:sqref>
        </x14:dataValidation>
        <x14:dataValidation type="list" allowBlank="1" showInputMessage="1" showErrorMessage="1" xr:uid="{00000000-0002-0000-0300-000001000000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IV34"/>
  <sheetViews>
    <sheetView zoomScaleNormal="100" workbookViewId="0">
      <selection activeCell="E26" sqref="E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27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29</v>
      </c>
      <c r="C10" s="47"/>
      <c r="D10" s="87"/>
      <c r="E10" s="85"/>
      <c r="F10" s="85"/>
      <c r="G10" s="87"/>
      <c r="H10" s="82"/>
      <c r="I10" s="47" t="s">
        <v>82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"&amp;$B$6,$C11,I12:I31)</f>
        <v>FixingDates net.finmath.initialmargin.isdasimm.products.SIMMSimpleSwap 
[7352]</v>
      </c>
      <c r="E11" s="88" t="s">
        <v>71</v>
      </c>
      <c r="G11" s="52"/>
      <c r="H11" s="52"/>
      <c r="I11" s="89" t="s">
        <v>30</v>
      </c>
      <c r="J11" s="89" t="s">
        <v>31</v>
      </c>
      <c r="K11" s="89" t="s">
        <v>32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"&amp;$B$6,$C$12,J12:J31)</f>
        <v>PaymentDates net.finmath.initialmargin.isdasimm.products.SIMMSimpleSwap 
[7353]</v>
      </c>
      <c r="E12" s="88" t="s">
        <v>71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"&amp;$B$6,$C$13,K12:K31)</f>
        <v>SwapRates net.finmath.initialmargin.isdasimm.products.SIMMSimpleSwap 
[7354]</v>
      </c>
      <c r="E13" s="88" t="s">
        <v>71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85</v>
      </c>
      <c r="D14" s="90" t="str">
        <f>[1]!obMake("Notional"&amp;" "&amp;$B$6,$C$14,E14)</f>
        <v>Notional net.finmath.initialmargin.isdasimm.products.SIMMSimpleSwap 
[7350]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83</v>
      </c>
      <c r="C15" s="52" t="s">
        <v>86</v>
      </c>
      <c r="D15" s="90" t="str">
        <f>[1]!obMake("IsPayFix"&amp;" "&amp;$B$6,"boolean",E15)</f>
        <v>IsPayFix net.finmath.initialmargin.isdasimm.products.SIMMSimpleSwap 
[7351]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84</v>
      </c>
      <c r="C16" s="52" t="s">
        <v>87</v>
      </c>
      <c r="D16" s="90" t="str">
        <f>[1]!obMake("CurveIndexNames"&amp;" "&amp;$B$6,$C$16,$E$16:$F$16)</f>
        <v>CurveIndexNames net.finmath.initialmargin.isdasimm.products.SIMMSimpleSwap 
[7349]</v>
      </c>
      <c r="E16" s="19" t="s">
        <v>23</v>
      </c>
      <c r="F16" s="19" t="s">
        <v>24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96</v>
      </c>
      <c r="C18" s="52" t="s">
        <v>97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14</v>
      </c>
      <c r="C19" s="90" t="str">
        <f>[1]!obMake("SIMMSwap",$B$6,D11:D13,D15,D14,D16,[1]!obMake("","String","EUR"))</f>
        <v>SIMMSwap 
[7356]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IV35"/>
  <sheetViews>
    <sheetView zoomScaleNormal="100" workbookViewId="0">
      <selection activeCell="F26" sqref="F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89</v>
      </c>
      <c r="C10" s="47"/>
      <c r="D10" s="87"/>
      <c r="E10" s="85"/>
      <c r="F10" s="85"/>
      <c r="G10" s="87"/>
      <c r="I10" s="47" t="s">
        <v>88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"&amp;$B$6,$C11,$I$12:$I$21)</f>
        <v>FixingDates net.finmath.initialmargin.isdasimm.products.SIMMSwaption 
[7384]</v>
      </c>
      <c r="E11" s="88" t="s">
        <v>71</v>
      </c>
      <c r="G11" s="52"/>
      <c r="I11" s="70" t="s">
        <v>30</v>
      </c>
      <c r="J11" s="70" t="s">
        <v>31</v>
      </c>
      <c r="K11" s="70" t="s">
        <v>32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"&amp;$B$6,$C$12,$J$12:$J$21)</f>
        <v>PaymentDates net.finmath.initialmargin.isdasimm.products.SIMMSwaption 
[7385]</v>
      </c>
      <c r="E12" s="88" t="s">
        <v>71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"&amp;$B$6,$C$13,K12:K21)</f>
        <v>SwapRates net.finmath.initialmargin.isdasimm.products.SIMMSwaption 
[7386]</v>
      </c>
      <c r="E13" s="88" t="s">
        <v>71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85</v>
      </c>
      <c r="D14" s="90" t="str">
        <f>[1]!obMake("Notional"&amp;" "&amp;$B$6,$C$14,E14)</f>
        <v>Notional net.finmath.initialmargin.isdasimm.products.SIMMSwaption 
[7382]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41</v>
      </c>
      <c r="C15" s="52" t="s">
        <v>85</v>
      </c>
      <c r="D15" s="90" t="str">
        <f>[1]!obMake("ExerciseTime"&amp;" "&amp;$B$6,$C$15,E15)</f>
        <v>ExerciseTime net.finmath.initialmargin.isdasimm.products.SIMMSwaption 
[7383]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42</v>
      </c>
      <c r="D16" s="90" t="str">
        <f>[1]!obcall("DeliveryType"&amp;" "&amp;$B$6,$B$6&amp;"$DeliveryType","valueOf",[1]!obMake("","String",E16))</f>
        <v>DeliveryType net.finmath.initialmargin.isdasimm.products.SIMMSwaption 
[7381]</v>
      </c>
      <c r="E16" s="19" t="s">
        <v>43</v>
      </c>
      <c r="F16" s="84" t="s">
        <v>90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84</v>
      </c>
      <c r="C17" s="52" t="s">
        <v>87</v>
      </c>
      <c r="D17" s="90" t="str">
        <f>[1]!obMake("CurveIndexNames"&amp;" "&amp;$B$6,$C$17,$E$17:$F$17)</f>
        <v>CurveIndexNames net.finmath.initialmargin.isdasimm.products.SIMMSwaption 
[7379]</v>
      </c>
      <c r="E17" s="19" t="s">
        <v>23</v>
      </c>
      <c r="F17" s="19" t="s">
        <v>24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96</v>
      </c>
      <c r="C19" s="52" t="s">
        <v>98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14</v>
      </c>
      <c r="C20" s="90" t="str">
        <f>[1]!obMake("SIMMSwaption",$B$6,D15,D11:D14,D16:D17,[1]!obMake("","String","EUR"))</f>
        <v>SIMMSwaption 
[7388]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/>
  <dimension ref="A1:IV49"/>
  <sheetViews>
    <sheetView topLeftCell="A7" zoomScaleNormal="100" workbookViewId="0">
      <selection activeCell="F27" sqref="F27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78</v>
      </c>
      <c r="C10" s="47"/>
      <c r="D10" s="87"/>
      <c r="E10" s="85"/>
      <c r="F10" s="85"/>
      <c r="G10" s="87"/>
      <c r="I10" s="47" t="s">
        <v>70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[1]!obMake(B11&amp;" "&amp;$B$6,C11,I12:I37)</f>
        <v>Fixing Dates net.finmath.initialmargin.isdasimm.products.SIMMBermudanSwaption 
[7370]</v>
      </c>
      <c r="E11" s="88" t="s">
        <v>71</v>
      </c>
      <c r="I11" s="70" t="s">
        <v>30</v>
      </c>
      <c r="J11" s="70" t="s">
        <v>52</v>
      </c>
      <c r="K11" s="70" t="s">
        <v>31</v>
      </c>
      <c r="L11" s="70" t="s">
        <v>51</v>
      </c>
      <c r="M11" s="70" t="s">
        <v>32</v>
      </c>
      <c r="N11" s="70" t="s">
        <v>53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52</v>
      </c>
      <c r="C12" s="52" t="s">
        <v>68</v>
      </c>
      <c r="D12" s="90" t="str">
        <f>[1]!obMake(B12&amp;" "&amp;$B$6,C12,J12:J37)</f>
        <v>Period Length net.finmath.initialmargin.isdasimm.products.SIMMBermudanSwaption 
[7371]</v>
      </c>
      <c r="E12" s="88" t="s">
        <v>71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31</v>
      </c>
      <c r="C13" s="52" t="s">
        <v>68</v>
      </c>
      <c r="D13" s="90" t="str">
        <f>[1]!obMake(B13&amp;" "&amp;$B$6,C13,K12:K37)</f>
        <v>Payment Dates net.finmath.initialmargin.isdasimm.products.SIMMBermudanSwaption 
[7372]</v>
      </c>
      <c r="E13" s="88" t="s">
        <v>71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51</v>
      </c>
      <c r="C14" s="52" t="s">
        <v>68</v>
      </c>
      <c r="D14" s="90" t="str">
        <f>[1]!obMake(B14&amp;" "&amp;$B$6,C14,L12:L37)</f>
        <v>Period Notional net.finmath.initialmargin.isdasimm.products.SIMMBermudanSwaption 
[7373]</v>
      </c>
      <c r="E14" s="88" t="s">
        <v>71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32</v>
      </c>
      <c r="C15" s="52" t="s">
        <v>68</v>
      </c>
      <c r="D15" s="90" t="str">
        <f>[1]!obMake(B15&amp;" "&amp;$B$6,C15,M12:M37)</f>
        <v>Swap Rates net.finmath.initialmargin.isdasimm.products.SIMMBermudanSwaption 
[7374]</v>
      </c>
      <c r="E15" s="88" t="s">
        <v>71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53</v>
      </c>
      <c r="C16" s="52" t="s">
        <v>69</v>
      </c>
      <c r="D16" s="90" t="str">
        <f>[1]!obMake(B16&amp;" "&amp;$B$6,C16,N12:N37)</f>
        <v>Exercise Dates net.finmath.initialmargin.isdasimm.products.SIMMBermudanSwaption 
[7369]</v>
      </c>
      <c r="E16" s="88" t="s">
        <v>71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50</v>
      </c>
      <c r="D17" s="90" t="str">
        <f>[1]!obcall(B17&amp;" "&amp;$B$6,$B$6&amp;"$ExerciseType","valueOf",[1]!obMake("","String",E17))</f>
        <v>Exercise Type net.finmath.initialmargin.isdasimm.products.SIMMBermudanSwaption 
[7368]</v>
      </c>
      <c r="E17" s="19" t="s">
        <v>48</v>
      </c>
      <c r="F17" s="52" t="s">
        <v>81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72</v>
      </c>
      <c r="C18" s="52" t="s">
        <v>87</v>
      </c>
      <c r="D18" s="90" t="str">
        <f>[1]!obMake(B18&amp;" "&amp;$B$6,$C$18,$E$18:$F$18)</f>
        <v>Curve Index Names net.finmath.initialmargin.isdasimm.products.SIMMBermudanSwaption 
[7366]</v>
      </c>
      <c r="E18" s="19" t="s">
        <v>23</v>
      </c>
      <c r="F18" s="19" t="s">
        <v>24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73</v>
      </c>
      <c r="C19" s="52" t="s">
        <v>74</v>
      </c>
      <c r="D19" s="90" t="str">
        <f>[1]!obMake(B19&amp;" "&amp;$B$6,C19,E19)</f>
        <v>Currency net.finmath.initialmargin.isdasimm.products.SIMMBermudanSwaption 
[7365]</v>
      </c>
      <c r="E19" s="19" t="s">
        <v>75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96</v>
      </c>
      <c r="C22" s="52" t="s">
        <v>641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14</v>
      </c>
      <c r="C23" s="90" t="str">
        <f>[1]!obMake("SIMMBermudanSwaption",obLibs&amp;$B$6,D11:D19)</f>
        <v>SIMMBermudanSwaption 
[7375]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A2181"/>
  <sheetViews>
    <sheetView tabSelected="1" topLeftCell="A3" zoomScale="70" zoomScaleNormal="70" workbookViewId="0">
      <selection activeCell="F37" sqref="F37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3" width="13.21875" style="7" customWidth="1"/>
    <col min="4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8" width="14.44140625" style="7"/>
    <col min="259" max="259" width="14.44140625" style="4"/>
    <col min="260" max="260" width="5.109375" style="4" customWidth="1"/>
    <col min="261" max="262" width="14.44140625" style="4"/>
    <col min="263" max="263" width="5.109375" style="4" customWidth="1"/>
    <col min="264" max="264" width="18.33203125" style="4" customWidth="1"/>
    <col min="265" max="265" width="14.44140625" style="4"/>
    <col min="266" max="266" width="5.109375" style="4" customWidth="1"/>
    <col min="267" max="515" width="14.44140625" style="4"/>
    <col min="516" max="516" width="5.109375" style="4" customWidth="1"/>
    <col min="517" max="518" width="14.44140625" style="4"/>
    <col min="519" max="519" width="5.109375" style="4" customWidth="1"/>
    <col min="520" max="520" width="18.33203125" style="4" customWidth="1"/>
    <col min="521" max="521" width="14.44140625" style="4"/>
    <col min="522" max="522" width="5.109375" style="4" customWidth="1"/>
    <col min="523" max="771" width="14.44140625" style="4"/>
    <col min="772" max="772" width="5.109375" style="4" customWidth="1"/>
    <col min="773" max="774" width="14.44140625" style="4"/>
    <col min="775" max="775" width="5.109375" style="4" customWidth="1"/>
    <col min="776" max="776" width="18.33203125" style="4" customWidth="1"/>
    <col min="777" max="777" width="14.44140625" style="4"/>
    <col min="778" max="778" width="5.109375" style="4" customWidth="1"/>
    <col min="779" max="1027" width="14.44140625" style="4"/>
    <col min="1028" max="1028" width="5.109375" style="4" customWidth="1"/>
    <col min="1029" max="1030" width="14.44140625" style="4"/>
    <col min="1031" max="1031" width="5.109375" style="4" customWidth="1"/>
    <col min="1032" max="1032" width="18.33203125" style="4" customWidth="1"/>
    <col min="1033" max="1033" width="14.44140625" style="4"/>
    <col min="1034" max="1034" width="5.109375" style="4" customWidth="1"/>
    <col min="1035" max="1283" width="14.44140625" style="4"/>
    <col min="1284" max="1284" width="5.109375" style="4" customWidth="1"/>
    <col min="1285" max="1286" width="14.44140625" style="4"/>
    <col min="1287" max="1287" width="5.109375" style="4" customWidth="1"/>
    <col min="1288" max="1288" width="18.33203125" style="4" customWidth="1"/>
    <col min="1289" max="1289" width="14.44140625" style="4"/>
    <col min="1290" max="1290" width="5.109375" style="4" customWidth="1"/>
    <col min="1291" max="1539" width="14.44140625" style="4"/>
    <col min="1540" max="1540" width="5.109375" style="4" customWidth="1"/>
    <col min="1541" max="1542" width="14.44140625" style="4"/>
    <col min="1543" max="1543" width="5.109375" style="4" customWidth="1"/>
    <col min="1544" max="1544" width="18.33203125" style="4" customWidth="1"/>
    <col min="1545" max="1545" width="14.44140625" style="4"/>
    <col min="1546" max="1546" width="5.109375" style="4" customWidth="1"/>
    <col min="1547" max="1795" width="14.44140625" style="4"/>
    <col min="1796" max="1796" width="5.109375" style="4" customWidth="1"/>
    <col min="1797" max="1798" width="14.44140625" style="4"/>
    <col min="1799" max="1799" width="5.109375" style="4" customWidth="1"/>
    <col min="1800" max="1800" width="18.33203125" style="4" customWidth="1"/>
    <col min="1801" max="1801" width="14.44140625" style="4"/>
    <col min="1802" max="1802" width="5.109375" style="4" customWidth="1"/>
    <col min="1803" max="2051" width="14.44140625" style="4"/>
    <col min="2052" max="2052" width="5.109375" style="4" customWidth="1"/>
    <col min="2053" max="2054" width="14.44140625" style="4"/>
    <col min="2055" max="2055" width="5.109375" style="4" customWidth="1"/>
    <col min="2056" max="2056" width="18.33203125" style="4" customWidth="1"/>
    <col min="2057" max="2057" width="14.44140625" style="4"/>
    <col min="2058" max="2058" width="5.109375" style="4" customWidth="1"/>
    <col min="2059" max="2307" width="14.44140625" style="4"/>
    <col min="2308" max="2308" width="5.109375" style="4" customWidth="1"/>
    <col min="2309" max="2310" width="14.44140625" style="4"/>
    <col min="2311" max="2311" width="5.109375" style="4" customWidth="1"/>
    <col min="2312" max="2312" width="18.33203125" style="4" customWidth="1"/>
    <col min="2313" max="2313" width="14.44140625" style="4"/>
    <col min="2314" max="2314" width="5.109375" style="4" customWidth="1"/>
    <col min="2315" max="2563" width="14.44140625" style="4"/>
    <col min="2564" max="2564" width="5.109375" style="4" customWidth="1"/>
    <col min="2565" max="2566" width="14.44140625" style="4"/>
    <col min="2567" max="2567" width="5.109375" style="4" customWidth="1"/>
    <col min="2568" max="2568" width="18.33203125" style="4" customWidth="1"/>
    <col min="2569" max="2569" width="14.44140625" style="4"/>
    <col min="2570" max="2570" width="5.109375" style="4" customWidth="1"/>
    <col min="2571" max="2819" width="14.44140625" style="4"/>
    <col min="2820" max="2820" width="5.109375" style="4" customWidth="1"/>
    <col min="2821" max="2822" width="14.44140625" style="4"/>
    <col min="2823" max="2823" width="5.109375" style="4" customWidth="1"/>
    <col min="2824" max="2824" width="18.33203125" style="4" customWidth="1"/>
    <col min="2825" max="2825" width="14.44140625" style="4"/>
    <col min="2826" max="2826" width="5.109375" style="4" customWidth="1"/>
    <col min="2827" max="3075" width="14.44140625" style="4"/>
    <col min="3076" max="3076" width="5.109375" style="4" customWidth="1"/>
    <col min="3077" max="3078" width="14.44140625" style="4"/>
    <col min="3079" max="3079" width="5.109375" style="4" customWidth="1"/>
    <col min="3080" max="3080" width="18.33203125" style="4" customWidth="1"/>
    <col min="3081" max="3081" width="14.44140625" style="4"/>
    <col min="3082" max="3082" width="5.109375" style="4" customWidth="1"/>
    <col min="3083" max="3331" width="14.44140625" style="4"/>
    <col min="3332" max="3332" width="5.109375" style="4" customWidth="1"/>
    <col min="3333" max="3334" width="14.44140625" style="4"/>
    <col min="3335" max="3335" width="5.109375" style="4" customWidth="1"/>
    <col min="3336" max="3336" width="18.33203125" style="4" customWidth="1"/>
    <col min="3337" max="3337" width="14.44140625" style="4"/>
    <col min="3338" max="3338" width="5.109375" style="4" customWidth="1"/>
    <col min="3339" max="3587" width="14.44140625" style="4"/>
    <col min="3588" max="3588" width="5.109375" style="4" customWidth="1"/>
    <col min="3589" max="3590" width="14.44140625" style="4"/>
    <col min="3591" max="3591" width="5.109375" style="4" customWidth="1"/>
    <col min="3592" max="3592" width="18.33203125" style="4" customWidth="1"/>
    <col min="3593" max="3593" width="14.44140625" style="4"/>
    <col min="3594" max="3594" width="5.109375" style="4" customWidth="1"/>
    <col min="3595" max="3843" width="14.44140625" style="4"/>
    <col min="3844" max="3844" width="5.109375" style="4" customWidth="1"/>
    <col min="3845" max="3846" width="14.44140625" style="4"/>
    <col min="3847" max="3847" width="5.109375" style="4" customWidth="1"/>
    <col min="3848" max="3848" width="18.33203125" style="4" customWidth="1"/>
    <col min="3849" max="3849" width="14.44140625" style="4"/>
    <col min="3850" max="3850" width="5.109375" style="4" customWidth="1"/>
    <col min="3851" max="4099" width="14.44140625" style="4"/>
    <col min="4100" max="4100" width="5.109375" style="4" customWidth="1"/>
    <col min="4101" max="4102" width="14.44140625" style="4"/>
    <col min="4103" max="4103" width="5.109375" style="4" customWidth="1"/>
    <col min="4104" max="4104" width="18.33203125" style="4" customWidth="1"/>
    <col min="4105" max="4105" width="14.44140625" style="4"/>
    <col min="4106" max="4106" width="5.109375" style="4" customWidth="1"/>
    <col min="4107" max="4355" width="14.44140625" style="4"/>
    <col min="4356" max="4356" width="5.109375" style="4" customWidth="1"/>
    <col min="4357" max="4358" width="14.44140625" style="4"/>
    <col min="4359" max="4359" width="5.109375" style="4" customWidth="1"/>
    <col min="4360" max="4360" width="18.33203125" style="4" customWidth="1"/>
    <col min="4361" max="4361" width="14.44140625" style="4"/>
    <col min="4362" max="4362" width="5.109375" style="4" customWidth="1"/>
    <col min="4363" max="4611" width="14.44140625" style="4"/>
    <col min="4612" max="4612" width="5.109375" style="4" customWidth="1"/>
    <col min="4613" max="4614" width="14.44140625" style="4"/>
    <col min="4615" max="4615" width="5.109375" style="4" customWidth="1"/>
    <col min="4616" max="4616" width="18.33203125" style="4" customWidth="1"/>
    <col min="4617" max="4617" width="14.44140625" style="4"/>
    <col min="4618" max="4618" width="5.109375" style="4" customWidth="1"/>
    <col min="4619" max="4867" width="14.44140625" style="4"/>
    <col min="4868" max="4868" width="5.109375" style="4" customWidth="1"/>
    <col min="4869" max="4870" width="14.44140625" style="4"/>
    <col min="4871" max="4871" width="5.109375" style="4" customWidth="1"/>
    <col min="4872" max="4872" width="18.33203125" style="4" customWidth="1"/>
    <col min="4873" max="4873" width="14.44140625" style="4"/>
    <col min="4874" max="4874" width="5.109375" style="4" customWidth="1"/>
    <col min="4875" max="5123" width="14.44140625" style="4"/>
    <col min="5124" max="5124" width="5.109375" style="4" customWidth="1"/>
    <col min="5125" max="5126" width="14.44140625" style="4"/>
    <col min="5127" max="5127" width="5.109375" style="4" customWidth="1"/>
    <col min="5128" max="5128" width="18.33203125" style="4" customWidth="1"/>
    <col min="5129" max="5129" width="14.44140625" style="4"/>
    <col min="5130" max="5130" width="5.109375" style="4" customWidth="1"/>
    <col min="5131" max="5379" width="14.44140625" style="4"/>
    <col min="5380" max="5380" width="5.109375" style="4" customWidth="1"/>
    <col min="5381" max="5382" width="14.44140625" style="4"/>
    <col min="5383" max="5383" width="5.109375" style="4" customWidth="1"/>
    <col min="5384" max="5384" width="18.33203125" style="4" customWidth="1"/>
    <col min="5385" max="5385" width="14.44140625" style="4"/>
    <col min="5386" max="5386" width="5.109375" style="4" customWidth="1"/>
    <col min="5387" max="5635" width="14.44140625" style="4"/>
    <col min="5636" max="5636" width="5.109375" style="4" customWidth="1"/>
    <col min="5637" max="5638" width="14.44140625" style="4"/>
    <col min="5639" max="5639" width="5.109375" style="4" customWidth="1"/>
    <col min="5640" max="5640" width="18.33203125" style="4" customWidth="1"/>
    <col min="5641" max="5641" width="14.44140625" style="4"/>
    <col min="5642" max="5642" width="5.109375" style="4" customWidth="1"/>
    <col min="5643" max="5891" width="14.44140625" style="4"/>
    <col min="5892" max="5892" width="5.109375" style="4" customWidth="1"/>
    <col min="5893" max="5894" width="14.44140625" style="4"/>
    <col min="5895" max="5895" width="5.109375" style="4" customWidth="1"/>
    <col min="5896" max="5896" width="18.33203125" style="4" customWidth="1"/>
    <col min="5897" max="5897" width="14.44140625" style="4"/>
    <col min="5898" max="5898" width="5.109375" style="4" customWidth="1"/>
    <col min="5899" max="6147" width="14.44140625" style="4"/>
    <col min="6148" max="6148" width="5.109375" style="4" customWidth="1"/>
    <col min="6149" max="6150" width="14.44140625" style="4"/>
    <col min="6151" max="6151" width="5.109375" style="4" customWidth="1"/>
    <col min="6152" max="6152" width="18.33203125" style="4" customWidth="1"/>
    <col min="6153" max="6153" width="14.44140625" style="4"/>
    <col min="6154" max="6154" width="5.109375" style="4" customWidth="1"/>
    <col min="6155" max="6403" width="14.44140625" style="4"/>
    <col min="6404" max="6404" width="5.109375" style="4" customWidth="1"/>
    <col min="6405" max="6406" width="14.44140625" style="4"/>
    <col min="6407" max="6407" width="5.109375" style="4" customWidth="1"/>
    <col min="6408" max="6408" width="18.33203125" style="4" customWidth="1"/>
    <col min="6409" max="6409" width="14.44140625" style="4"/>
    <col min="6410" max="6410" width="5.109375" style="4" customWidth="1"/>
    <col min="6411" max="6659" width="14.44140625" style="4"/>
    <col min="6660" max="6660" width="5.109375" style="4" customWidth="1"/>
    <col min="6661" max="6662" width="14.44140625" style="4"/>
    <col min="6663" max="6663" width="5.109375" style="4" customWidth="1"/>
    <col min="6664" max="6664" width="18.33203125" style="4" customWidth="1"/>
    <col min="6665" max="6665" width="14.44140625" style="4"/>
    <col min="6666" max="6666" width="5.109375" style="4" customWidth="1"/>
    <col min="6667" max="6915" width="14.44140625" style="4"/>
    <col min="6916" max="6916" width="5.109375" style="4" customWidth="1"/>
    <col min="6917" max="6918" width="14.44140625" style="4"/>
    <col min="6919" max="6919" width="5.109375" style="4" customWidth="1"/>
    <col min="6920" max="6920" width="18.33203125" style="4" customWidth="1"/>
    <col min="6921" max="6921" width="14.44140625" style="4"/>
    <col min="6922" max="6922" width="5.109375" style="4" customWidth="1"/>
    <col min="6923" max="7171" width="14.44140625" style="4"/>
    <col min="7172" max="7172" width="5.109375" style="4" customWidth="1"/>
    <col min="7173" max="7174" width="14.44140625" style="4"/>
    <col min="7175" max="7175" width="5.109375" style="4" customWidth="1"/>
    <col min="7176" max="7176" width="18.33203125" style="4" customWidth="1"/>
    <col min="7177" max="7177" width="14.44140625" style="4"/>
    <col min="7178" max="7178" width="5.109375" style="4" customWidth="1"/>
    <col min="7179" max="7427" width="14.44140625" style="4"/>
    <col min="7428" max="7428" width="5.109375" style="4" customWidth="1"/>
    <col min="7429" max="7430" width="14.44140625" style="4"/>
    <col min="7431" max="7431" width="5.109375" style="4" customWidth="1"/>
    <col min="7432" max="7432" width="18.33203125" style="4" customWidth="1"/>
    <col min="7433" max="7433" width="14.44140625" style="4"/>
    <col min="7434" max="7434" width="5.109375" style="4" customWidth="1"/>
    <col min="7435" max="7683" width="14.44140625" style="4"/>
    <col min="7684" max="7684" width="5.109375" style="4" customWidth="1"/>
    <col min="7685" max="7686" width="14.44140625" style="4"/>
    <col min="7687" max="7687" width="5.109375" style="4" customWidth="1"/>
    <col min="7688" max="7688" width="18.33203125" style="4" customWidth="1"/>
    <col min="7689" max="7689" width="14.44140625" style="4"/>
    <col min="7690" max="7690" width="5.109375" style="4" customWidth="1"/>
    <col min="7691" max="7939" width="14.44140625" style="4"/>
    <col min="7940" max="7940" width="5.109375" style="4" customWidth="1"/>
    <col min="7941" max="7942" width="14.44140625" style="4"/>
    <col min="7943" max="7943" width="5.109375" style="4" customWidth="1"/>
    <col min="7944" max="7944" width="18.33203125" style="4" customWidth="1"/>
    <col min="7945" max="7945" width="14.44140625" style="4"/>
    <col min="7946" max="7946" width="5.109375" style="4" customWidth="1"/>
    <col min="7947" max="8195" width="14.44140625" style="4"/>
    <col min="8196" max="8196" width="5.109375" style="4" customWidth="1"/>
    <col min="8197" max="8198" width="14.44140625" style="4"/>
    <col min="8199" max="8199" width="5.109375" style="4" customWidth="1"/>
    <col min="8200" max="8200" width="18.33203125" style="4" customWidth="1"/>
    <col min="8201" max="8201" width="14.44140625" style="4"/>
    <col min="8202" max="8202" width="5.109375" style="4" customWidth="1"/>
    <col min="8203" max="8451" width="14.44140625" style="4"/>
    <col min="8452" max="8452" width="5.109375" style="4" customWidth="1"/>
    <col min="8453" max="8454" width="14.44140625" style="4"/>
    <col min="8455" max="8455" width="5.109375" style="4" customWidth="1"/>
    <col min="8456" max="8456" width="18.33203125" style="4" customWidth="1"/>
    <col min="8457" max="8457" width="14.44140625" style="4"/>
    <col min="8458" max="8458" width="5.109375" style="4" customWidth="1"/>
    <col min="8459" max="8707" width="14.44140625" style="4"/>
    <col min="8708" max="8708" width="5.109375" style="4" customWidth="1"/>
    <col min="8709" max="8710" width="14.44140625" style="4"/>
    <col min="8711" max="8711" width="5.109375" style="4" customWidth="1"/>
    <col min="8712" max="8712" width="18.33203125" style="4" customWidth="1"/>
    <col min="8713" max="8713" width="14.44140625" style="4"/>
    <col min="8714" max="8714" width="5.109375" style="4" customWidth="1"/>
    <col min="8715" max="8963" width="14.44140625" style="4"/>
    <col min="8964" max="8964" width="5.109375" style="4" customWidth="1"/>
    <col min="8965" max="8966" width="14.44140625" style="4"/>
    <col min="8967" max="8967" width="5.109375" style="4" customWidth="1"/>
    <col min="8968" max="8968" width="18.33203125" style="4" customWidth="1"/>
    <col min="8969" max="8969" width="14.44140625" style="4"/>
    <col min="8970" max="8970" width="5.109375" style="4" customWidth="1"/>
    <col min="8971" max="9219" width="14.44140625" style="4"/>
    <col min="9220" max="9220" width="5.109375" style="4" customWidth="1"/>
    <col min="9221" max="9222" width="14.44140625" style="4"/>
    <col min="9223" max="9223" width="5.109375" style="4" customWidth="1"/>
    <col min="9224" max="9224" width="18.33203125" style="4" customWidth="1"/>
    <col min="9225" max="9225" width="14.44140625" style="4"/>
    <col min="9226" max="9226" width="5.109375" style="4" customWidth="1"/>
    <col min="9227" max="9475" width="14.44140625" style="4"/>
    <col min="9476" max="9476" width="5.109375" style="4" customWidth="1"/>
    <col min="9477" max="9478" width="14.44140625" style="4"/>
    <col min="9479" max="9479" width="5.109375" style="4" customWidth="1"/>
    <col min="9480" max="9480" width="18.33203125" style="4" customWidth="1"/>
    <col min="9481" max="9481" width="14.44140625" style="4"/>
    <col min="9482" max="9482" width="5.109375" style="4" customWidth="1"/>
    <col min="9483" max="9731" width="14.44140625" style="4"/>
    <col min="9732" max="9732" width="5.109375" style="4" customWidth="1"/>
    <col min="9733" max="9734" width="14.44140625" style="4"/>
    <col min="9735" max="9735" width="5.109375" style="4" customWidth="1"/>
    <col min="9736" max="9736" width="18.33203125" style="4" customWidth="1"/>
    <col min="9737" max="9737" width="14.44140625" style="4"/>
    <col min="9738" max="9738" width="5.109375" style="4" customWidth="1"/>
    <col min="9739" max="9987" width="14.44140625" style="4"/>
    <col min="9988" max="9988" width="5.109375" style="4" customWidth="1"/>
    <col min="9989" max="9990" width="14.44140625" style="4"/>
    <col min="9991" max="9991" width="5.109375" style="4" customWidth="1"/>
    <col min="9992" max="9992" width="18.33203125" style="4" customWidth="1"/>
    <col min="9993" max="9993" width="14.44140625" style="4"/>
    <col min="9994" max="9994" width="5.109375" style="4" customWidth="1"/>
    <col min="9995" max="10243" width="14.44140625" style="4"/>
    <col min="10244" max="10244" width="5.109375" style="4" customWidth="1"/>
    <col min="10245" max="10246" width="14.44140625" style="4"/>
    <col min="10247" max="10247" width="5.109375" style="4" customWidth="1"/>
    <col min="10248" max="10248" width="18.33203125" style="4" customWidth="1"/>
    <col min="10249" max="10249" width="14.44140625" style="4"/>
    <col min="10250" max="10250" width="5.109375" style="4" customWidth="1"/>
    <col min="10251" max="10499" width="14.44140625" style="4"/>
    <col min="10500" max="10500" width="5.109375" style="4" customWidth="1"/>
    <col min="10501" max="10502" width="14.44140625" style="4"/>
    <col min="10503" max="10503" width="5.109375" style="4" customWidth="1"/>
    <col min="10504" max="10504" width="18.33203125" style="4" customWidth="1"/>
    <col min="10505" max="10505" width="14.44140625" style="4"/>
    <col min="10506" max="10506" width="5.109375" style="4" customWidth="1"/>
    <col min="10507" max="10755" width="14.44140625" style="4"/>
    <col min="10756" max="10756" width="5.109375" style="4" customWidth="1"/>
    <col min="10757" max="10758" width="14.44140625" style="4"/>
    <col min="10759" max="10759" width="5.109375" style="4" customWidth="1"/>
    <col min="10760" max="10760" width="18.33203125" style="4" customWidth="1"/>
    <col min="10761" max="10761" width="14.44140625" style="4"/>
    <col min="10762" max="10762" width="5.109375" style="4" customWidth="1"/>
    <col min="10763" max="11011" width="14.44140625" style="4"/>
    <col min="11012" max="11012" width="5.109375" style="4" customWidth="1"/>
    <col min="11013" max="11014" width="14.44140625" style="4"/>
    <col min="11015" max="11015" width="5.109375" style="4" customWidth="1"/>
    <col min="11016" max="11016" width="18.33203125" style="4" customWidth="1"/>
    <col min="11017" max="11017" width="14.44140625" style="4"/>
    <col min="11018" max="11018" width="5.109375" style="4" customWidth="1"/>
    <col min="11019" max="11267" width="14.44140625" style="4"/>
    <col min="11268" max="11268" width="5.109375" style="4" customWidth="1"/>
    <col min="11269" max="11270" width="14.44140625" style="4"/>
    <col min="11271" max="11271" width="5.109375" style="4" customWidth="1"/>
    <col min="11272" max="11272" width="18.33203125" style="4" customWidth="1"/>
    <col min="11273" max="11273" width="14.44140625" style="4"/>
    <col min="11274" max="11274" width="5.109375" style="4" customWidth="1"/>
    <col min="11275" max="11523" width="14.44140625" style="4"/>
    <col min="11524" max="11524" width="5.109375" style="4" customWidth="1"/>
    <col min="11525" max="11526" width="14.44140625" style="4"/>
    <col min="11527" max="11527" width="5.109375" style="4" customWidth="1"/>
    <col min="11528" max="11528" width="18.33203125" style="4" customWidth="1"/>
    <col min="11529" max="11529" width="14.44140625" style="4"/>
    <col min="11530" max="11530" width="5.109375" style="4" customWidth="1"/>
    <col min="11531" max="11779" width="14.44140625" style="4"/>
    <col min="11780" max="11780" width="5.109375" style="4" customWidth="1"/>
    <col min="11781" max="11782" width="14.44140625" style="4"/>
    <col min="11783" max="11783" width="5.109375" style="4" customWidth="1"/>
    <col min="11784" max="11784" width="18.33203125" style="4" customWidth="1"/>
    <col min="11785" max="11785" width="14.44140625" style="4"/>
    <col min="11786" max="11786" width="5.109375" style="4" customWidth="1"/>
    <col min="11787" max="12035" width="14.44140625" style="4"/>
    <col min="12036" max="12036" width="5.109375" style="4" customWidth="1"/>
    <col min="12037" max="12038" width="14.44140625" style="4"/>
    <col min="12039" max="12039" width="5.109375" style="4" customWidth="1"/>
    <col min="12040" max="12040" width="18.33203125" style="4" customWidth="1"/>
    <col min="12041" max="12041" width="14.44140625" style="4"/>
    <col min="12042" max="12042" width="5.109375" style="4" customWidth="1"/>
    <col min="12043" max="12291" width="14.44140625" style="4"/>
    <col min="12292" max="12292" width="5.109375" style="4" customWidth="1"/>
    <col min="12293" max="12294" width="14.44140625" style="4"/>
    <col min="12295" max="12295" width="5.109375" style="4" customWidth="1"/>
    <col min="12296" max="12296" width="18.33203125" style="4" customWidth="1"/>
    <col min="12297" max="12297" width="14.44140625" style="4"/>
    <col min="12298" max="12298" width="5.109375" style="4" customWidth="1"/>
    <col min="12299" max="12547" width="14.44140625" style="4"/>
    <col min="12548" max="12548" width="5.109375" style="4" customWidth="1"/>
    <col min="12549" max="12550" width="14.44140625" style="4"/>
    <col min="12551" max="12551" width="5.109375" style="4" customWidth="1"/>
    <col min="12552" max="12552" width="18.33203125" style="4" customWidth="1"/>
    <col min="12553" max="12553" width="14.44140625" style="4"/>
    <col min="12554" max="12554" width="5.109375" style="4" customWidth="1"/>
    <col min="12555" max="12803" width="14.44140625" style="4"/>
    <col min="12804" max="12804" width="5.109375" style="4" customWidth="1"/>
    <col min="12805" max="12806" width="14.44140625" style="4"/>
    <col min="12807" max="12807" width="5.109375" style="4" customWidth="1"/>
    <col min="12808" max="12808" width="18.33203125" style="4" customWidth="1"/>
    <col min="12809" max="12809" width="14.44140625" style="4"/>
    <col min="12810" max="12810" width="5.109375" style="4" customWidth="1"/>
    <col min="12811" max="13059" width="14.44140625" style="4"/>
    <col min="13060" max="13060" width="5.109375" style="4" customWidth="1"/>
    <col min="13061" max="13062" width="14.44140625" style="4"/>
    <col min="13063" max="13063" width="5.109375" style="4" customWidth="1"/>
    <col min="13064" max="13064" width="18.33203125" style="4" customWidth="1"/>
    <col min="13065" max="13065" width="14.44140625" style="4"/>
    <col min="13066" max="13066" width="5.109375" style="4" customWidth="1"/>
    <col min="13067" max="13315" width="14.44140625" style="4"/>
    <col min="13316" max="13316" width="5.109375" style="4" customWidth="1"/>
    <col min="13317" max="13318" width="14.44140625" style="4"/>
    <col min="13319" max="13319" width="5.109375" style="4" customWidth="1"/>
    <col min="13320" max="13320" width="18.33203125" style="4" customWidth="1"/>
    <col min="13321" max="13321" width="14.44140625" style="4"/>
    <col min="13322" max="13322" width="5.109375" style="4" customWidth="1"/>
    <col min="13323" max="13571" width="14.44140625" style="4"/>
    <col min="13572" max="13572" width="5.109375" style="4" customWidth="1"/>
    <col min="13573" max="13574" width="14.44140625" style="4"/>
    <col min="13575" max="13575" width="5.109375" style="4" customWidth="1"/>
    <col min="13576" max="13576" width="18.33203125" style="4" customWidth="1"/>
    <col min="13577" max="13577" width="14.44140625" style="4"/>
    <col min="13578" max="13578" width="5.109375" style="4" customWidth="1"/>
    <col min="13579" max="13827" width="14.44140625" style="4"/>
    <col min="13828" max="13828" width="5.109375" style="4" customWidth="1"/>
    <col min="13829" max="13830" width="14.44140625" style="4"/>
    <col min="13831" max="13831" width="5.109375" style="4" customWidth="1"/>
    <col min="13832" max="13832" width="18.33203125" style="4" customWidth="1"/>
    <col min="13833" max="13833" width="14.44140625" style="4"/>
    <col min="13834" max="13834" width="5.109375" style="4" customWidth="1"/>
    <col min="13835" max="14083" width="14.44140625" style="4"/>
    <col min="14084" max="14084" width="5.109375" style="4" customWidth="1"/>
    <col min="14085" max="14086" width="14.44140625" style="4"/>
    <col min="14087" max="14087" width="5.109375" style="4" customWidth="1"/>
    <col min="14088" max="14088" width="18.33203125" style="4" customWidth="1"/>
    <col min="14089" max="14089" width="14.44140625" style="4"/>
    <col min="14090" max="14090" width="5.109375" style="4" customWidth="1"/>
    <col min="14091" max="14339" width="14.44140625" style="4"/>
    <col min="14340" max="14340" width="5.109375" style="4" customWidth="1"/>
    <col min="14341" max="14342" width="14.44140625" style="4"/>
    <col min="14343" max="14343" width="5.109375" style="4" customWidth="1"/>
    <col min="14344" max="14344" width="18.33203125" style="4" customWidth="1"/>
    <col min="14345" max="14345" width="14.44140625" style="4"/>
    <col min="14346" max="14346" width="5.109375" style="4" customWidth="1"/>
    <col min="14347" max="14595" width="14.44140625" style="4"/>
    <col min="14596" max="14596" width="5.109375" style="4" customWidth="1"/>
    <col min="14597" max="14598" width="14.44140625" style="4"/>
    <col min="14599" max="14599" width="5.109375" style="4" customWidth="1"/>
    <col min="14600" max="14600" width="18.33203125" style="4" customWidth="1"/>
    <col min="14601" max="14601" width="14.44140625" style="4"/>
    <col min="14602" max="14602" width="5.109375" style="4" customWidth="1"/>
    <col min="14603" max="14851" width="14.44140625" style="4"/>
    <col min="14852" max="14852" width="5.109375" style="4" customWidth="1"/>
    <col min="14853" max="14854" width="14.44140625" style="4"/>
    <col min="14855" max="14855" width="5.109375" style="4" customWidth="1"/>
    <col min="14856" max="14856" width="18.33203125" style="4" customWidth="1"/>
    <col min="14857" max="14857" width="14.44140625" style="4"/>
    <col min="14858" max="14858" width="5.109375" style="4" customWidth="1"/>
    <col min="14859" max="15107" width="14.44140625" style="4"/>
    <col min="15108" max="15108" width="5.109375" style="4" customWidth="1"/>
    <col min="15109" max="15110" width="14.44140625" style="4"/>
    <col min="15111" max="15111" width="5.109375" style="4" customWidth="1"/>
    <col min="15112" max="15112" width="18.33203125" style="4" customWidth="1"/>
    <col min="15113" max="15113" width="14.44140625" style="4"/>
    <col min="15114" max="15114" width="5.109375" style="4" customWidth="1"/>
    <col min="15115" max="15363" width="14.44140625" style="4"/>
    <col min="15364" max="15364" width="5.109375" style="4" customWidth="1"/>
    <col min="15365" max="15366" width="14.44140625" style="4"/>
    <col min="15367" max="15367" width="5.109375" style="4" customWidth="1"/>
    <col min="15368" max="15368" width="18.33203125" style="4" customWidth="1"/>
    <col min="15369" max="15369" width="14.44140625" style="4"/>
    <col min="15370" max="15370" width="5.109375" style="4" customWidth="1"/>
    <col min="15371" max="15619" width="14.44140625" style="4"/>
    <col min="15620" max="15620" width="5.109375" style="4" customWidth="1"/>
    <col min="15621" max="15622" width="14.44140625" style="4"/>
    <col min="15623" max="15623" width="5.109375" style="4" customWidth="1"/>
    <col min="15624" max="15624" width="18.33203125" style="4" customWidth="1"/>
    <col min="15625" max="15625" width="14.44140625" style="4"/>
    <col min="15626" max="15626" width="5.109375" style="4" customWidth="1"/>
    <col min="15627" max="15875" width="14.44140625" style="4"/>
    <col min="15876" max="15876" width="5.109375" style="4" customWidth="1"/>
    <col min="15877" max="15878" width="14.44140625" style="4"/>
    <col min="15879" max="15879" width="5.109375" style="4" customWidth="1"/>
    <col min="15880" max="15880" width="18.33203125" style="4" customWidth="1"/>
    <col min="15881" max="15881" width="14.44140625" style="4"/>
    <col min="15882" max="15882" width="5.109375" style="4" customWidth="1"/>
    <col min="15883" max="16131" width="14.44140625" style="4"/>
    <col min="16132" max="16132" width="5.109375" style="4" customWidth="1"/>
    <col min="16133" max="16134" width="14.44140625" style="4"/>
    <col min="16135" max="16135" width="5.109375" style="4" customWidth="1"/>
    <col min="16136" max="16136" width="18.33203125" style="4" customWidth="1"/>
    <col min="16137" max="16137" width="14.44140625" style="4"/>
    <col min="16138" max="16138" width="5.109375" style="4" customWidth="1"/>
    <col min="16139" max="16384" width="14.44140625" style="4"/>
  </cols>
  <sheetData>
    <row r="1" spans="1:258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ht="13.05" customHeight="1">
      <c r="A2" s="4"/>
      <c r="B2" s="1" t="s">
        <v>103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13.05" customHeight="1">
      <c r="A3" s="4"/>
      <c r="B3" s="3" t="s">
        <v>16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ht="13.05" customHeight="1" thickBot="1">
      <c r="A5" s="10"/>
      <c r="B5" s="5" t="s">
        <v>20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ht="13.05" customHeight="1">
      <c r="A12" s="4"/>
      <c r="B12" s="7" t="s">
        <v>100</v>
      </c>
      <c r="C12" s="20">
        <v>1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ht="13.05" customHeight="1">
      <c r="A14" s="4"/>
      <c r="B14" s="8" t="s">
        <v>102</v>
      </c>
      <c r="C14" s="64" t="s">
        <v>101</v>
      </c>
      <c r="D14" s="64" t="s">
        <v>99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ht="13.05" customHeight="1">
      <c r="A15" s="4"/>
      <c r="B15" s="65">
        <v>1</v>
      </c>
      <c r="C15" s="4" t="str">
        <f>SIMMSwap!C19</f>
        <v>SIMMSwap 
[7356]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13.05" customHeight="1">
      <c r="A16" s="4"/>
      <c r="B16" s="65">
        <v>2</v>
      </c>
      <c r="C16" s="4" t="str">
        <f>SIMMSwaption!C20</f>
        <v>SIMMSwaption 
[7388]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ht="13.05" customHeight="1">
      <c r="A17" s="4"/>
      <c r="B17" s="65">
        <v>3</v>
      </c>
      <c r="C17" s="4" t="str">
        <f>SIMMBermudan!C23</f>
        <v>SIMMBermudanSwaption 
[7375]</v>
      </c>
      <c r="D17" s="4" t="str">
        <f>SIMMBermudan!C22</f>
        <v>Bermudan Swaption (Multi-Callable)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ht="13.05" customHeight="1">
      <c r="A19" s="4"/>
      <c r="C19" s="4"/>
      <c r="D19" s="4"/>
      <c r="E19" s="4"/>
      <c r="AH19" s="1"/>
      <c r="AI19" s="1"/>
      <c r="IX19" s="4"/>
    </row>
    <row r="20" spans="1:258" ht="13.05" customHeight="1">
      <c r="A20" s="4"/>
      <c r="B20" s="7" t="s">
        <v>96</v>
      </c>
      <c r="C20" s="7" t="str">
        <f>"Forward Initial Margin of a "&amp;VLOOKUP(C12,B15:D17,3,FALSE)</f>
        <v xml:space="preserve">Forward Initial Margin of a 10 Y Plain Vanilla Swap </v>
      </c>
      <c r="O20" s="7"/>
      <c r="P20" s="7"/>
      <c r="AH20" s="1"/>
      <c r="AI20" s="1"/>
      <c r="IX20" s="4"/>
    </row>
    <row r="21" spans="1:258" ht="13.05" customHeight="1">
      <c r="A21" s="4"/>
      <c r="B21" s="6" t="s">
        <v>14</v>
      </c>
      <c r="C21" s="16" t="str">
        <f>VLOOKUP(C12,B15:D19,2,FALSE)</f>
        <v>SIMMSwap 
[7356]</v>
      </c>
      <c r="D21" s="16"/>
      <c r="E21" s="16"/>
      <c r="F21" s="7"/>
      <c r="O21" s="7"/>
      <c r="P21" s="7"/>
      <c r="AH21" s="1"/>
      <c r="AI21" s="1"/>
      <c r="IX21" s="4"/>
    </row>
    <row r="22" spans="1:258" ht="13.05" customHeight="1">
      <c r="A22" s="4"/>
      <c r="B22" s="4"/>
      <c r="D22" s="4"/>
      <c r="E22" s="7"/>
      <c r="F22" s="7"/>
      <c r="O22" s="7"/>
      <c r="P22" s="7"/>
      <c r="AH22" s="1"/>
      <c r="AI22" s="1"/>
      <c r="IX22" s="4"/>
    </row>
    <row r="23" spans="1:258" ht="13.05" customHeight="1" thickBot="1">
      <c r="A23" s="4"/>
      <c r="B23" s="5" t="s">
        <v>28</v>
      </c>
      <c r="C23" s="5"/>
      <c r="D23" s="5"/>
      <c r="E23" s="5"/>
      <c r="F23" s="5"/>
      <c r="G23" s="5"/>
      <c r="O23" s="7"/>
      <c r="P23" s="7"/>
      <c r="AH23" s="1"/>
      <c r="AI23" s="1"/>
      <c r="IX23" s="4"/>
    </row>
    <row r="24" spans="1:258" ht="13.05" customHeight="1">
      <c r="A24" s="4"/>
      <c r="B24" s="7" t="s">
        <v>245</v>
      </c>
      <c r="D24" s="16" t="str">
        <f>LMM!$H$34</f>
        <v>liborModelMonteCarloSimulation LIBOR Market Model 
[7335]</v>
      </c>
      <c r="O24" s="7"/>
      <c r="P24" s="7"/>
      <c r="R24" s="4"/>
      <c r="AH24" s="1"/>
      <c r="AI24" s="1"/>
      <c r="IX24" s="4"/>
    </row>
    <row r="25" spans="1:258" ht="13.05" customHeight="1">
      <c r="A25" s="4"/>
      <c r="B25" s="7" t="s">
        <v>34</v>
      </c>
      <c r="D25" s="16" t="str">
        <f>[1]!obcall("WeightMode"&amp;" "&amp;$B$6,$B$6&amp;"$WeightMode","valueOf",[1]!obMake("","String",E25))</f>
        <v>WeightMode net.finmath.initialmargin.isdasimm.sensitivity.AbstractSIMMSensitivityCalculation 
[7348]</v>
      </c>
      <c r="E25" s="19" t="s">
        <v>636</v>
      </c>
      <c r="F25" s="7" t="s">
        <v>637</v>
      </c>
      <c r="O25" s="7"/>
      <c r="P25" s="7"/>
      <c r="R25" s="4"/>
      <c r="AH25" s="1"/>
      <c r="AI25" s="1"/>
      <c r="IX25" s="4"/>
    </row>
    <row r="26" spans="1:258" ht="13.05" customHeight="1">
      <c r="A26" s="4"/>
      <c r="B26" s="7" t="s">
        <v>79</v>
      </c>
      <c r="C26" s="7" t="s">
        <v>85</v>
      </c>
      <c r="D26" s="16" t="str">
        <f>[1]!obMake("InterpolationStep"&amp;" "&amp;$B$6,$C$26,E26)</f>
        <v>InterpolationStep net.finmath.initialmargin.isdasimm.sensitivity.AbstractSIMMSensitivityCalculation 
[7361]</v>
      </c>
      <c r="E26" s="19">
        <v>1</v>
      </c>
      <c r="F26" s="7" t="s">
        <v>643</v>
      </c>
      <c r="O26" s="7"/>
      <c r="P26" s="7"/>
      <c r="R26" s="4"/>
      <c r="AH26" s="1"/>
      <c r="AI26" s="1"/>
      <c r="IX26" s="4"/>
    </row>
    <row r="27" spans="1:258" ht="13.05" customHeight="1">
      <c r="A27" s="4"/>
      <c r="B27" s="7" t="s">
        <v>80</v>
      </c>
      <c r="C27" s="7" t="s">
        <v>86</v>
      </c>
      <c r="D27" s="16" t="str">
        <f>[1]!obMake("IsUseAnalyticSensis"&amp;" "&amp;$B$6,$C27,E27)</f>
        <v>IsUseAnalyticSensis net.finmath.initialmargin.isdasimm.sensitivity.AbstractSIMMSensitivityCalculation 
[7360]</v>
      </c>
      <c r="E27" s="7" t="b">
        <f>FALSE</f>
        <v>0</v>
      </c>
      <c r="O27" s="7"/>
      <c r="P27" s="7"/>
      <c r="R27" s="4"/>
      <c r="AH27" s="1"/>
      <c r="AI27" s="1"/>
      <c r="IX27" s="4"/>
    </row>
    <row r="28" spans="1:258" ht="13.05" customHeight="1">
      <c r="A28" s="4"/>
      <c r="B28" s="7" t="s">
        <v>244</v>
      </c>
      <c r="C28" s="7" t="s">
        <v>86</v>
      </c>
      <c r="D28" s="16" t="str">
        <f>[1]!obMake("IsConsiderOISSensis"&amp;" "&amp;$B$6,$C28,E28)</f>
        <v>IsConsiderOISSensis net.finmath.initialmargin.isdasimm.sensitivity.AbstractSIMMSensitivityCalculation 
[7359]</v>
      </c>
      <c r="E28" s="19" t="b">
        <v>1</v>
      </c>
      <c r="F28" s="7"/>
      <c r="O28" s="7"/>
      <c r="P28" s="7"/>
      <c r="R28" s="4"/>
      <c r="AH28" s="1"/>
      <c r="AI28" s="1"/>
      <c r="IX28" s="4"/>
    </row>
    <row r="29" spans="1:258" ht="13.05" customHeight="1">
      <c r="A29" s="4"/>
      <c r="B29" s="7" t="s">
        <v>118</v>
      </c>
      <c r="C29" s="7" t="s">
        <v>85</v>
      </c>
      <c r="D29" s="16" t="str">
        <f>[1]!obMake("TimeStep"&amp;" "&amp;$B$6,$C$29,E29)</f>
        <v>TimeStep net.finmath.initialmargin.isdasimm.sensitivity.AbstractSIMMSensitivityCalculation 
[7358]</v>
      </c>
      <c r="E29" s="20">
        <v>0.1</v>
      </c>
      <c r="O29" s="7"/>
      <c r="P29" s="7"/>
      <c r="R29" s="4"/>
      <c r="AH29" s="1"/>
      <c r="AI29" s="1"/>
      <c r="IX29" s="4"/>
    </row>
    <row r="30" spans="1:258" ht="13.05" customHeight="1">
      <c r="A30" s="4"/>
      <c r="B30" s="7" t="s">
        <v>39</v>
      </c>
      <c r="C30" s="7" t="s">
        <v>85</v>
      </c>
      <c r="D30" s="16" t="str">
        <f>[1]!obMake("FinalTime"&amp;" "&amp;$B$6,$C$30,E30)</f>
        <v>FinalTime net.finmath.initialmargin.isdasimm.sensitivity.AbstractSIMMSensitivityCalculation 
[7357]</v>
      </c>
      <c r="E30" s="20">
        <v>10</v>
      </c>
      <c r="O30" s="7"/>
      <c r="P30" s="7"/>
      <c r="R30" s="4"/>
      <c r="AH30" s="1"/>
      <c r="AI30" s="1"/>
      <c r="IX30" s="4"/>
    </row>
    <row r="31" spans="1:258" ht="13.05" customHeight="1">
      <c r="A31" s="4"/>
      <c r="B31" s="7" t="s">
        <v>117</v>
      </c>
      <c r="E31" s="20">
        <v>2</v>
      </c>
      <c r="O31" s="7"/>
      <c r="P31" s="7"/>
      <c r="R31" s="4"/>
      <c r="AH31" s="1"/>
      <c r="AI31" s="1"/>
      <c r="IX31" s="4"/>
    </row>
    <row r="32" spans="1:258" ht="13.05" customHeight="1">
      <c r="A32" s="4"/>
      <c r="O32" s="7"/>
      <c r="P32" s="7"/>
      <c r="R32" s="103"/>
      <c r="AH32" s="1"/>
      <c r="AI32" s="1"/>
      <c r="IX32" s="4"/>
    </row>
    <row r="33" spans="1:259" ht="13.05" customHeight="1">
      <c r="A33" s="4"/>
      <c r="E33" s="7"/>
      <c r="O33" s="7"/>
      <c r="P33" s="7"/>
      <c r="R33" s="4"/>
      <c r="AH33" s="1"/>
      <c r="AI33" s="1"/>
      <c r="IX33" s="4"/>
    </row>
    <row r="34" spans="1:259" ht="13.05" customHeight="1">
      <c r="A34" s="4"/>
      <c r="O34" s="7"/>
      <c r="P34" s="7"/>
      <c r="R34" s="4"/>
      <c r="AH34" s="1"/>
      <c r="AI34" s="1"/>
      <c r="IX34" s="4"/>
    </row>
    <row r="35" spans="1:259" ht="13.05" customHeight="1">
      <c r="A35" s="4"/>
      <c r="B35" s="13" t="s">
        <v>76</v>
      </c>
      <c r="C35" s="25"/>
      <c r="D35" s="21" t="b">
        <v>0</v>
      </c>
      <c r="O35" s="7"/>
      <c r="P35" s="7"/>
      <c r="R35" s="4"/>
      <c r="AH35" s="1"/>
      <c r="AI35" s="1"/>
      <c r="IX35" s="4"/>
    </row>
    <row r="36" spans="1:259" ht="13.05" customHeight="1">
      <c r="A36" s="4"/>
      <c r="B36" s="14" t="s">
        <v>638</v>
      </c>
      <c r="D36" s="28" t="b">
        <v>0</v>
      </c>
      <c r="O36" s="7"/>
      <c r="P36" s="7"/>
      <c r="R36" s="4"/>
      <c r="AH36" s="1"/>
      <c r="AI36" s="1"/>
      <c r="IX36" s="4"/>
    </row>
    <row r="37" spans="1:259" ht="13.05" customHeight="1">
      <c r="A37" s="4"/>
      <c r="B37" s="14" t="s">
        <v>640</v>
      </c>
      <c r="D37" s="28" t="b">
        <v>0</v>
      </c>
      <c r="O37" s="7"/>
      <c r="P37" s="7"/>
      <c r="R37" s="4"/>
      <c r="AH37" s="1"/>
      <c r="AI37" s="1"/>
      <c r="IX37" s="4"/>
    </row>
    <row r="38" spans="1:259" ht="13.05" customHeight="1">
      <c r="A38" s="4"/>
      <c r="B38" s="14" t="s">
        <v>77</v>
      </c>
      <c r="C38" s="10"/>
      <c r="D38" s="94" t="b">
        <v>0</v>
      </c>
      <c r="O38" s="7"/>
      <c r="P38" s="7"/>
      <c r="R38" s="4"/>
      <c r="AH38" s="1"/>
      <c r="AI38" s="1"/>
      <c r="IX38" s="4"/>
    </row>
    <row r="39" spans="1:259" ht="13.05" customHeight="1">
      <c r="A39" s="4"/>
      <c r="B39" s="11" t="s">
        <v>247</v>
      </c>
      <c r="C39" s="8"/>
      <c r="D39" s="93" t="b">
        <v>0</v>
      </c>
      <c r="E39" s="1" t="s">
        <v>642</v>
      </c>
      <c r="O39" s="7"/>
      <c r="P39" s="7"/>
      <c r="R39" s="4"/>
      <c r="AH39" s="1"/>
      <c r="AI39" s="1"/>
      <c r="IX39" s="4"/>
    </row>
    <row r="40" spans="1:259" ht="13.05" customHeight="1">
      <c r="A40" s="4"/>
      <c r="B40" s="10"/>
      <c r="C40" s="10"/>
      <c r="D40" s="1"/>
      <c r="P40" s="7"/>
      <c r="Q40" s="7"/>
      <c r="S40" s="4"/>
      <c r="AH40" s="1"/>
      <c r="AI40" s="1"/>
      <c r="AJ40" s="1"/>
    </row>
    <row r="41" spans="1:259" ht="13.05" customHeight="1">
      <c r="A41" s="4"/>
      <c r="B41" s="10"/>
      <c r="C41" s="10"/>
      <c r="D41" s="1"/>
      <c r="Q41" s="7"/>
      <c r="R41" s="7"/>
      <c r="T41" s="4"/>
      <c r="AH41" s="1"/>
      <c r="AI41" s="1"/>
      <c r="AJ41" s="1"/>
      <c r="AK41" s="1"/>
      <c r="IY41" s="7"/>
    </row>
    <row r="42" spans="1:259" ht="11.85" customHeight="1">
      <c r="C42" s="60" t="str">
        <f>"Expected Initial Margin"</f>
        <v>Expected Initial Margin</v>
      </c>
      <c r="D42" s="27"/>
      <c r="E42" s="27"/>
      <c r="F42" s="27"/>
      <c r="G42" s="27"/>
      <c r="AH42" s="1"/>
      <c r="IW42" s="4"/>
      <c r="IX42" s="4"/>
    </row>
    <row r="43" spans="1:259" ht="11.85" customHeight="1">
      <c r="C43" s="10" t="s">
        <v>36</v>
      </c>
      <c r="D43" s="10" t="str">
        <f>"MeltingSIMMBuckets"</f>
        <v>MeltingSIMMBuckets</v>
      </c>
      <c r="E43" s="10" t="str">
        <f>"MeltingLIBORBuckets"</f>
        <v>MeltingLIBORBuckets</v>
      </c>
      <c r="F43" s="10" t="str">
        <f>"Interpolation"</f>
        <v>Interpolation</v>
      </c>
      <c r="G43" s="10" t="s">
        <v>246</v>
      </c>
      <c r="H43" s="10" t="str">
        <f>(1-2*H44)*100 &amp;"% Confidence Bounds"</f>
        <v>95% Confidence Bounds</v>
      </c>
      <c r="I43" s="10"/>
      <c r="J43" s="10" t="s">
        <v>95</v>
      </c>
      <c r="K43" s="1" t="s">
        <v>91</v>
      </c>
      <c r="L43" s="1" t="s">
        <v>92</v>
      </c>
      <c r="M43" s="1" t="s">
        <v>93</v>
      </c>
      <c r="N43" s="1" t="s">
        <v>94</v>
      </c>
      <c r="AH43" s="1"/>
      <c r="AI43" s="1"/>
      <c r="AJ43" s="1"/>
      <c r="AR43" s="7" t="s">
        <v>106</v>
      </c>
    </row>
    <row r="44" spans="1:259" ht="11.85" customHeight="1">
      <c r="B44" s="8" t="s">
        <v>21</v>
      </c>
      <c r="C44" s="61" t="str">
        <f>[1]!obMake("Values"&amp;C$43,$B$7,$D$24,$C$21,$D$25,[1]!obcall("SensitivityMode",$B$6&amp;"$SensitivityMode","valueOf",[1]!obMake("","String",C$43)),$D$26:$D$30)</f>
        <v>ValuesExact 
[7398]</v>
      </c>
      <c r="D44" s="61" t="str">
        <f>[1]!obMake("Values"&amp;D$43,$B$7,$D$24,$C$21,$D$25,[1]!obcall("SensitivityMode",$B$6&amp;"$SensitivityMode","valueOf",[1]!obMake("","String",D$43)),$D$26:$D$30)</f>
        <v>ValuesMeltingSIMMBuckets 
[7378]</v>
      </c>
      <c r="E44" s="61" t="str">
        <f>[1]!obMake("Values"&amp;E$43,$B$7,$D$24,$C$21,$D$25,[1]!obcall("SensitivityMode",$B$6&amp;"$SensitivityMode","valueOf",[1]!obMake("","String",E$43)),$D$26:$D$30)</f>
        <v>ValuesMeltingLIBORBuckets 
[7364]</v>
      </c>
      <c r="F44" s="92" t="str">
        <f>[1]!obMake("Values"&amp;F$43,$B$7,$D$24,$C$21,$D$25,[1]!obcall("SensitivityMode",$B$6&amp;"$SensitivityMode","valueOf",[1]!obMake("","String",F$43)),$D$26:$D$30)</f>
        <v>ValuesInterpolation 
[7395]</v>
      </c>
      <c r="G44" s="62" t="str">
        <f>[1]!obMake("Values"&amp;$G$43,$B$7,[1]!obcall("",$B$8,"getZeroVolatilityModel",$D$24),$C$21,$D$25,[1]!obcall("SensitivityMode",$B$6&amp;"$SensitivityMode","valueOf",[1]!obMake("","String",C$43)),$D$26:$D$30)</f>
        <v>ValuesOnePathAgeing 
[7392]</v>
      </c>
      <c r="H44" s="23">
        <v>2.5000000000000001E-2</v>
      </c>
      <c r="I44" s="23">
        <f>1-H44</f>
        <v>0.97499999999999998</v>
      </c>
      <c r="J44" s="14" t="str">
        <f>[1]!obMake("Path"&amp; COLUMN()&amp;ROW(),"int",COLUMN())</f>
        <v>Path1044 
[7295]</v>
      </c>
      <c r="K44" s="14" t="str">
        <f>[1]!obMake("Path"&amp; COLUMN()&amp;ROW(),"int",COLUMN())</f>
        <v>Path1144 
[7294]</v>
      </c>
      <c r="L44" s="14" t="str">
        <f>[1]!obMake("Path"&amp; COLUMN()&amp;ROW(),"int",COLUMN())</f>
        <v>Path1244 
[7293]</v>
      </c>
      <c r="M44" s="14" t="str">
        <f>[1]!obMake("Path"&amp; COLUMN()&amp;ROW(),"int",COLUMN())</f>
        <v>Path1344 
[7292]</v>
      </c>
      <c r="N44" s="14" t="str">
        <f>[1]!obMake("Path"&amp; COLUMN()&amp;ROW(),"int",COLUMN())</f>
        <v>Path1444 
[7291]</v>
      </c>
      <c r="O44" s="14" t="str">
        <f>[1]!obMake("Path"&amp; COLUMN()&amp;ROW(),"int",COLUMN())</f>
        <v>Path1544 
[7290]</v>
      </c>
      <c r="P44" s="14" t="str">
        <f>[1]!obMake("Path"&amp; COLUMN()&amp;ROW(),"int",COLUMN())</f>
        <v>Path1644 
[7289]</v>
      </c>
      <c r="Q44" s="14" t="str">
        <f>[1]!obMake("Path"&amp; COLUMN()&amp;ROW(),"int",COLUMN())</f>
        <v>Path1744 
[7288]</v>
      </c>
      <c r="R44" s="14" t="str">
        <f>[1]!obMake("Path"&amp; COLUMN()&amp;ROW(),"int",COLUMN())</f>
        <v>Path1844 
[7287]</v>
      </c>
      <c r="S44" s="14" t="str">
        <f>[1]!obMake("Path"&amp; COLUMN()&amp;ROW(),"int",COLUMN())</f>
        <v>Path1944 
[7286]</v>
      </c>
      <c r="T44" s="10"/>
      <c r="U44" s="10"/>
      <c r="Y44" s="66"/>
      <c r="AH44" s="1"/>
      <c r="AI44" s="1"/>
      <c r="AJ44" s="1"/>
      <c r="AK44" s="1"/>
      <c r="AR44" s="7" t="s">
        <v>21</v>
      </c>
      <c r="AS44" s="7" t="s">
        <v>107</v>
      </c>
      <c r="AT44" s="7" t="s">
        <v>108</v>
      </c>
      <c r="AU44" s="7" t="s">
        <v>639</v>
      </c>
      <c r="AV44" s="7" t="s">
        <v>109</v>
      </c>
      <c r="AW44" s="7" t="s">
        <v>246</v>
      </c>
      <c r="AX44" s="7" t="s">
        <v>110</v>
      </c>
      <c r="AY44" s="7" t="s">
        <v>111</v>
      </c>
      <c r="AZ44" s="7" t="s">
        <v>112</v>
      </c>
      <c r="BA44" s="7" t="s">
        <v>113</v>
      </c>
      <c r="BB44" s="7" t="s">
        <v>114</v>
      </c>
      <c r="BC44" s="7" t="s">
        <v>115</v>
      </c>
      <c r="BD44" s="7" t="s">
        <v>116</v>
      </c>
      <c r="BE44" s="7" t="s">
        <v>248</v>
      </c>
      <c r="BF44" s="7" t="s">
        <v>249</v>
      </c>
      <c r="BG44" s="7" t="s">
        <v>250</v>
      </c>
      <c r="IY44" s="7"/>
    </row>
    <row r="45" spans="1:259" ht="11.4" customHeight="1">
      <c r="A45" s="7" t="str">
        <f>IF(OR($D$38,$D$36,$D$35,$D$37,$D$39),IF(MOD((ROW(A45)-ROW($A$45))*$E$29,$E$31)&lt;0.0001,(ROW(A45)-ROW($A$45))*$E$29,""),"")</f>
        <v/>
      </c>
      <c r="B45" s="7" t="str">
        <f>IF(IF(OR($D$38,$D$36,$D$35,$D$37,$D$39),(ROW(A45)-ROW($A$45))*$E$29,"")&lt;=$E$30,IF(OR($D$38,$D$36,$D$35),(ROW(A45)-ROW($A$45))*$E$29,""),"")</f>
        <v/>
      </c>
      <c r="C45" s="24" t="str">
        <f t="array" ref="C45:C345">TRANSPOSE(IF($D$38,[1]!obget([1]!obcall("",$C$44,"getExpectedIM")),""))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TRANSPOSE(IF($D$37,[1]!obget([1]!obcall("",$E$44,"getExpectedIM")),""))</f>
        <v/>
      </c>
      <c r="F45" s="12" t="str">
        <f t="array" ref="F45:F345">TRANSPOSE(IF($D$35,[1]!obget([1]!obcall("",$F$44,"getExpectedIM")),""))</f>
        <v/>
      </c>
      <c r="G45" s="12" t="str">
        <f t="array" ref="G45:G345">TRANSPOSE(IF($D$39,[1]!obget([1]!obcall("",$G$44,"getExpectedIM")),""))</f>
        <v/>
      </c>
      <c r="H45" s="14" t="str">
        <f t="array" ref="H45:H345">TRANSPOSE(IF($D$38,[1]!obget([1]!obcall("",$C$44,"getQuantile",[1]!obMake("","double",$H$44))),""))</f>
        <v/>
      </c>
      <c r="I45" s="14" t="str">
        <f t="array" ref="I45:I345">TRANSPOSE(IF($D$38,[1]!obget([1]!obcall("",$C$44,"getQuantile",[1]!obMake("","double",$I$44))),""))</f>
        <v/>
      </c>
      <c r="J45" s="59" t="str">
        <f t="array" ref="J45:J345">TRANSPOSE(IF($D$38,[1]!obget([1]!obcall("",$C$44,"getPath",J$44)),""))</f>
        <v/>
      </c>
      <c r="K45" s="25" t="str">
        <f t="array" ref="K45:K345">TRANSPOSE(IF($D$38,[1]!obget([1]!obcall("",$C$44,"getPath",K$44)),""))</f>
        <v/>
      </c>
      <c r="L45" s="25" t="str">
        <f t="array" ref="L45:L345">TRANSPOSE(IF($D$38,[1]!obget([1]!obcall("",$C$44,"getPath",L$44)),""))</f>
        <v/>
      </c>
      <c r="M45" s="25" t="str">
        <f t="array" ref="M45:M345">TRANSPOSE(IF($D$38,[1]!obget([1]!obcall("",$C$44,"getPath",M$44)),""))</f>
        <v/>
      </c>
      <c r="N45" s="25" t="str">
        <f t="array" ref="N45:N345">TRANSPOSE(IF($D$38,[1]!obget([1]!obcall("",$C$44,"getPath",N$44)),""))</f>
        <v/>
      </c>
      <c r="O45" s="25" t="str">
        <f t="array" ref="O45:O345">TRANSPOSE(IF($D$38,[1]!obget([1]!obcall("",$C$44,"getPath",O$44)),""))</f>
        <v/>
      </c>
      <c r="P45" s="25" t="str">
        <f t="array" ref="P45:P345">TRANSPOSE(IF($D$38,[1]!obget([1]!obcall("",$C$44,"getPath",P$44)),""))</f>
        <v/>
      </c>
      <c r="Q45" s="25" t="str">
        <f t="array" ref="Q45:Q345">TRANSPOSE(IF($D$38,[1]!obget([1]!obcall("",$C$44,"getPath",Q$44)),""))</f>
        <v/>
      </c>
      <c r="R45" s="25" t="str">
        <f t="array" ref="R45:R345">TRANSPOSE(IF($D$38,[1]!obget([1]!obcall("",$C$44,"getPath",R$44)),""))</f>
        <v/>
      </c>
      <c r="S45" s="25" t="str">
        <f t="array" ref="S45:S345">TRANSPOSE(IF($D$38,[1]!obget([1]!obcall("",$C$44,"getPath",S$44)),""))</f>
        <v/>
      </c>
      <c r="T45" s="25"/>
      <c r="U45" s="25"/>
      <c r="V45" s="7"/>
      <c r="W45" s="7"/>
      <c r="Y45" s="66"/>
      <c r="AH45" s="1"/>
      <c r="AI45" s="1"/>
      <c r="AJ45" s="1"/>
      <c r="AR45" s="7" t="str">
        <f t="shared" ref="AR45:AR108" si="0">IF((ROW(A45)-ROW($A$45))*$E$29&lt;=$E$30,A45,"")</f>
        <v/>
      </c>
      <c r="AS45" s="67" t="str">
        <f>IF(ISNUMBER(C45),C45,"")</f>
        <v/>
      </c>
      <c r="AT45" s="67" t="str">
        <f>IF(ISNUMBER(D45),D45,"")</f>
        <v/>
      </c>
      <c r="AU45" s="67" t="str">
        <f>IF(ISNUMBER(E45),E45,"")</f>
        <v/>
      </c>
      <c r="AV45" s="67" t="str">
        <f t="shared" ref="AV45:AV108" si="1">IF(ISNUMBER(F45),F45,"")</f>
        <v/>
      </c>
      <c r="AW45" s="67" t="str">
        <f t="shared" ref="AW45:AW108" si="2">IF(ISNUMBER(G45),G45,"")</f>
        <v/>
      </c>
      <c r="AX45" s="67" t="str">
        <f t="shared" ref="AX45:AX108" si="3">IF(ISNUMBER(H45),H45,"")</f>
        <v/>
      </c>
      <c r="AY45" s="67" t="str">
        <f t="shared" ref="AY45:AY108" si="4">IF(ISNUMBER(I45),I45,"")</f>
        <v/>
      </c>
      <c r="AZ45" s="67" t="str">
        <f t="shared" ref="AZ45:AZ108" si="5">IF(ISNUMBER(J45),J45,"")</f>
        <v/>
      </c>
      <c r="BA45" s="67" t="str">
        <f t="shared" ref="BA45:BA108" si="6">IF(ISNUMBER(K45),K45,"")</f>
        <v/>
      </c>
      <c r="BB45" s="67" t="str">
        <f t="shared" ref="BB45:BB108" si="7">IF(ISNUMBER(L45),L45,"")</f>
        <v/>
      </c>
      <c r="BC45" s="67" t="str">
        <f t="shared" ref="BC45:BC108" si="8">IF(ISNUMBER(M45),M45,"")</f>
        <v/>
      </c>
      <c r="BD45" s="67" t="str">
        <f t="shared" ref="BD45:BD108" si="9">IF(ISNUMBER(N45),N45,"")</f>
        <v/>
      </c>
      <c r="BE45" s="67" t="str">
        <f t="shared" ref="BE45:BE108" si="10">IF(ISNUMBER(O45),O45,"")</f>
        <v/>
      </c>
      <c r="BF45" s="67" t="str">
        <f t="shared" ref="BF45:BF108" si="11">IF(ISNUMBER(P45),P45,"")</f>
        <v/>
      </c>
      <c r="BG45" s="67" t="str">
        <f t="shared" ref="BG45:BG108" si="12">IF(ISNUMBER(Q45),Q45,"")</f>
        <v/>
      </c>
    </row>
    <row r="46" spans="1:259" ht="11.85" customHeight="1">
      <c r="A46" s="7" t="str">
        <f>IF(OR($D$38,$D$36,$D$35,$D$37,$D$39),IF(MOD((ROW(A46)-ROW($A$45))*$E$29,$E$31)&lt;0.0001,(ROW(A46)-ROW($A$45))*$E$29,""),"")</f>
        <v/>
      </c>
      <c r="B46" s="7" t="str">
        <f>IF(IF(OR($D$38,$D$36,$D$35,$D$37,$D$39),(ROW(A46)-ROW($A$45))*$E$29,"")&lt;=$E$30,IF(OR($D$38,$D$36,$D$35),(ROW(A46)-ROW($A$45))*$E$29,""),"")</f>
        <v/>
      </c>
      <c r="C46" s="24" t="str">
        <v/>
      </c>
      <c r="D46" s="12" t="str">
        <v/>
      </c>
      <c r="E46" s="12" t="str">
        <v/>
      </c>
      <c r="F46" s="12" t="str">
        <v/>
      </c>
      <c r="G46" s="12" t="str">
        <v/>
      </c>
      <c r="H46" s="14" t="str">
        <v/>
      </c>
      <c r="I46" s="14" t="str">
        <v/>
      </c>
      <c r="J46" s="14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 t="str">
        <v/>
      </c>
      <c r="T46" s="10"/>
      <c r="U46" s="10"/>
      <c r="V46" s="7"/>
      <c r="W46" s="7"/>
      <c r="Y46" s="66"/>
      <c r="AH46" s="1"/>
      <c r="AI46" s="1"/>
      <c r="AJ46" s="1"/>
      <c r="AR46" s="7" t="str">
        <f t="shared" si="0"/>
        <v/>
      </c>
      <c r="AS46" s="67" t="str">
        <f t="shared" ref="AS46:AS109" si="13">IF(ISNUMBER(C46),C46,"")</f>
        <v/>
      </c>
      <c r="AT46" s="67" t="str">
        <f t="shared" ref="AT46:AT109" si="14">IF(ISNUMBER(D46),D46,"")</f>
        <v/>
      </c>
      <c r="AU46" s="67" t="str">
        <f t="shared" ref="AU46:AU109" si="15">IF(ISNUMBER(E46),E46,"")</f>
        <v/>
      </c>
      <c r="AV46" s="67" t="str">
        <f t="shared" si="1"/>
        <v/>
      </c>
      <c r="AW46" s="67" t="str">
        <f t="shared" si="2"/>
        <v/>
      </c>
      <c r="AX46" s="67" t="str">
        <f t="shared" si="3"/>
        <v/>
      </c>
      <c r="AY46" s="67" t="str">
        <f t="shared" si="4"/>
        <v/>
      </c>
      <c r="AZ46" s="67" t="str">
        <f t="shared" si="5"/>
        <v/>
      </c>
      <c r="BA46" s="67" t="str">
        <f t="shared" si="6"/>
        <v/>
      </c>
      <c r="BB46" s="67" t="str">
        <f t="shared" si="7"/>
        <v/>
      </c>
      <c r="BC46" s="67" t="str">
        <f t="shared" si="8"/>
        <v/>
      </c>
      <c r="BD46" s="67" t="str">
        <f t="shared" si="9"/>
        <v/>
      </c>
      <c r="BE46" s="67" t="str">
        <f t="shared" si="10"/>
        <v/>
      </c>
      <c r="BF46" s="67" t="str">
        <f t="shared" si="11"/>
        <v/>
      </c>
      <c r="BG46" s="67" t="str">
        <f t="shared" si="12"/>
        <v/>
      </c>
    </row>
    <row r="47" spans="1:259" ht="11.85" customHeight="1">
      <c r="A47" s="7" t="str">
        <f t="shared" ref="A47:A110" si="16">IF(OR($D$38,$D$36,$D$35,$D$37,$D$39),IF(MOD((ROW(A47)-ROW($A$45))*$E$29,$E$31)&lt;0.0001,(ROW(A47)-ROW($A$45))*$E$29,""),"")</f>
        <v/>
      </c>
      <c r="B47" s="7" t="str">
        <f t="shared" ref="B47:B110" si="17">IF(IF(OR($D$38,$D$36,$D$35,$D$37,$D$39),(ROW(A47)-ROW($A$45))*$E$29,"")&lt;=$E$30,IF(OR($D$38,$D$36,$D$35),(ROW(A47)-ROW($A$45))*$E$29,""),"")</f>
        <v/>
      </c>
      <c r="C47" s="24" t="str">
        <v/>
      </c>
      <c r="D47" s="12" t="str">
        <v/>
      </c>
      <c r="E47" s="12" t="str">
        <v/>
      </c>
      <c r="F47" s="12" t="str">
        <v/>
      </c>
      <c r="G47" s="12" t="str">
        <v/>
      </c>
      <c r="H47" s="14" t="str">
        <v/>
      </c>
      <c r="I47" s="14" t="str">
        <v/>
      </c>
      <c r="J47" s="14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 t="str">
        <v/>
      </c>
      <c r="T47" s="10"/>
      <c r="U47" s="10"/>
      <c r="V47" s="7"/>
      <c r="W47" s="7"/>
      <c r="Y47" s="66"/>
      <c r="AH47" s="1"/>
      <c r="AI47" s="1"/>
      <c r="AJ47" s="1"/>
      <c r="AR47" s="7" t="str">
        <f t="shared" si="0"/>
        <v/>
      </c>
      <c r="AS47" s="67" t="str">
        <f t="shared" si="13"/>
        <v/>
      </c>
      <c r="AT47" s="67" t="str">
        <f t="shared" si="14"/>
        <v/>
      </c>
      <c r="AU47" s="67" t="str">
        <f t="shared" si="15"/>
        <v/>
      </c>
      <c r="AV47" s="67" t="str">
        <f t="shared" si="1"/>
        <v/>
      </c>
      <c r="AW47" s="67" t="str">
        <f t="shared" si="2"/>
        <v/>
      </c>
      <c r="AX47" s="67" t="str">
        <f t="shared" si="3"/>
        <v/>
      </c>
      <c r="AY47" s="67" t="str">
        <f t="shared" si="4"/>
        <v/>
      </c>
      <c r="AZ47" s="67" t="str">
        <f t="shared" si="5"/>
        <v/>
      </c>
      <c r="BA47" s="67" t="str">
        <f t="shared" si="6"/>
        <v/>
      </c>
      <c r="BB47" s="67" t="str">
        <f t="shared" si="7"/>
        <v/>
      </c>
      <c r="BC47" s="67" t="str">
        <f t="shared" si="8"/>
        <v/>
      </c>
      <c r="BD47" s="67" t="str">
        <f t="shared" si="9"/>
        <v/>
      </c>
      <c r="BE47" s="67" t="str">
        <f t="shared" si="10"/>
        <v/>
      </c>
      <c r="BF47" s="67" t="str">
        <f t="shared" si="11"/>
        <v/>
      </c>
      <c r="BG47" s="67" t="str">
        <f t="shared" si="12"/>
        <v/>
      </c>
    </row>
    <row r="48" spans="1:259" ht="11.4" customHeight="1">
      <c r="A48" s="7" t="str">
        <f t="shared" si="16"/>
        <v/>
      </c>
      <c r="B48" s="7" t="str">
        <f t="shared" si="17"/>
        <v/>
      </c>
      <c r="C48" s="24" t="str">
        <v/>
      </c>
      <c r="D48" s="12" t="str">
        <v/>
      </c>
      <c r="E48" s="12" t="str">
        <v/>
      </c>
      <c r="F48" s="12" t="str">
        <v/>
      </c>
      <c r="G48" s="12" t="str">
        <v/>
      </c>
      <c r="H48" s="14" t="str">
        <v/>
      </c>
      <c r="I48" s="14" t="str">
        <v/>
      </c>
      <c r="J48" s="14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 t="str">
        <v/>
      </c>
      <c r="T48" s="10"/>
      <c r="U48" s="10"/>
      <c r="V48" s="7"/>
      <c r="W48" s="7"/>
      <c r="Y48" s="66"/>
      <c r="AH48" s="1"/>
      <c r="AI48" s="1"/>
      <c r="AJ48" s="1"/>
      <c r="AL48" s="7" t="str">
        <f>""</f>
        <v/>
      </c>
      <c r="AR48" s="7" t="str">
        <f t="shared" si="0"/>
        <v/>
      </c>
      <c r="AS48" s="67" t="str">
        <f t="shared" si="13"/>
        <v/>
      </c>
      <c r="AT48" s="67" t="str">
        <f t="shared" si="14"/>
        <v/>
      </c>
      <c r="AU48" s="67" t="str">
        <f t="shared" si="15"/>
        <v/>
      </c>
      <c r="AV48" s="67" t="str">
        <f t="shared" si="1"/>
        <v/>
      </c>
      <c r="AW48" s="67" t="str">
        <f t="shared" si="2"/>
        <v/>
      </c>
      <c r="AX48" s="67" t="str">
        <f t="shared" si="3"/>
        <v/>
      </c>
      <c r="AY48" s="67" t="str">
        <f t="shared" si="4"/>
        <v/>
      </c>
      <c r="AZ48" s="67" t="str">
        <f t="shared" si="5"/>
        <v/>
      </c>
      <c r="BA48" s="67" t="str">
        <f t="shared" si="6"/>
        <v/>
      </c>
      <c r="BB48" s="67" t="str">
        <f t="shared" si="7"/>
        <v/>
      </c>
      <c r="BC48" s="67" t="str">
        <f t="shared" si="8"/>
        <v/>
      </c>
      <c r="BD48" s="67" t="str">
        <f t="shared" si="9"/>
        <v/>
      </c>
      <c r="BE48" s="67" t="str">
        <f t="shared" si="10"/>
        <v/>
      </c>
      <c r="BF48" s="67" t="str">
        <f t="shared" si="11"/>
        <v/>
      </c>
      <c r="BG48" s="67" t="str">
        <f t="shared" si="12"/>
        <v/>
      </c>
    </row>
    <row r="49" spans="1:261" ht="13.8" customHeight="1">
      <c r="A49" s="7" t="str">
        <f t="shared" si="16"/>
        <v/>
      </c>
      <c r="B49" s="7" t="str">
        <f t="shared" si="17"/>
        <v/>
      </c>
      <c r="C49" s="24" t="str">
        <v/>
      </c>
      <c r="D49" s="12" t="str">
        <v/>
      </c>
      <c r="E49" s="12" t="str">
        <v/>
      </c>
      <c r="F49" s="12" t="str">
        <v/>
      </c>
      <c r="G49" s="12" t="str">
        <v/>
      </c>
      <c r="H49" s="14" t="str">
        <v/>
      </c>
      <c r="I49" s="14" t="str">
        <v/>
      </c>
      <c r="J49" s="14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 t="str">
        <v/>
      </c>
      <c r="T49" s="10"/>
      <c r="U49" s="10"/>
      <c r="V49" s="7"/>
      <c r="W49" s="7"/>
      <c r="Y49" s="66"/>
      <c r="AH49" s="1"/>
      <c r="AI49" s="1"/>
      <c r="AJ49" s="1"/>
      <c r="AR49" s="7" t="str">
        <f t="shared" si="0"/>
        <v/>
      </c>
      <c r="AS49" s="67" t="str">
        <f t="shared" si="13"/>
        <v/>
      </c>
      <c r="AT49" s="67" t="str">
        <f t="shared" si="14"/>
        <v/>
      </c>
      <c r="AU49" s="67" t="str">
        <f t="shared" si="15"/>
        <v/>
      </c>
      <c r="AV49" s="67" t="str">
        <f t="shared" si="1"/>
        <v/>
      </c>
      <c r="AW49" s="67" t="str">
        <f t="shared" si="2"/>
        <v/>
      </c>
      <c r="AX49" s="67" t="str">
        <f t="shared" si="3"/>
        <v/>
      </c>
      <c r="AY49" s="67" t="str">
        <f t="shared" si="4"/>
        <v/>
      </c>
      <c r="AZ49" s="67" t="str">
        <f t="shared" si="5"/>
        <v/>
      </c>
      <c r="BA49" s="67" t="str">
        <f t="shared" si="6"/>
        <v/>
      </c>
      <c r="BB49" s="67" t="str">
        <f t="shared" si="7"/>
        <v/>
      </c>
      <c r="BC49" s="67" t="str">
        <f t="shared" si="8"/>
        <v/>
      </c>
      <c r="BD49" s="67" t="str">
        <f t="shared" si="9"/>
        <v/>
      </c>
      <c r="BE49" s="67" t="str">
        <f t="shared" si="10"/>
        <v/>
      </c>
      <c r="BF49" s="67" t="str">
        <f t="shared" si="11"/>
        <v/>
      </c>
      <c r="BG49" s="67" t="str">
        <f t="shared" si="12"/>
        <v/>
      </c>
    </row>
    <row r="50" spans="1:261" ht="13.2" customHeight="1">
      <c r="A50" s="7" t="str">
        <f t="shared" si="16"/>
        <v/>
      </c>
      <c r="B50" s="7" t="str">
        <f t="shared" si="17"/>
        <v/>
      </c>
      <c r="C50" s="24" t="str">
        <v/>
      </c>
      <c r="D50" s="12" t="str">
        <v/>
      </c>
      <c r="E50" s="12" t="str">
        <v/>
      </c>
      <c r="F50" s="12" t="str">
        <v/>
      </c>
      <c r="G50" s="12" t="str">
        <v/>
      </c>
      <c r="H50" s="14" t="str">
        <v/>
      </c>
      <c r="I50" s="14" t="str">
        <v/>
      </c>
      <c r="J50" s="14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 t="str">
        <v/>
      </c>
      <c r="T50" s="10"/>
      <c r="U50" s="10"/>
      <c r="V50" s="7"/>
      <c r="W50" s="7"/>
      <c r="Y50" s="66"/>
      <c r="AH50" s="1"/>
      <c r="AI50" s="1"/>
      <c r="AJ50" s="1"/>
      <c r="AR50" s="7" t="str">
        <f t="shared" si="0"/>
        <v/>
      </c>
      <c r="AS50" s="67" t="str">
        <f t="shared" si="13"/>
        <v/>
      </c>
      <c r="AT50" s="67" t="str">
        <f t="shared" si="14"/>
        <v/>
      </c>
      <c r="AU50" s="67" t="str">
        <f t="shared" si="15"/>
        <v/>
      </c>
      <c r="AV50" s="67" t="str">
        <f t="shared" si="1"/>
        <v/>
      </c>
      <c r="AW50" s="67" t="str">
        <f t="shared" si="2"/>
        <v/>
      </c>
      <c r="AX50" s="67" t="str">
        <f t="shared" si="3"/>
        <v/>
      </c>
      <c r="AY50" s="67" t="str">
        <f t="shared" si="4"/>
        <v/>
      </c>
      <c r="AZ50" s="67" t="str">
        <f t="shared" si="5"/>
        <v/>
      </c>
      <c r="BA50" s="67" t="str">
        <f t="shared" si="6"/>
        <v/>
      </c>
      <c r="BB50" s="67" t="str">
        <f t="shared" si="7"/>
        <v/>
      </c>
      <c r="BC50" s="67" t="str">
        <f t="shared" si="8"/>
        <v/>
      </c>
      <c r="BD50" s="67" t="str">
        <f t="shared" si="9"/>
        <v/>
      </c>
      <c r="BE50" s="67" t="str">
        <f t="shared" si="10"/>
        <v/>
      </c>
      <c r="BF50" s="67" t="str">
        <f t="shared" si="11"/>
        <v/>
      </c>
      <c r="BG50" s="67" t="str">
        <f t="shared" si="12"/>
        <v/>
      </c>
    </row>
    <row r="51" spans="1:261" ht="11.85" customHeight="1">
      <c r="A51" s="7" t="str">
        <f t="shared" si="16"/>
        <v/>
      </c>
      <c r="B51" s="7" t="str">
        <f t="shared" si="17"/>
        <v/>
      </c>
      <c r="C51" s="24" t="str">
        <v/>
      </c>
      <c r="D51" s="12" t="str">
        <v/>
      </c>
      <c r="E51" s="12" t="str">
        <v/>
      </c>
      <c r="F51" s="12" t="str">
        <v/>
      </c>
      <c r="G51" s="12" t="str">
        <v/>
      </c>
      <c r="H51" s="14" t="str">
        <v/>
      </c>
      <c r="I51" s="14" t="str">
        <v/>
      </c>
      <c r="J51" s="14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 t="str">
        <v/>
      </c>
      <c r="T51" s="10"/>
      <c r="U51" s="10"/>
      <c r="V51" s="7"/>
      <c r="W51" s="7"/>
      <c r="Y51" s="66"/>
      <c r="AH51" s="1"/>
      <c r="AI51" s="1"/>
      <c r="AJ51" s="1"/>
      <c r="AR51" s="7" t="str">
        <f t="shared" si="0"/>
        <v/>
      </c>
      <c r="AS51" s="67" t="str">
        <f t="shared" si="13"/>
        <v/>
      </c>
      <c r="AT51" s="67" t="str">
        <f t="shared" si="14"/>
        <v/>
      </c>
      <c r="AU51" s="67" t="str">
        <f t="shared" si="15"/>
        <v/>
      </c>
      <c r="AV51" s="67" t="str">
        <f t="shared" si="1"/>
        <v/>
      </c>
      <c r="AW51" s="67" t="str">
        <f t="shared" si="2"/>
        <v/>
      </c>
      <c r="AX51" s="67" t="str">
        <f t="shared" si="3"/>
        <v/>
      </c>
      <c r="AY51" s="67" t="str">
        <f t="shared" si="4"/>
        <v/>
      </c>
      <c r="AZ51" s="67" t="str">
        <f t="shared" si="5"/>
        <v/>
      </c>
      <c r="BA51" s="67" t="str">
        <f t="shared" si="6"/>
        <v/>
      </c>
      <c r="BB51" s="67" t="str">
        <f t="shared" si="7"/>
        <v/>
      </c>
      <c r="BC51" s="67" t="str">
        <f t="shared" si="8"/>
        <v/>
      </c>
      <c r="BD51" s="67" t="str">
        <f t="shared" si="9"/>
        <v/>
      </c>
      <c r="BE51" s="67" t="str">
        <f t="shared" si="10"/>
        <v/>
      </c>
      <c r="BF51" s="67" t="str">
        <f t="shared" si="11"/>
        <v/>
      </c>
      <c r="BG51" s="67" t="str">
        <f t="shared" si="12"/>
        <v/>
      </c>
    </row>
    <row r="52" spans="1:261" ht="11.85" customHeight="1">
      <c r="A52" s="7" t="str">
        <f t="shared" si="16"/>
        <v/>
      </c>
      <c r="B52" s="7" t="str">
        <f t="shared" si="17"/>
        <v/>
      </c>
      <c r="C52" s="24" t="str">
        <v/>
      </c>
      <c r="D52" s="12" t="str">
        <v/>
      </c>
      <c r="E52" s="12" t="str">
        <v/>
      </c>
      <c r="F52" s="12" t="str">
        <v/>
      </c>
      <c r="G52" s="12" t="str">
        <v/>
      </c>
      <c r="H52" s="14" t="str">
        <v/>
      </c>
      <c r="I52" s="14" t="str">
        <v/>
      </c>
      <c r="J52" s="14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 t="str">
        <v/>
      </c>
      <c r="T52" s="10"/>
      <c r="U52" s="10"/>
      <c r="V52" s="7"/>
      <c r="W52" s="7"/>
      <c r="Y52" s="66"/>
      <c r="AH52" s="1"/>
      <c r="AI52" s="1"/>
      <c r="AJ52" s="1"/>
      <c r="AR52" s="7" t="str">
        <f t="shared" si="0"/>
        <v/>
      </c>
      <c r="AS52" s="67" t="str">
        <f t="shared" si="13"/>
        <v/>
      </c>
      <c r="AT52" s="67" t="str">
        <f t="shared" si="14"/>
        <v/>
      </c>
      <c r="AU52" s="67" t="str">
        <f t="shared" si="15"/>
        <v/>
      </c>
      <c r="AV52" s="67" t="str">
        <f t="shared" si="1"/>
        <v/>
      </c>
      <c r="AW52" s="67" t="str">
        <f t="shared" si="2"/>
        <v/>
      </c>
      <c r="AX52" s="67" t="str">
        <f t="shared" si="3"/>
        <v/>
      </c>
      <c r="AY52" s="67" t="str">
        <f t="shared" si="4"/>
        <v/>
      </c>
      <c r="AZ52" s="67" t="str">
        <f t="shared" si="5"/>
        <v/>
      </c>
      <c r="BA52" s="67" t="str">
        <f t="shared" si="6"/>
        <v/>
      </c>
      <c r="BB52" s="67" t="str">
        <f t="shared" si="7"/>
        <v/>
      </c>
      <c r="BC52" s="67" t="str">
        <f t="shared" si="8"/>
        <v/>
      </c>
      <c r="BD52" s="67" t="str">
        <f t="shared" si="9"/>
        <v/>
      </c>
      <c r="BE52" s="67" t="str">
        <f t="shared" si="10"/>
        <v/>
      </c>
      <c r="BF52" s="67" t="str">
        <f t="shared" si="11"/>
        <v/>
      </c>
      <c r="BG52" s="67" t="str">
        <f t="shared" si="12"/>
        <v/>
      </c>
    </row>
    <row r="53" spans="1:261" ht="11.85" customHeight="1">
      <c r="A53" s="7" t="str">
        <f t="shared" si="16"/>
        <v/>
      </c>
      <c r="B53" s="7" t="str">
        <f t="shared" si="17"/>
        <v/>
      </c>
      <c r="C53" s="24" t="str">
        <v/>
      </c>
      <c r="D53" s="12" t="str">
        <v/>
      </c>
      <c r="E53" s="12" t="str">
        <v/>
      </c>
      <c r="F53" s="12" t="str">
        <v/>
      </c>
      <c r="G53" s="12" t="str">
        <v/>
      </c>
      <c r="H53" s="14" t="str">
        <v/>
      </c>
      <c r="I53" s="14" t="str">
        <v/>
      </c>
      <c r="J53" s="14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 t="str">
        <v/>
      </c>
      <c r="T53" s="10"/>
      <c r="U53" s="10"/>
      <c r="V53" s="7"/>
      <c r="W53" s="7"/>
      <c r="Y53" s="66"/>
      <c r="AH53" s="1"/>
      <c r="AI53" s="1"/>
      <c r="AJ53" s="1"/>
      <c r="AR53" s="7" t="str">
        <f t="shared" si="0"/>
        <v/>
      </c>
      <c r="AS53" s="67" t="str">
        <f t="shared" si="13"/>
        <v/>
      </c>
      <c r="AT53" s="67" t="str">
        <f t="shared" si="14"/>
        <v/>
      </c>
      <c r="AU53" s="67" t="str">
        <f t="shared" si="15"/>
        <v/>
      </c>
      <c r="AV53" s="67" t="str">
        <f t="shared" si="1"/>
        <v/>
      </c>
      <c r="AW53" s="67" t="str">
        <f t="shared" si="2"/>
        <v/>
      </c>
      <c r="AX53" s="67" t="str">
        <f t="shared" si="3"/>
        <v/>
      </c>
      <c r="AY53" s="67" t="str">
        <f t="shared" si="4"/>
        <v/>
      </c>
      <c r="AZ53" s="67" t="str">
        <f t="shared" si="5"/>
        <v/>
      </c>
      <c r="BA53" s="67" t="str">
        <f t="shared" si="6"/>
        <v/>
      </c>
      <c r="BB53" s="67" t="str">
        <f t="shared" si="7"/>
        <v/>
      </c>
      <c r="BC53" s="67" t="str">
        <f t="shared" si="8"/>
        <v/>
      </c>
      <c r="BD53" s="67" t="str">
        <f t="shared" si="9"/>
        <v/>
      </c>
      <c r="BE53" s="67" t="str">
        <f t="shared" si="10"/>
        <v/>
      </c>
      <c r="BF53" s="67" t="str">
        <f t="shared" si="11"/>
        <v/>
      </c>
      <c r="BG53" s="67" t="str">
        <f t="shared" si="12"/>
        <v/>
      </c>
    </row>
    <row r="54" spans="1:261" ht="11.85" customHeight="1">
      <c r="A54" s="7" t="str">
        <f t="shared" si="16"/>
        <v/>
      </c>
      <c r="B54" s="7" t="str">
        <f t="shared" si="17"/>
        <v/>
      </c>
      <c r="C54" s="24" t="str">
        <v/>
      </c>
      <c r="D54" s="12" t="str">
        <v/>
      </c>
      <c r="E54" s="12" t="str">
        <v/>
      </c>
      <c r="F54" s="12" t="str">
        <v/>
      </c>
      <c r="G54" s="12" t="str">
        <v/>
      </c>
      <c r="H54" s="14" t="str">
        <v/>
      </c>
      <c r="I54" s="14" t="str">
        <v/>
      </c>
      <c r="J54" s="14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 t="str">
        <v/>
      </c>
      <c r="T54" s="10"/>
      <c r="U54" s="10"/>
      <c r="V54" s="7"/>
      <c r="W54" s="7"/>
      <c r="Y54" s="66"/>
      <c r="AH54" s="1"/>
      <c r="AI54" s="1"/>
      <c r="AJ54" s="1"/>
      <c r="AR54" s="7" t="str">
        <f t="shared" si="0"/>
        <v/>
      </c>
      <c r="AS54" s="67" t="str">
        <f t="shared" si="13"/>
        <v/>
      </c>
      <c r="AT54" s="67" t="str">
        <f t="shared" si="14"/>
        <v/>
      </c>
      <c r="AU54" s="67" t="str">
        <f t="shared" si="15"/>
        <v/>
      </c>
      <c r="AV54" s="67" t="str">
        <f t="shared" si="1"/>
        <v/>
      </c>
      <c r="AW54" s="67" t="str">
        <f t="shared" si="2"/>
        <v/>
      </c>
      <c r="AX54" s="67" t="str">
        <f t="shared" si="3"/>
        <v/>
      </c>
      <c r="AY54" s="67" t="str">
        <f t="shared" si="4"/>
        <v/>
      </c>
      <c r="AZ54" s="67" t="str">
        <f t="shared" si="5"/>
        <v/>
      </c>
      <c r="BA54" s="67" t="str">
        <f t="shared" si="6"/>
        <v/>
      </c>
      <c r="BB54" s="67" t="str">
        <f t="shared" si="7"/>
        <v/>
      </c>
      <c r="BC54" s="67" t="str">
        <f t="shared" si="8"/>
        <v/>
      </c>
      <c r="BD54" s="67" t="str">
        <f t="shared" si="9"/>
        <v/>
      </c>
      <c r="BE54" s="67" t="str">
        <f t="shared" si="10"/>
        <v/>
      </c>
      <c r="BF54" s="67" t="str">
        <f t="shared" si="11"/>
        <v/>
      </c>
      <c r="BG54" s="67" t="str">
        <f t="shared" si="12"/>
        <v/>
      </c>
    </row>
    <row r="55" spans="1:261" ht="11.85" customHeight="1">
      <c r="A55" s="7" t="str">
        <f t="shared" si="16"/>
        <v/>
      </c>
      <c r="B55" s="7" t="str">
        <f t="shared" si="17"/>
        <v/>
      </c>
      <c r="C55" s="24" t="str">
        <v/>
      </c>
      <c r="D55" s="12" t="str">
        <v/>
      </c>
      <c r="E55" s="12" t="str">
        <v/>
      </c>
      <c r="F55" s="12" t="str">
        <v/>
      </c>
      <c r="G55" s="12" t="str">
        <v/>
      </c>
      <c r="H55" s="14" t="str">
        <v/>
      </c>
      <c r="I55" s="14" t="str">
        <v/>
      </c>
      <c r="J55" s="14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 t="str">
        <v/>
      </c>
      <c r="T55" s="10"/>
      <c r="U55" s="10"/>
      <c r="V55" s="7"/>
      <c r="W55" s="7"/>
      <c r="Y55" s="66"/>
      <c r="AH55" s="1"/>
      <c r="AI55" s="1"/>
      <c r="AJ55" s="1"/>
      <c r="AR55" s="7" t="str">
        <f t="shared" si="0"/>
        <v/>
      </c>
      <c r="AS55" s="67" t="str">
        <f t="shared" si="13"/>
        <v/>
      </c>
      <c r="AT55" s="67" t="str">
        <f t="shared" si="14"/>
        <v/>
      </c>
      <c r="AU55" s="67" t="str">
        <f t="shared" si="15"/>
        <v/>
      </c>
      <c r="AV55" s="67" t="str">
        <f t="shared" si="1"/>
        <v/>
      </c>
      <c r="AW55" s="67" t="str">
        <f t="shared" si="2"/>
        <v/>
      </c>
      <c r="AX55" s="67" t="str">
        <f t="shared" si="3"/>
        <v/>
      </c>
      <c r="AY55" s="67" t="str">
        <f t="shared" si="4"/>
        <v/>
      </c>
      <c r="AZ55" s="67" t="str">
        <f t="shared" si="5"/>
        <v/>
      </c>
      <c r="BA55" s="67" t="str">
        <f t="shared" si="6"/>
        <v/>
      </c>
      <c r="BB55" s="67" t="str">
        <f t="shared" si="7"/>
        <v/>
      </c>
      <c r="BC55" s="67" t="str">
        <f t="shared" si="8"/>
        <v/>
      </c>
      <c r="BD55" s="67" t="str">
        <f t="shared" si="9"/>
        <v/>
      </c>
      <c r="BE55" s="67" t="str">
        <f t="shared" si="10"/>
        <v/>
      </c>
      <c r="BF55" s="67" t="str">
        <f t="shared" si="11"/>
        <v/>
      </c>
      <c r="BG55" s="67" t="str">
        <f t="shared" si="12"/>
        <v/>
      </c>
      <c r="IY55" s="7"/>
    </row>
    <row r="56" spans="1:261" ht="11.85" customHeight="1">
      <c r="A56" s="7" t="str">
        <f t="shared" si="16"/>
        <v/>
      </c>
      <c r="B56" s="7" t="str">
        <f t="shared" si="17"/>
        <v/>
      </c>
      <c r="C56" s="24" t="str">
        <v/>
      </c>
      <c r="D56" s="12" t="str">
        <v/>
      </c>
      <c r="E56" s="12" t="str">
        <v/>
      </c>
      <c r="F56" s="12" t="str">
        <v/>
      </c>
      <c r="G56" s="12" t="str">
        <v/>
      </c>
      <c r="H56" s="14" t="str">
        <v/>
      </c>
      <c r="I56" s="14" t="str">
        <v/>
      </c>
      <c r="J56" s="14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 t="str">
        <v/>
      </c>
      <c r="T56" s="10"/>
      <c r="U56" s="10"/>
      <c r="V56" s="7"/>
      <c r="W56" s="7"/>
      <c r="Y56" s="66"/>
      <c r="AH56" s="1"/>
      <c r="AI56" s="1"/>
      <c r="AJ56" s="1"/>
      <c r="AR56" s="7" t="str">
        <f t="shared" si="0"/>
        <v/>
      </c>
      <c r="AS56" s="67" t="str">
        <f t="shared" si="13"/>
        <v/>
      </c>
      <c r="AT56" s="67" t="str">
        <f t="shared" si="14"/>
        <v/>
      </c>
      <c r="AU56" s="67" t="str">
        <f t="shared" si="15"/>
        <v/>
      </c>
      <c r="AV56" s="67" t="str">
        <f t="shared" si="1"/>
        <v/>
      </c>
      <c r="AW56" s="67" t="str">
        <f t="shared" si="2"/>
        <v/>
      </c>
      <c r="AX56" s="67" t="str">
        <f t="shared" si="3"/>
        <v/>
      </c>
      <c r="AY56" s="67" t="str">
        <f t="shared" si="4"/>
        <v/>
      </c>
      <c r="AZ56" s="67" t="str">
        <f t="shared" si="5"/>
        <v/>
      </c>
      <c r="BA56" s="67" t="str">
        <f t="shared" si="6"/>
        <v/>
      </c>
      <c r="BB56" s="67" t="str">
        <f t="shared" si="7"/>
        <v/>
      </c>
      <c r="BC56" s="67" t="str">
        <f t="shared" si="8"/>
        <v/>
      </c>
      <c r="BD56" s="67" t="str">
        <f t="shared" si="9"/>
        <v/>
      </c>
      <c r="BE56" s="67" t="str">
        <f t="shared" si="10"/>
        <v/>
      </c>
      <c r="BF56" s="67" t="str">
        <f t="shared" si="11"/>
        <v/>
      </c>
      <c r="BG56" s="67" t="str">
        <f t="shared" si="12"/>
        <v/>
      </c>
      <c r="IY56" s="7"/>
    </row>
    <row r="57" spans="1:261" ht="11.85" customHeight="1">
      <c r="A57" s="7" t="str">
        <f t="shared" si="16"/>
        <v/>
      </c>
      <c r="B57" s="7" t="str">
        <f t="shared" si="17"/>
        <v/>
      </c>
      <c r="C57" s="24" t="str">
        <v/>
      </c>
      <c r="D57" s="12" t="str">
        <v/>
      </c>
      <c r="E57" s="12" t="str">
        <v/>
      </c>
      <c r="F57" s="12" t="str">
        <v/>
      </c>
      <c r="G57" s="12" t="str">
        <v/>
      </c>
      <c r="H57" s="14" t="str">
        <v/>
      </c>
      <c r="I57" s="14" t="str">
        <v/>
      </c>
      <c r="J57" s="14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 t="str">
        <v/>
      </c>
      <c r="T57" s="10"/>
      <c r="U57" s="10"/>
      <c r="V57" s="7"/>
      <c r="W57" s="7"/>
      <c r="Y57" s="66"/>
      <c r="AH57" s="1"/>
      <c r="AI57" s="1"/>
      <c r="AJ57" s="1"/>
      <c r="AR57" s="7" t="str">
        <f t="shared" si="0"/>
        <v/>
      </c>
      <c r="AS57" s="67" t="str">
        <f t="shared" si="13"/>
        <v/>
      </c>
      <c r="AT57" s="67" t="str">
        <f t="shared" si="14"/>
        <v/>
      </c>
      <c r="AU57" s="67" t="str">
        <f t="shared" si="15"/>
        <v/>
      </c>
      <c r="AV57" s="67" t="str">
        <f t="shared" si="1"/>
        <v/>
      </c>
      <c r="AW57" s="67" t="str">
        <f t="shared" si="2"/>
        <v/>
      </c>
      <c r="AX57" s="67" t="str">
        <f t="shared" si="3"/>
        <v/>
      </c>
      <c r="AY57" s="67" t="str">
        <f t="shared" si="4"/>
        <v/>
      </c>
      <c r="AZ57" s="67" t="str">
        <f t="shared" si="5"/>
        <v/>
      </c>
      <c r="BA57" s="67" t="str">
        <f t="shared" si="6"/>
        <v/>
      </c>
      <c r="BB57" s="67" t="str">
        <f t="shared" si="7"/>
        <v/>
      </c>
      <c r="BC57" s="67" t="str">
        <f t="shared" si="8"/>
        <v/>
      </c>
      <c r="BD57" s="67" t="str">
        <f t="shared" si="9"/>
        <v/>
      </c>
      <c r="BE57" s="67" t="str">
        <f t="shared" si="10"/>
        <v/>
      </c>
      <c r="BF57" s="67" t="str">
        <f t="shared" si="11"/>
        <v/>
      </c>
      <c r="BG57" s="67" t="str">
        <f t="shared" si="12"/>
        <v/>
      </c>
      <c r="IY57" s="7"/>
    </row>
    <row r="58" spans="1:261" ht="11.85" customHeight="1">
      <c r="A58" s="7" t="str">
        <f t="shared" si="16"/>
        <v/>
      </c>
      <c r="B58" s="7" t="str">
        <f t="shared" si="17"/>
        <v/>
      </c>
      <c r="C58" s="24" t="str">
        <v/>
      </c>
      <c r="D58" s="12" t="str">
        <v/>
      </c>
      <c r="E58" s="12" t="str">
        <v/>
      </c>
      <c r="F58" s="12" t="str">
        <v/>
      </c>
      <c r="G58" s="12" t="str">
        <v/>
      </c>
      <c r="H58" s="14" t="str">
        <v/>
      </c>
      <c r="I58" s="14" t="str">
        <v/>
      </c>
      <c r="J58" s="14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 t="str">
        <v/>
      </c>
      <c r="T58" s="10"/>
      <c r="U58" s="10"/>
      <c r="V58" s="7"/>
      <c r="W58" s="7"/>
      <c r="Y58" s="66"/>
      <c r="AH58" s="1"/>
      <c r="AI58" s="1"/>
      <c r="AJ58" s="1"/>
      <c r="AR58" s="7" t="str">
        <f t="shared" si="0"/>
        <v/>
      </c>
      <c r="AS58" s="67" t="str">
        <f t="shared" si="13"/>
        <v/>
      </c>
      <c r="AT58" s="67" t="str">
        <f t="shared" si="14"/>
        <v/>
      </c>
      <c r="AU58" s="67" t="str">
        <f t="shared" si="15"/>
        <v/>
      </c>
      <c r="AV58" s="67" t="str">
        <f t="shared" si="1"/>
        <v/>
      </c>
      <c r="AW58" s="67" t="str">
        <f t="shared" si="2"/>
        <v/>
      </c>
      <c r="AX58" s="67" t="str">
        <f t="shared" si="3"/>
        <v/>
      </c>
      <c r="AY58" s="67" t="str">
        <f t="shared" si="4"/>
        <v/>
      </c>
      <c r="AZ58" s="67" t="str">
        <f t="shared" si="5"/>
        <v/>
      </c>
      <c r="BA58" s="67" t="str">
        <f t="shared" si="6"/>
        <v/>
      </c>
      <c r="BB58" s="67" t="str">
        <f t="shared" si="7"/>
        <v/>
      </c>
      <c r="BC58" s="67" t="str">
        <f t="shared" si="8"/>
        <v/>
      </c>
      <c r="BD58" s="67" t="str">
        <f t="shared" si="9"/>
        <v/>
      </c>
      <c r="BE58" s="67" t="str">
        <f t="shared" si="10"/>
        <v/>
      </c>
      <c r="BF58" s="67" t="str">
        <f t="shared" si="11"/>
        <v/>
      </c>
      <c r="BG58" s="67" t="str">
        <f t="shared" si="12"/>
        <v/>
      </c>
      <c r="IY58" s="7"/>
    </row>
    <row r="59" spans="1:261" ht="11.85" customHeight="1">
      <c r="A59" s="7" t="str">
        <f t="shared" si="16"/>
        <v/>
      </c>
      <c r="B59" s="7" t="str">
        <f t="shared" si="17"/>
        <v/>
      </c>
      <c r="C59" s="24" t="str">
        <v/>
      </c>
      <c r="D59" s="12" t="str">
        <v/>
      </c>
      <c r="E59" s="12" t="str">
        <v/>
      </c>
      <c r="F59" s="12" t="str">
        <v/>
      </c>
      <c r="G59" s="12" t="str">
        <v/>
      </c>
      <c r="H59" s="14" t="str">
        <v/>
      </c>
      <c r="I59" s="14" t="str">
        <v/>
      </c>
      <c r="J59" s="14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 t="str">
        <v/>
      </c>
      <c r="T59" s="10"/>
      <c r="U59" s="10"/>
      <c r="V59" s="7"/>
      <c r="W59" s="7"/>
      <c r="Y59" s="66"/>
      <c r="AH59" s="1"/>
      <c r="AI59" s="1"/>
      <c r="AJ59" s="1"/>
      <c r="AR59" s="7" t="str">
        <f t="shared" si="0"/>
        <v/>
      </c>
      <c r="AS59" s="67" t="str">
        <f t="shared" si="13"/>
        <v/>
      </c>
      <c r="AT59" s="67" t="str">
        <f t="shared" si="14"/>
        <v/>
      </c>
      <c r="AU59" s="67" t="str">
        <f t="shared" si="15"/>
        <v/>
      </c>
      <c r="AV59" s="67" t="str">
        <f t="shared" si="1"/>
        <v/>
      </c>
      <c r="AW59" s="67" t="str">
        <f t="shared" si="2"/>
        <v/>
      </c>
      <c r="AX59" s="67" t="str">
        <f t="shared" si="3"/>
        <v/>
      </c>
      <c r="AY59" s="67" t="str">
        <f t="shared" si="4"/>
        <v/>
      </c>
      <c r="AZ59" s="67" t="str">
        <f t="shared" si="5"/>
        <v/>
      </c>
      <c r="BA59" s="67" t="str">
        <f t="shared" si="6"/>
        <v/>
      </c>
      <c r="BB59" s="67" t="str">
        <f t="shared" si="7"/>
        <v/>
      </c>
      <c r="BC59" s="67" t="str">
        <f t="shared" si="8"/>
        <v/>
      </c>
      <c r="BD59" s="67" t="str">
        <f t="shared" si="9"/>
        <v/>
      </c>
      <c r="BE59" s="67" t="str">
        <f t="shared" si="10"/>
        <v/>
      </c>
      <c r="BF59" s="67" t="str">
        <f t="shared" si="11"/>
        <v/>
      </c>
      <c r="BG59" s="67" t="str">
        <f t="shared" si="12"/>
        <v/>
      </c>
      <c r="IY59" s="7"/>
    </row>
    <row r="60" spans="1:261" ht="11.85" customHeight="1">
      <c r="A60" s="7" t="str">
        <f t="shared" si="16"/>
        <v/>
      </c>
      <c r="B60" s="7" t="str">
        <f t="shared" si="17"/>
        <v/>
      </c>
      <c r="C60" s="24" t="str">
        <v/>
      </c>
      <c r="D60" s="12" t="str">
        <v/>
      </c>
      <c r="E60" s="12" t="str">
        <v/>
      </c>
      <c r="F60" s="12" t="str">
        <v/>
      </c>
      <c r="G60" s="12" t="str">
        <v/>
      </c>
      <c r="H60" s="14" t="str">
        <v/>
      </c>
      <c r="I60" s="14" t="str">
        <v/>
      </c>
      <c r="J60" s="14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 t="str">
        <v/>
      </c>
      <c r="T60" s="10"/>
      <c r="U60" s="10"/>
      <c r="V60" s="7"/>
      <c r="W60" s="7"/>
      <c r="Y60" s="66"/>
      <c r="AH60" s="1"/>
      <c r="AI60" s="1"/>
      <c r="AJ60" s="1"/>
      <c r="AR60" s="7" t="str">
        <f t="shared" si="0"/>
        <v/>
      </c>
      <c r="AS60" s="67" t="str">
        <f t="shared" si="13"/>
        <v/>
      </c>
      <c r="AT60" s="67" t="str">
        <f t="shared" si="14"/>
        <v/>
      </c>
      <c r="AU60" s="67" t="str">
        <f t="shared" si="15"/>
        <v/>
      </c>
      <c r="AV60" s="67" t="str">
        <f t="shared" si="1"/>
        <v/>
      </c>
      <c r="AW60" s="67" t="str">
        <f t="shared" si="2"/>
        <v/>
      </c>
      <c r="AX60" s="67" t="str">
        <f t="shared" si="3"/>
        <v/>
      </c>
      <c r="AY60" s="67" t="str">
        <f t="shared" si="4"/>
        <v/>
      </c>
      <c r="AZ60" s="67" t="str">
        <f t="shared" si="5"/>
        <v/>
      </c>
      <c r="BA60" s="67" t="str">
        <f t="shared" si="6"/>
        <v/>
      </c>
      <c r="BB60" s="67" t="str">
        <f t="shared" si="7"/>
        <v/>
      </c>
      <c r="BC60" s="67" t="str">
        <f t="shared" si="8"/>
        <v/>
      </c>
      <c r="BD60" s="67" t="str">
        <f t="shared" si="9"/>
        <v/>
      </c>
      <c r="BE60" s="67" t="str">
        <f t="shared" si="10"/>
        <v/>
      </c>
      <c r="BF60" s="67" t="str">
        <f t="shared" si="11"/>
        <v/>
      </c>
      <c r="BG60" s="67" t="str">
        <f t="shared" si="12"/>
        <v/>
      </c>
      <c r="IY60" s="7"/>
    </row>
    <row r="61" spans="1:261" ht="11.85" customHeight="1">
      <c r="A61" s="7" t="str">
        <f t="shared" si="16"/>
        <v/>
      </c>
      <c r="B61" s="7" t="str">
        <f t="shared" si="17"/>
        <v/>
      </c>
      <c r="C61" s="24" t="str">
        <v/>
      </c>
      <c r="D61" s="12" t="str">
        <v/>
      </c>
      <c r="E61" s="12" t="str">
        <v/>
      </c>
      <c r="F61" s="12" t="str">
        <v/>
      </c>
      <c r="G61" s="12" t="str">
        <v/>
      </c>
      <c r="H61" s="14" t="str">
        <v/>
      </c>
      <c r="I61" s="14" t="str">
        <v/>
      </c>
      <c r="J61" s="14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 t="str">
        <v/>
      </c>
      <c r="T61" s="10"/>
      <c r="U61" s="10"/>
      <c r="V61" s="7"/>
      <c r="W61" s="7"/>
      <c r="Y61" s="66"/>
      <c r="AH61" s="1"/>
      <c r="AI61" s="1"/>
      <c r="AJ61" s="1"/>
      <c r="AR61" s="7" t="str">
        <f t="shared" si="0"/>
        <v/>
      </c>
      <c r="AS61" s="67" t="str">
        <f t="shared" si="13"/>
        <v/>
      </c>
      <c r="AT61" s="67" t="str">
        <f t="shared" si="14"/>
        <v/>
      </c>
      <c r="AU61" s="67" t="str">
        <f t="shared" si="15"/>
        <v/>
      </c>
      <c r="AV61" s="67" t="str">
        <f t="shared" si="1"/>
        <v/>
      </c>
      <c r="AW61" s="67" t="str">
        <f t="shared" si="2"/>
        <v/>
      </c>
      <c r="AX61" s="67" t="str">
        <f t="shared" si="3"/>
        <v/>
      </c>
      <c r="AY61" s="67" t="str">
        <f t="shared" si="4"/>
        <v/>
      </c>
      <c r="AZ61" s="67" t="str">
        <f t="shared" si="5"/>
        <v/>
      </c>
      <c r="BA61" s="67" t="str">
        <f t="shared" si="6"/>
        <v/>
      </c>
      <c r="BB61" s="67" t="str">
        <f t="shared" si="7"/>
        <v/>
      </c>
      <c r="BC61" s="67" t="str">
        <f t="shared" si="8"/>
        <v/>
      </c>
      <c r="BD61" s="67" t="str">
        <f t="shared" si="9"/>
        <v/>
      </c>
      <c r="BE61" s="67" t="str">
        <f t="shared" si="10"/>
        <v/>
      </c>
      <c r="BF61" s="67" t="str">
        <f t="shared" si="11"/>
        <v/>
      </c>
      <c r="BG61" s="67" t="str">
        <f t="shared" si="12"/>
        <v/>
      </c>
      <c r="IY61" s="7"/>
      <c r="IZ61" s="7"/>
      <c r="JA61" s="7"/>
    </row>
    <row r="62" spans="1:261" ht="11.85" customHeight="1">
      <c r="A62" s="7" t="str">
        <f t="shared" si="16"/>
        <v/>
      </c>
      <c r="B62" s="7" t="str">
        <f t="shared" si="17"/>
        <v/>
      </c>
      <c r="C62" s="24" t="str">
        <v/>
      </c>
      <c r="D62" s="12" t="str">
        <v/>
      </c>
      <c r="E62" s="12" t="str">
        <v/>
      </c>
      <c r="F62" s="12" t="str">
        <v/>
      </c>
      <c r="G62" s="12" t="str">
        <v/>
      </c>
      <c r="H62" s="14" t="str">
        <v/>
      </c>
      <c r="I62" s="14" t="str">
        <v/>
      </c>
      <c r="J62" s="14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 t="str">
        <v/>
      </c>
      <c r="T62" s="10"/>
      <c r="U62" s="10"/>
      <c r="V62" s="7"/>
      <c r="W62" s="7"/>
      <c r="Y62" s="66"/>
      <c r="AH62" s="1"/>
      <c r="AI62" s="1"/>
      <c r="AJ62" s="1"/>
      <c r="AR62" s="7" t="str">
        <f t="shared" si="0"/>
        <v/>
      </c>
      <c r="AS62" s="67" t="str">
        <f t="shared" si="13"/>
        <v/>
      </c>
      <c r="AT62" s="67" t="str">
        <f t="shared" si="14"/>
        <v/>
      </c>
      <c r="AU62" s="67" t="str">
        <f t="shared" si="15"/>
        <v/>
      </c>
      <c r="AV62" s="67" t="str">
        <f t="shared" si="1"/>
        <v/>
      </c>
      <c r="AW62" s="67" t="str">
        <f t="shared" si="2"/>
        <v/>
      </c>
      <c r="AX62" s="67" t="str">
        <f t="shared" si="3"/>
        <v/>
      </c>
      <c r="AY62" s="67" t="str">
        <f t="shared" si="4"/>
        <v/>
      </c>
      <c r="AZ62" s="67" t="str">
        <f t="shared" si="5"/>
        <v/>
      </c>
      <c r="BA62" s="67" t="str">
        <f t="shared" si="6"/>
        <v/>
      </c>
      <c r="BB62" s="67" t="str">
        <f t="shared" si="7"/>
        <v/>
      </c>
      <c r="BC62" s="67" t="str">
        <f t="shared" si="8"/>
        <v/>
      </c>
      <c r="BD62" s="67" t="str">
        <f t="shared" si="9"/>
        <v/>
      </c>
      <c r="BE62" s="67" t="str">
        <f t="shared" si="10"/>
        <v/>
      </c>
      <c r="BF62" s="67" t="str">
        <f t="shared" si="11"/>
        <v/>
      </c>
      <c r="BG62" s="67" t="str">
        <f t="shared" si="12"/>
        <v/>
      </c>
      <c r="IY62" s="7"/>
      <c r="IZ62" s="7"/>
      <c r="JA62" s="7"/>
    </row>
    <row r="63" spans="1:261" ht="11.85" customHeight="1">
      <c r="A63" s="7" t="str">
        <f t="shared" si="16"/>
        <v/>
      </c>
      <c r="B63" s="7" t="str">
        <f t="shared" si="17"/>
        <v/>
      </c>
      <c r="C63" s="24" t="str">
        <v/>
      </c>
      <c r="D63" s="12" t="str">
        <v/>
      </c>
      <c r="E63" s="12" t="str">
        <v/>
      </c>
      <c r="F63" s="12" t="str">
        <v/>
      </c>
      <c r="G63" s="12" t="str">
        <v/>
      </c>
      <c r="H63" s="14" t="str">
        <v/>
      </c>
      <c r="I63" s="14" t="str">
        <v/>
      </c>
      <c r="J63" s="14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 t="str">
        <v/>
      </c>
      <c r="T63" s="10"/>
      <c r="U63" s="10"/>
      <c r="V63" s="7"/>
      <c r="W63" s="7"/>
      <c r="Y63" s="66"/>
      <c r="AH63" s="1"/>
      <c r="AI63" s="1"/>
      <c r="AJ63" s="1"/>
      <c r="AR63" s="7" t="str">
        <f t="shared" si="0"/>
        <v/>
      </c>
      <c r="AS63" s="67" t="str">
        <f t="shared" si="13"/>
        <v/>
      </c>
      <c r="AT63" s="67" t="str">
        <f t="shared" si="14"/>
        <v/>
      </c>
      <c r="AU63" s="67" t="str">
        <f t="shared" si="15"/>
        <v/>
      </c>
      <c r="AV63" s="67" t="str">
        <f t="shared" si="1"/>
        <v/>
      </c>
      <c r="AW63" s="67" t="str">
        <f t="shared" si="2"/>
        <v/>
      </c>
      <c r="AX63" s="67" t="str">
        <f t="shared" si="3"/>
        <v/>
      </c>
      <c r="AY63" s="67" t="str">
        <f t="shared" si="4"/>
        <v/>
      </c>
      <c r="AZ63" s="67" t="str">
        <f t="shared" si="5"/>
        <v/>
      </c>
      <c r="BA63" s="67" t="str">
        <f t="shared" si="6"/>
        <v/>
      </c>
      <c r="BB63" s="67" t="str">
        <f t="shared" si="7"/>
        <v/>
      </c>
      <c r="BC63" s="67" t="str">
        <f t="shared" si="8"/>
        <v/>
      </c>
      <c r="BD63" s="67" t="str">
        <f t="shared" si="9"/>
        <v/>
      </c>
      <c r="BE63" s="67" t="str">
        <f t="shared" si="10"/>
        <v/>
      </c>
      <c r="BF63" s="67" t="str">
        <f t="shared" si="11"/>
        <v/>
      </c>
      <c r="BG63" s="67" t="str">
        <f t="shared" si="12"/>
        <v/>
      </c>
      <c r="IY63" s="7"/>
      <c r="IZ63" s="7"/>
      <c r="JA63" s="7"/>
    </row>
    <row r="64" spans="1:261" ht="11.85" customHeight="1">
      <c r="A64" s="7" t="str">
        <f t="shared" si="16"/>
        <v/>
      </c>
      <c r="B64" s="7" t="str">
        <f t="shared" si="17"/>
        <v/>
      </c>
      <c r="C64" s="24" t="str">
        <v/>
      </c>
      <c r="D64" s="12" t="str">
        <v/>
      </c>
      <c r="E64" s="12" t="str">
        <v/>
      </c>
      <c r="F64" s="12" t="str">
        <v/>
      </c>
      <c r="G64" s="12" t="str">
        <v/>
      </c>
      <c r="H64" s="14" t="str">
        <v/>
      </c>
      <c r="I64" s="14" t="str">
        <v/>
      </c>
      <c r="J64" s="14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 t="str">
        <v/>
      </c>
      <c r="T64" s="10"/>
      <c r="U64" s="10"/>
      <c r="V64" s="7"/>
      <c r="W64" s="7"/>
      <c r="Y64" s="66"/>
      <c r="AH64" s="1"/>
      <c r="AI64" s="1"/>
      <c r="AJ64" s="1"/>
      <c r="AR64" s="7" t="str">
        <f t="shared" si="0"/>
        <v/>
      </c>
      <c r="AS64" s="67" t="str">
        <f t="shared" si="13"/>
        <v/>
      </c>
      <c r="AT64" s="67" t="str">
        <f t="shared" si="14"/>
        <v/>
      </c>
      <c r="AU64" s="67" t="str">
        <f t="shared" si="15"/>
        <v/>
      </c>
      <c r="AV64" s="67" t="str">
        <f t="shared" si="1"/>
        <v/>
      </c>
      <c r="AW64" s="67" t="str">
        <f t="shared" si="2"/>
        <v/>
      </c>
      <c r="AX64" s="67" t="str">
        <f t="shared" si="3"/>
        <v/>
      </c>
      <c r="AY64" s="67" t="str">
        <f t="shared" si="4"/>
        <v/>
      </c>
      <c r="AZ64" s="67" t="str">
        <f t="shared" si="5"/>
        <v/>
      </c>
      <c r="BA64" s="67" t="str">
        <f t="shared" si="6"/>
        <v/>
      </c>
      <c r="BB64" s="67" t="str">
        <f t="shared" si="7"/>
        <v/>
      </c>
      <c r="BC64" s="67" t="str">
        <f t="shared" si="8"/>
        <v/>
      </c>
      <c r="BD64" s="67" t="str">
        <f t="shared" si="9"/>
        <v/>
      </c>
      <c r="BE64" s="67" t="str">
        <f t="shared" si="10"/>
        <v/>
      </c>
      <c r="BF64" s="67" t="str">
        <f t="shared" si="11"/>
        <v/>
      </c>
      <c r="BG64" s="67" t="str">
        <f t="shared" si="12"/>
        <v/>
      </c>
      <c r="IY64" s="7"/>
      <c r="IZ64" s="7"/>
      <c r="JA64" s="7"/>
    </row>
    <row r="65" spans="1:261" ht="11.85" customHeight="1">
      <c r="A65" s="7" t="str">
        <f t="shared" si="16"/>
        <v/>
      </c>
      <c r="B65" s="7" t="str">
        <f t="shared" si="17"/>
        <v/>
      </c>
      <c r="C65" s="24" t="str">
        <v/>
      </c>
      <c r="D65" s="12" t="str">
        <v/>
      </c>
      <c r="E65" s="12" t="str">
        <v/>
      </c>
      <c r="F65" s="12" t="str">
        <v/>
      </c>
      <c r="G65" s="12" t="str">
        <v/>
      </c>
      <c r="H65" s="14" t="str">
        <v/>
      </c>
      <c r="I65" s="14" t="str">
        <v/>
      </c>
      <c r="J65" s="14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 t="str">
        <v/>
      </c>
      <c r="T65" s="10"/>
      <c r="U65" s="10"/>
      <c r="V65" s="7"/>
      <c r="W65" s="7"/>
      <c r="Y65" s="66"/>
      <c r="AH65" s="1"/>
      <c r="AI65" s="1"/>
      <c r="AJ65" s="1"/>
      <c r="AR65" s="7" t="str">
        <f t="shared" si="0"/>
        <v/>
      </c>
      <c r="AS65" s="67" t="str">
        <f t="shared" si="13"/>
        <v/>
      </c>
      <c r="AT65" s="67" t="str">
        <f t="shared" si="14"/>
        <v/>
      </c>
      <c r="AU65" s="67" t="str">
        <f t="shared" si="15"/>
        <v/>
      </c>
      <c r="AV65" s="67" t="str">
        <f t="shared" si="1"/>
        <v/>
      </c>
      <c r="AW65" s="67" t="str">
        <f t="shared" si="2"/>
        <v/>
      </c>
      <c r="AX65" s="67" t="str">
        <f t="shared" si="3"/>
        <v/>
      </c>
      <c r="AY65" s="67" t="str">
        <f t="shared" si="4"/>
        <v/>
      </c>
      <c r="AZ65" s="67" t="str">
        <f t="shared" si="5"/>
        <v/>
      </c>
      <c r="BA65" s="67" t="str">
        <f t="shared" si="6"/>
        <v/>
      </c>
      <c r="BB65" s="67" t="str">
        <f t="shared" si="7"/>
        <v/>
      </c>
      <c r="BC65" s="67" t="str">
        <f t="shared" si="8"/>
        <v/>
      </c>
      <c r="BD65" s="67" t="str">
        <f t="shared" si="9"/>
        <v/>
      </c>
      <c r="BE65" s="67" t="str">
        <f t="shared" si="10"/>
        <v/>
      </c>
      <c r="BF65" s="67" t="str">
        <f t="shared" si="11"/>
        <v/>
      </c>
      <c r="BG65" s="67" t="str">
        <f t="shared" si="12"/>
        <v/>
      </c>
      <c r="IY65" s="7"/>
      <c r="IZ65" s="7"/>
      <c r="JA65" s="7"/>
    </row>
    <row r="66" spans="1:261" ht="11.85" customHeight="1">
      <c r="A66" s="7" t="str">
        <f t="shared" si="16"/>
        <v/>
      </c>
      <c r="B66" s="7" t="str">
        <f t="shared" si="17"/>
        <v/>
      </c>
      <c r="C66" s="24" t="str">
        <v/>
      </c>
      <c r="D66" s="12" t="str">
        <v/>
      </c>
      <c r="E66" s="12" t="str">
        <v/>
      </c>
      <c r="F66" s="12" t="str">
        <v/>
      </c>
      <c r="G66" s="12" t="str">
        <v/>
      </c>
      <c r="H66" s="14" t="str">
        <v/>
      </c>
      <c r="I66" s="14" t="str">
        <v/>
      </c>
      <c r="J66" s="14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 t="str">
        <v/>
      </c>
      <c r="T66" s="10"/>
      <c r="U66" s="10"/>
      <c r="V66" s="7"/>
      <c r="W66" s="7"/>
      <c r="Y66" s="66"/>
      <c r="AH66" s="1"/>
      <c r="AI66" s="1"/>
      <c r="AJ66" s="1"/>
      <c r="AR66" s="7" t="str">
        <f t="shared" si="0"/>
        <v/>
      </c>
      <c r="AS66" s="67" t="str">
        <f t="shared" si="13"/>
        <v/>
      </c>
      <c r="AT66" s="67" t="str">
        <f t="shared" si="14"/>
        <v/>
      </c>
      <c r="AU66" s="67" t="str">
        <f t="shared" si="15"/>
        <v/>
      </c>
      <c r="AV66" s="67" t="str">
        <f t="shared" si="1"/>
        <v/>
      </c>
      <c r="AW66" s="67" t="str">
        <f t="shared" si="2"/>
        <v/>
      </c>
      <c r="AX66" s="67" t="str">
        <f t="shared" si="3"/>
        <v/>
      </c>
      <c r="AY66" s="67" t="str">
        <f t="shared" si="4"/>
        <v/>
      </c>
      <c r="AZ66" s="67" t="str">
        <f t="shared" si="5"/>
        <v/>
      </c>
      <c r="BA66" s="67" t="str">
        <f t="shared" si="6"/>
        <v/>
      </c>
      <c r="BB66" s="67" t="str">
        <f t="shared" si="7"/>
        <v/>
      </c>
      <c r="BC66" s="67" t="str">
        <f t="shared" si="8"/>
        <v/>
      </c>
      <c r="BD66" s="67" t="str">
        <f t="shared" si="9"/>
        <v/>
      </c>
      <c r="BE66" s="67" t="str">
        <f t="shared" si="10"/>
        <v/>
      </c>
      <c r="BF66" s="67" t="str">
        <f t="shared" si="11"/>
        <v/>
      </c>
      <c r="BG66" s="67" t="str">
        <f t="shared" si="12"/>
        <v/>
      </c>
      <c r="IY66" s="7"/>
      <c r="IZ66" s="7"/>
      <c r="JA66" s="7"/>
    </row>
    <row r="67" spans="1:261" ht="11.85" customHeight="1">
      <c r="A67" s="7" t="str">
        <f t="shared" si="16"/>
        <v/>
      </c>
      <c r="B67" s="7" t="str">
        <f t="shared" si="17"/>
        <v/>
      </c>
      <c r="C67" s="24" t="str">
        <v/>
      </c>
      <c r="D67" s="12" t="str">
        <v/>
      </c>
      <c r="E67" s="12" t="str">
        <v/>
      </c>
      <c r="F67" s="12" t="str">
        <v/>
      </c>
      <c r="G67" s="12" t="str">
        <v/>
      </c>
      <c r="H67" s="14" t="str">
        <v/>
      </c>
      <c r="I67" s="14" t="str">
        <v/>
      </c>
      <c r="J67" s="14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 t="str">
        <v/>
      </c>
      <c r="T67" s="10"/>
      <c r="U67" s="10"/>
      <c r="V67" s="7"/>
      <c r="W67" s="7"/>
      <c r="Y67" s="66"/>
      <c r="AH67" s="1"/>
      <c r="AI67" s="1"/>
      <c r="AJ67" s="1"/>
      <c r="AR67" s="7" t="str">
        <f t="shared" si="0"/>
        <v/>
      </c>
      <c r="AS67" s="67" t="str">
        <f t="shared" si="13"/>
        <v/>
      </c>
      <c r="AT67" s="67" t="str">
        <f t="shared" si="14"/>
        <v/>
      </c>
      <c r="AU67" s="67" t="str">
        <f t="shared" si="15"/>
        <v/>
      </c>
      <c r="AV67" s="67" t="str">
        <f t="shared" si="1"/>
        <v/>
      </c>
      <c r="AW67" s="67" t="str">
        <f t="shared" si="2"/>
        <v/>
      </c>
      <c r="AX67" s="67" t="str">
        <f t="shared" si="3"/>
        <v/>
      </c>
      <c r="AY67" s="67" t="str">
        <f t="shared" si="4"/>
        <v/>
      </c>
      <c r="AZ67" s="67" t="str">
        <f t="shared" si="5"/>
        <v/>
      </c>
      <c r="BA67" s="67" t="str">
        <f t="shared" si="6"/>
        <v/>
      </c>
      <c r="BB67" s="67" t="str">
        <f t="shared" si="7"/>
        <v/>
      </c>
      <c r="BC67" s="67" t="str">
        <f t="shared" si="8"/>
        <v/>
      </c>
      <c r="BD67" s="67" t="str">
        <f t="shared" si="9"/>
        <v/>
      </c>
      <c r="BE67" s="67" t="str">
        <f t="shared" si="10"/>
        <v/>
      </c>
      <c r="BF67" s="67" t="str">
        <f t="shared" si="11"/>
        <v/>
      </c>
      <c r="BG67" s="67" t="str">
        <f t="shared" si="12"/>
        <v/>
      </c>
      <c r="IY67" s="7"/>
      <c r="IZ67" s="7"/>
      <c r="JA67" s="7"/>
    </row>
    <row r="68" spans="1:261" ht="11.85" customHeight="1">
      <c r="A68" s="7" t="str">
        <f t="shared" si="16"/>
        <v/>
      </c>
      <c r="B68" s="7" t="str">
        <f t="shared" si="17"/>
        <v/>
      </c>
      <c r="C68" s="24" t="str">
        <v/>
      </c>
      <c r="D68" s="12" t="str">
        <v/>
      </c>
      <c r="E68" s="12" t="str">
        <v/>
      </c>
      <c r="F68" s="12" t="str">
        <v/>
      </c>
      <c r="G68" s="12" t="str">
        <v/>
      </c>
      <c r="H68" s="14" t="str">
        <v/>
      </c>
      <c r="I68" s="14" t="str">
        <v/>
      </c>
      <c r="J68" s="14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 t="str">
        <v/>
      </c>
      <c r="T68" s="10"/>
      <c r="U68" s="10"/>
      <c r="V68" s="7"/>
      <c r="W68" s="7"/>
      <c r="Y68" s="66"/>
      <c r="AH68" s="1"/>
      <c r="AI68" s="1"/>
      <c r="AJ68" s="1"/>
      <c r="AR68" s="7" t="str">
        <f t="shared" si="0"/>
        <v/>
      </c>
      <c r="AS68" s="67" t="str">
        <f t="shared" si="13"/>
        <v/>
      </c>
      <c r="AT68" s="67" t="str">
        <f t="shared" si="14"/>
        <v/>
      </c>
      <c r="AU68" s="67" t="str">
        <f t="shared" si="15"/>
        <v/>
      </c>
      <c r="AV68" s="67" t="str">
        <f t="shared" si="1"/>
        <v/>
      </c>
      <c r="AW68" s="67" t="str">
        <f t="shared" si="2"/>
        <v/>
      </c>
      <c r="AX68" s="67" t="str">
        <f t="shared" si="3"/>
        <v/>
      </c>
      <c r="AY68" s="67" t="str">
        <f t="shared" si="4"/>
        <v/>
      </c>
      <c r="AZ68" s="67" t="str">
        <f t="shared" si="5"/>
        <v/>
      </c>
      <c r="BA68" s="67" t="str">
        <f t="shared" si="6"/>
        <v/>
      </c>
      <c r="BB68" s="67" t="str">
        <f t="shared" si="7"/>
        <v/>
      </c>
      <c r="BC68" s="67" t="str">
        <f t="shared" si="8"/>
        <v/>
      </c>
      <c r="BD68" s="67" t="str">
        <f t="shared" si="9"/>
        <v/>
      </c>
      <c r="BE68" s="67" t="str">
        <f t="shared" si="10"/>
        <v/>
      </c>
      <c r="BF68" s="67" t="str">
        <f t="shared" si="11"/>
        <v/>
      </c>
      <c r="BG68" s="67" t="str">
        <f t="shared" si="12"/>
        <v/>
      </c>
      <c r="IY68" s="7"/>
      <c r="IZ68" s="7"/>
      <c r="JA68" s="7"/>
    </row>
    <row r="69" spans="1:261" ht="11.85" customHeight="1">
      <c r="A69" s="7" t="str">
        <f t="shared" si="16"/>
        <v/>
      </c>
      <c r="B69" s="7" t="str">
        <f t="shared" si="17"/>
        <v/>
      </c>
      <c r="C69" s="24" t="str">
        <v/>
      </c>
      <c r="D69" s="12" t="str">
        <v/>
      </c>
      <c r="E69" s="12" t="str">
        <v/>
      </c>
      <c r="F69" s="12" t="str">
        <v/>
      </c>
      <c r="G69" s="12" t="str">
        <v/>
      </c>
      <c r="H69" s="14" t="str">
        <v/>
      </c>
      <c r="I69" s="14" t="str">
        <v/>
      </c>
      <c r="J69" s="14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 t="str">
        <v/>
      </c>
      <c r="T69" s="10"/>
      <c r="U69" s="10"/>
      <c r="V69" s="7"/>
      <c r="W69" s="7"/>
      <c r="Y69" s="66"/>
      <c r="AH69" s="1"/>
      <c r="AI69" s="1"/>
      <c r="AJ69" s="1"/>
      <c r="AR69" s="7" t="str">
        <f t="shared" si="0"/>
        <v/>
      </c>
      <c r="AS69" s="67" t="str">
        <f t="shared" si="13"/>
        <v/>
      </c>
      <c r="AT69" s="67" t="str">
        <f t="shared" si="14"/>
        <v/>
      </c>
      <c r="AU69" s="67" t="str">
        <f t="shared" si="15"/>
        <v/>
      </c>
      <c r="AV69" s="67" t="str">
        <f t="shared" si="1"/>
        <v/>
      </c>
      <c r="AW69" s="67" t="str">
        <f t="shared" si="2"/>
        <v/>
      </c>
      <c r="AX69" s="67" t="str">
        <f t="shared" si="3"/>
        <v/>
      </c>
      <c r="AY69" s="67" t="str">
        <f t="shared" si="4"/>
        <v/>
      </c>
      <c r="AZ69" s="67" t="str">
        <f t="shared" si="5"/>
        <v/>
      </c>
      <c r="BA69" s="67" t="str">
        <f t="shared" si="6"/>
        <v/>
      </c>
      <c r="BB69" s="67" t="str">
        <f t="shared" si="7"/>
        <v/>
      </c>
      <c r="BC69" s="67" t="str">
        <f t="shared" si="8"/>
        <v/>
      </c>
      <c r="BD69" s="67" t="str">
        <f t="shared" si="9"/>
        <v/>
      </c>
      <c r="BE69" s="67" t="str">
        <f t="shared" si="10"/>
        <v/>
      </c>
      <c r="BF69" s="67" t="str">
        <f t="shared" si="11"/>
        <v/>
      </c>
      <c r="BG69" s="67" t="str">
        <f t="shared" si="12"/>
        <v/>
      </c>
      <c r="IY69" s="7"/>
      <c r="IZ69" s="7"/>
      <c r="JA69" s="7"/>
    </row>
    <row r="70" spans="1:261" ht="11.85" customHeight="1">
      <c r="A70" s="7" t="str">
        <f t="shared" si="16"/>
        <v/>
      </c>
      <c r="B70" s="7" t="str">
        <f t="shared" si="17"/>
        <v/>
      </c>
      <c r="C70" s="24" t="str">
        <v/>
      </c>
      <c r="D70" s="12" t="str">
        <v/>
      </c>
      <c r="E70" s="12" t="str">
        <v/>
      </c>
      <c r="F70" s="12" t="str">
        <v/>
      </c>
      <c r="G70" s="12" t="str">
        <v/>
      </c>
      <c r="H70" s="14" t="str">
        <v/>
      </c>
      <c r="I70" s="14" t="str">
        <v/>
      </c>
      <c r="J70" s="14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 t="str">
        <v/>
      </c>
      <c r="T70" s="10"/>
      <c r="U70" s="10"/>
      <c r="V70" s="7"/>
      <c r="W70" s="7"/>
      <c r="Y70" s="66"/>
      <c r="AH70" s="1"/>
      <c r="AI70" s="1"/>
      <c r="AJ70" s="1"/>
      <c r="AR70" s="7" t="str">
        <f t="shared" si="0"/>
        <v/>
      </c>
      <c r="AS70" s="67" t="str">
        <f t="shared" si="13"/>
        <v/>
      </c>
      <c r="AT70" s="67" t="str">
        <f t="shared" si="14"/>
        <v/>
      </c>
      <c r="AU70" s="67" t="str">
        <f t="shared" si="15"/>
        <v/>
      </c>
      <c r="AV70" s="67" t="str">
        <f t="shared" si="1"/>
        <v/>
      </c>
      <c r="AW70" s="67" t="str">
        <f t="shared" si="2"/>
        <v/>
      </c>
      <c r="AX70" s="67" t="str">
        <f t="shared" si="3"/>
        <v/>
      </c>
      <c r="AY70" s="67" t="str">
        <f t="shared" si="4"/>
        <v/>
      </c>
      <c r="AZ70" s="67" t="str">
        <f t="shared" si="5"/>
        <v/>
      </c>
      <c r="BA70" s="67" t="str">
        <f t="shared" si="6"/>
        <v/>
      </c>
      <c r="BB70" s="67" t="str">
        <f t="shared" si="7"/>
        <v/>
      </c>
      <c r="BC70" s="67" t="str">
        <f t="shared" si="8"/>
        <v/>
      </c>
      <c r="BD70" s="67" t="str">
        <f t="shared" si="9"/>
        <v/>
      </c>
      <c r="BE70" s="67" t="str">
        <f t="shared" si="10"/>
        <v/>
      </c>
      <c r="BF70" s="67" t="str">
        <f t="shared" si="11"/>
        <v/>
      </c>
      <c r="BG70" s="67" t="str">
        <f t="shared" si="12"/>
        <v/>
      </c>
      <c r="IY70" s="7"/>
      <c r="IZ70" s="7"/>
      <c r="JA70" s="7"/>
    </row>
    <row r="71" spans="1:261" ht="11.85" customHeight="1">
      <c r="A71" s="7" t="str">
        <f t="shared" si="16"/>
        <v/>
      </c>
      <c r="B71" s="7" t="str">
        <f t="shared" si="17"/>
        <v/>
      </c>
      <c r="C71" s="24" t="str">
        <v/>
      </c>
      <c r="D71" s="12" t="str">
        <v/>
      </c>
      <c r="E71" s="12" t="str">
        <v/>
      </c>
      <c r="F71" s="12" t="str">
        <v/>
      </c>
      <c r="G71" s="12" t="str">
        <v/>
      </c>
      <c r="H71" s="14" t="str">
        <v/>
      </c>
      <c r="I71" s="14" t="str">
        <v/>
      </c>
      <c r="J71" s="14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 t="str">
        <v/>
      </c>
      <c r="T71" s="10"/>
      <c r="U71" s="10"/>
      <c r="V71" s="7"/>
      <c r="W71" s="7"/>
      <c r="Y71" s="66"/>
      <c r="AH71" s="1"/>
      <c r="AI71" s="1"/>
      <c r="AJ71" s="1"/>
      <c r="AR71" s="7" t="str">
        <f t="shared" si="0"/>
        <v/>
      </c>
      <c r="AS71" s="67" t="str">
        <f t="shared" si="13"/>
        <v/>
      </c>
      <c r="AT71" s="67" t="str">
        <f t="shared" si="14"/>
        <v/>
      </c>
      <c r="AU71" s="67" t="str">
        <f t="shared" si="15"/>
        <v/>
      </c>
      <c r="AV71" s="67" t="str">
        <f t="shared" si="1"/>
        <v/>
      </c>
      <c r="AW71" s="67" t="str">
        <f t="shared" si="2"/>
        <v/>
      </c>
      <c r="AX71" s="67" t="str">
        <f t="shared" si="3"/>
        <v/>
      </c>
      <c r="AY71" s="67" t="str">
        <f t="shared" si="4"/>
        <v/>
      </c>
      <c r="AZ71" s="67" t="str">
        <f t="shared" si="5"/>
        <v/>
      </c>
      <c r="BA71" s="67" t="str">
        <f t="shared" si="6"/>
        <v/>
      </c>
      <c r="BB71" s="67" t="str">
        <f t="shared" si="7"/>
        <v/>
      </c>
      <c r="BC71" s="67" t="str">
        <f t="shared" si="8"/>
        <v/>
      </c>
      <c r="BD71" s="67" t="str">
        <f t="shared" si="9"/>
        <v/>
      </c>
      <c r="BE71" s="67" t="str">
        <f t="shared" si="10"/>
        <v/>
      </c>
      <c r="BF71" s="67" t="str">
        <f t="shared" si="11"/>
        <v/>
      </c>
      <c r="BG71" s="67" t="str">
        <f t="shared" si="12"/>
        <v/>
      </c>
      <c r="IY71" s="7"/>
      <c r="IZ71" s="7"/>
      <c r="JA71" s="7"/>
    </row>
    <row r="72" spans="1:261" ht="11.85" customHeight="1">
      <c r="A72" s="7" t="str">
        <f t="shared" si="16"/>
        <v/>
      </c>
      <c r="B72" s="7" t="str">
        <f t="shared" si="17"/>
        <v/>
      </c>
      <c r="C72" s="24" t="str">
        <v/>
      </c>
      <c r="D72" s="12" t="str">
        <v/>
      </c>
      <c r="E72" s="12" t="str">
        <v/>
      </c>
      <c r="F72" s="12" t="str">
        <v/>
      </c>
      <c r="G72" s="12" t="str">
        <v/>
      </c>
      <c r="H72" s="14" t="str">
        <v/>
      </c>
      <c r="I72" s="14" t="str">
        <v/>
      </c>
      <c r="J72" s="14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 t="str">
        <v/>
      </c>
      <c r="T72" s="10"/>
      <c r="U72" s="10"/>
      <c r="V72" s="7"/>
      <c r="W72" s="7"/>
      <c r="Y72" s="66"/>
      <c r="AH72" s="1"/>
      <c r="AI72" s="1"/>
      <c r="AJ72" s="1"/>
      <c r="AR72" s="7" t="str">
        <f t="shared" si="0"/>
        <v/>
      </c>
      <c r="AS72" s="67" t="str">
        <f t="shared" si="13"/>
        <v/>
      </c>
      <c r="AT72" s="67" t="str">
        <f t="shared" si="14"/>
        <v/>
      </c>
      <c r="AU72" s="67" t="str">
        <f t="shared" si="15"/>
        <v/>
      </c>
      <c r="AV72" s="67" t="str">
        <f t="shared" si="1"/>
        <v/>
      </c>
      <c r="AW72" s="67" t="str">
        <f t="shared" si="2"/>
        <v/>
      </c>
      <c r="AX72" s="67" t="str">
        <f t="shared" si="3"/>
        <v/>
      </c>
      <c r="AY72" s="67" t="str">
        <f t="shared" si="4"/>
        <v/>
      </c>
      <c r="AZ72" s="67" t="str">
        <f t="shared" si="5"/>
        <v/>
      </c>
      <c r="BA72" s="67" t="str">
        <f t="shared" si="6"/>
        <v/>
      </c>
      <c r="BB72" s="67" t="str">
        <f t="shared" si="7"/>
        <v/>
      </c>
      <c r="BC72" s="67" t="str">
        <f t="shared" si="8"/>
        <v/>
      </c>
      <c r="BD72" s="67" t="str">
        <f t="shared" si="9"/>
        <v/>
      </c>
      <c r="BE72" s="67" t="str">
        <f t="shared" si="10"/>
        <v/>
      </c>
      <c r="BF72" s="67" t="str">
        <f t="shared" si="11"/>
        <v/>
      </c>
      <c r="BG72" s="67" t="str">
        <f t="shared" si="12"/>
        <v/>
      </c>
      <c r="IY72" s="7"/>
      <c r="IZ72" s="7"/>
      <c r="JA72" s="7"/>
    </row>
    <row r="73" spans="1:261" ht="11.85" customHeight="1">
      <c r="A73" s="7" t="str">
        <f t="shared" si="16"/>
        <v/>
      </c>
      <c r="B73" s="7" t="str">
        <f t="shared" si="17"/>
        <v/>
      </c>
      <c r="C73" s="24" t="str">
        <v/>
      </c>
      <c r="D73" s="12" t="str">
        <v/>
      </c>
      <c r="E73" s="12" t="str">
        <v/>
      </c>
      <c r="F73" s="12" t="str">
        <v/>
      </c>
      <c r="G73" s="12" t="str">
        <v/>
      </c>
      <c r="H73" s="14" t="str">
        <v/>
      </c>
      <c r="I73" s="14" t="str">
        <v/>
      </c>
      <c r="J73" s="14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 t="str">
        <v/>
      </c>
      <c r="T73" s="10"/>
      <c r="U73" s="10"/>
      <c r="V73" s="7"/>
      <c r="W73" s="7"/>
      <c r="Y73" s="66"/>
      <c r="AH73" s="1"/>
      <c r="AI73" s="1"/>
      <c r="AJ73" s="1"/>
      <c r="AR73" s="7" t="str">
        <f t="shared" si="0"/>
        <v/>
      </c>
      <c r="AS73" s="67" t="str">
        <f t="shared" si="13"/>
        <v/>
      </c>
      <c r="AT73" s="67" t="str">
        <f t="shared" si="14"/>
        <v/>
      </c>
      <c r="AU73" s="67" t="str">
        <f t="shared" si="15"/>
        <v/>
      </c>
      <c r="AV73" s="67" t="str">
        <f t="shared" si="1"/>
        <v/>
      </c>
      <c r="AW73" s="67" t="str">
        <f t="shared" si="2"/>
        <v/>
      </c>
      <c r="AX73" s="67" t="str">
        <f t="shared" si="3"/>
        <v/>
      </c>
      <c r="AY73" s="67" t="str">
        <f t="shared" si="4"/>
        <v/>
      </c>
      <c r="AZ73" s="67" t="str">
        <f t="shared" si="5"/>
        <v/>
      </c>
      <c r="BA73" s="67" t="str">
        <f t="shared" si="6"/>
        <v/>
      </c>
      <c r="BB73" s="67" t="str">
        <f t="shared" si="7"/>
        <v/>
      </c>
      <c r="BC73" s="67" t="str">
        <f t="shared" si="8"/>
        <v/>
      </c>
      <c r="BD73" s="67" t="str">
        <f t="shared" si="9"/>
        <v/>
      </c>
      <c r="BE73" s="67" t="str">
        <f t="shared" si="10"/>
        <v/>
      </c>
      <c r="BF73" s="67" t="str">
        <f t="shared" si="11"/>
        <v/>
      </c>
      <c r="BG73" s="67" t="str">
        <f t="shared" si="12"/>
        <v/>
      </c>
      <c r="IY73" s="7"/>
      <c r="IZ73" s="7"/>
      <c r="JA73" s="7"/>
    </row>
    <row r="74" spans="1:261" ht="11.85" customHeight="1">
      <c r="A74" s="7" t="str">
        <f t="shared" si="16"/>
        <v/>
      </c>
      <c r="B74" s="7" t="str">
        <f t="shared" si="17"/>
        <v/>
      </c>
      <c r="C74" s="24" t="str">
        <v/>
      </c>
      <c r="D74" s="12" t="str">
        <v/>
      </c>
      <c r="E74" s="12" t="str">
        <v/>
      </c>
      <c r="F74" s="12" t="str">
        <v/>
      </c>
      <c r="G74" s="12" t="str">
        <v/>
      </c>
      <c r="H74" s="14" t="str">
        <v/>
      </c>
      <c r="I74" s="14" t="str">
        <v/>
      </c>
      <c r="J74" s="14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 t="str">
        <v/>
      </c>
      <c r="T74" s="10"/>
      <c r="U74" s="10"/>
      <c r="V74" s="7"/>
      <c r="W74" s="7"/>
      <c r="Y74" s="66"/>
      <c r="AH74" s="1"/>
      <c r="AI74" s="1"/>
      <c r="AJ74" s="1"/>
      <c r="AR74" s="7" t="str">
        <f t="shared" si="0"/>
        <v/>
      </c>
      <c r="AS74" s="67" t="str">
        <f t="shared" si="13"/>
        <v/>
      </c>
      <c r="AT74" s="67" t="str">
        <f t="shared" si="14"/>
        <v/>
      </c>
      <c r="AU74" s="67" t="str">
        <f t="shared" si="15"/>
        <v/>
      </c>
      <c r="AV74" s="67" t="str">
        <f t="shared" si="1"/>
        <v/>
      </c>
      <c r="AW74" s="67" t="str">
        <f t="shared" si="2"/>
        <v/>
      </c>
      <c r="AX74" s="67" t="str">
        <f t="shared" si="3"/>
        <v/>
      </c>
      <c r="AY74" s="67" t="str">
        <f t="shared" si="4"/>
        <v/>
      </c>
      <c r="AZ74" s="67" t="str">
        <f t="shared" si="5"/>
        <v/>
      </c>
      <c r="BA74" s="67" t="str">
        <f t="shared" si="6"/>
        <v/>
      </c>
      <c r="BB74" s="67" t="str">
        <f t="shared" si="7"/>
        <v/>
      </c>
      <c r="BC74" s="67" t="str">
        <f t="shared" si="8"/>
        <v/>
      </c>
      <c r="BD74" s="67" t="str">
        <f t="shared" si="9"/>
        <v/>
      </c>
      <c r="BE74" s="67" t="str">
        <f t="shared" si="10"/>
        <v/>
      </c>
      <c r="BF74" s="67" t="str">
        <f t="shared" si="11"/>
        <v/>
      </c>
      <c r="BG74" s="67" t="str">
        <f t="shared" si="12"/>
        <v/>
      </c>
      <c r="IY74" s="7"/>
      <c r="IZ74" s="7"/>
      <c r="JA74" s="7"/>
    </row>
    <row r="75" spans="1:261" ht="11.85" customHeight="1">
      <c r="A75" s="7" t="str">
        <f t="shared" si="16"/>
        <v/>
      </c>
      <c r="B75" s="7" t="str">
        <f t="shared" si="17"/>
        <v/>
      </c>
      <c r="C75" s="24" t="str">
        <v/>
      </c>
      <c r="D75" s="12" t="str">
        <v/>
      </c>
      <c r="E75" s="12" t="str">
        <v/>
      </c>
      <c r="F75" s="12" t="str">
        <v/>
      </c>
      <c r="G75" s="12" t="str">
        <v/>
      </c>
      <c r="H75" s="14" t="str">
        <v/>
      </c>
      <c r="I75" s="14" t="str">
        <v/>
      </c>
      <c r="J75" s="14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 t="str">
        <v/>
      </c>
      <c r="T75" s="10"/>
      <c r="U75" s="10"/>
      <c r="V75" s="7"/>
      <c r="W75" s="7"/>
      <c r="Y75" s="66"/>
      <c r="AH75" s="1"/>
      <c r="AI75" s="1"/>
      <c r="AJ75" s="1"/>
      <c r="AR75" s="7" t="str">
        <f t="shared" si="0"/>
        <v/>
      </c>
      <c r="AS75" s="67" t="str">
        <f t="shared" si="13"/>
        <v/>
      </c>
      <c r="AT75" s="67" t="str">
        <f t="shared" si="14"/>
        <v/>
      </c>
      <c r="AU75" s="67" t="str">
        <f t="shared" si="15"/>
        <v/>
      </c>
      <c r="AV75" s="67" t="str">
        <f t="shared" si="1"/>
        <v/>
      </c>
      <c r="AW75" s="67" t="str">
        <f t="shared" si="2"/>
        <v/>
      </c>
      <c r="AX75" s="67" t="str">
        <f t="shared" si="3"/>
        <v/>
      </c>
      <c r="AY75" s="67" t="str">
        <f t="shared" si="4"/>
        <v/>
      </c>
      <c r="AZ75" s="67" t="str">
        <f t="shared" si="5"/>
        <v/>
      </c>
      <c r="BA75" s="67" t="str">
        <f t="shared" si="6"/>
        <v/>
      </c>
      <c r="BB75" s="67" t="str">
        <f t="shared" si="7"/>
        <v/>
      </c>
      <c r="BC75" s="67" t="str">
        <f t="shared" si="8"/>
        <v/>
      </c>
      <c r="BD75" s="67" t="str">
        <f t="shared" si="9"/>
        <v/>
      </c>
      <c r="BE75" s="67" t="str">
        <f t="shared" si="10"/>
        <v/>
      </c>
      <c r="BF75" s="67" t="str">
        <f t="shared" si="11"/>
        <v/>
      </c>
      <c r="BG75" s="67" t="str">
        <f t="shared" si="12"/>
        <v/>
      </c>
      <c r="IY75" s="7"/>
      <c r="IZ75" s="7"/>
      <c r="JA75" s="7"/>
    </row>
    <row r="76" spans="1:261" ht="11.85" customHeight="1">
      <c r="A76" s="7" t="str">
        <f t="shared" si="16"/>
        <v/>
      </c>
      <c r="B76" s="7" t="str">
        <f t="shared" si="17"/>
        <v/>
      </c>
      <c r="C76" s="24" t="str">
        <v/>
      </c>
      <c r="D76" s="12" t="str">
        <v/>
      </c>
      <c r="E76" s="12" t="str">
        <v/>
      </c>
      <c r="F76" s="12" t="str">
        <v/>
      </c>
      <c r="G76" s="12" t="str">
        <v/>
      </c>
      <c r="H76" s="14" t="str">
        <v/>
      </c>
      <c r="I76" s="14" t="str">
        <v/>
      </c>
      <c r="J76" s="14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 t="str">
        <v/>
      </c>
      <c r="T76" s="10"/>
      <c r="U76" s="10"/>
      <c r="V76" s="7"/>
      <c r="W76" s="7"/>
      <c r="Y76" s="66"/>
      <c r="AH76" s="1"/>
      <c r="AI76" s="1"/>
      <c r="AJ76" s="1"/>
      <c r="AR76" s="7" t="str">
        <f t="shared" si="0"/>
        <v/>
      </c>
      <c r="AS76" s="67" t="str">
        <f t="shared" si="13"/>
        <v/>
      </c>
      <c r="AT76" s="67" t="str">
        <f t="shared" si="14"/>
        <v/>
      </c>
      <c r="AU76" s="67" t="str">
        <f t="shared" si="15"/>
        <v/>
      </c>
      <c r="AV76" s="67" t="str">
        <f t="shared" si="1"/>
        <v/>
      </c>
      <c r="AW76" s="67" t="str">
        <f t="shared" si="2"/>
        <v/>
      </c>
      <c r="AX76" s="67" t="str">
        <f t="shared" si="3"/>
        <v/>
      </c>
      <c r="AY76" s="67" t="str">
        <f t="shared" si="4"/>
        <v/>
      </c>
      <c r="AZ76" s="67" t="str">
        <f t="shared" si="5"/>
        <v/>
      </c>
      <c r="BA76" s="67" t="str">
        <f t="shared" si="6"/>
        <v/>
      </c>
      <c r="BB76" s="67" t="str">
        <f t="shared" si="7"/>
        <v/>
      </c>
      <c r="BC76" s="67" t="str">
        <f t="shared" si="8"/>
        <v/>
      </c>
      <c r="BD76" s="67" t="str">
        <f t="shared" si="9"/>
        <v/>
      </c>
      <c r="BE76" s="67" t="str">
        <f t="shared" si="10"/>
        <v/>
      </c>
      <c r="BF76" s="67" t="str">
        <f t="shared" si="11"/>
        <v/>
      </c>
      <c r="BG76" s="67" t="str">
        <f t="shared" si="12"/>
        <v/>
      </c>
      <c r="IY76" s="7"/>
      <c r="IZ76" s="7"/>
      <c r="JA76" s="7"/>
    </row>
    <row r="77" spans="1:261" ht="11.85" customHeight="1">
      <c r="A77" s="7" t="str">
        <f t="shared" si="16"/>
        <v/>
      </c>
      <c r="B77" s="7" t="str">
        <f t="shared" si="17"/>
        <v/>
      </c>
      <c r="C77" s="24" t="str">
        <v/>
      </c>
      <c r="D77" s="12" t="str">
        <v/>
      </c>
      <c r="E77" s="12" t="str">
        <v/>
      </c>
      <c r="F77" s="12" t="str">
        <v/>
      </c>
      <c r="G77" s="12" t="str">
        <v/>
      </c>
      <c r="H77" s="14" t="str">
        <v/>
      </c>
      <c r="I77" s="14" t="str">
        <v/>
      </c>
      <c r="J77" s="14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 t="str">
        <v/>
      </c>
      <c r="T77" s="10"/>
      <c r="U77" s="10"/>
      <c r="V77" s="7"/>
      <c r="W77" s="7"/>
      <c r="Y77" s="66"/>
      <c r="AH77" s="1"/>
      <c r="AI77" s="1"/>
      <c r="AJ77" s="1"/>
      <c r="AR77" s="7" t="str">
        <f t="shared" si="0"/>
        <v/>
      </c>
      <c r="AS77" s="67" t="str">
        <f t="shared" si="13"/>
        <v/>
      </c>
      <c r="AT77" s="67" t="str">
        <f t="shared" si="14"/>
        <v/>
      </c>
      <c r="AU77" s="67" t="str">
        <f t="shared" si="15"/>
        <v/>
      </c>
      <c r="AV77" s="67" t="str">
        <f t="shared" si="1"/>
        <v/>
      </c>
      <c r="AW77" s="67" t="str">
        <f t="shared" si="2"/>
        <v/>
      </c>
      <c r="AX77" s="67" t="str">
        <f t="shared" si="3"/>
        <v/>
      </c>
      <c r="AY77" s="67" t="str">
        <f t="shared" si="4"/>
        <v/>
      </c>
      <c r="AZ77" s="67" t="str">
        <f t="shared" si="5"/>
        <v/>
      </c>
      <c r="BA77" s="67" t="str">
        <f t="shared" si="6"/>
        <v/>
      </c>
      <c r="BB77" s="67" t="str">
        <f t="shared" si="7"/>
        <v/>
      </c>
      <c r="BC77" s="67" t="str">
        <f t="shared" si="8"/>
        <v/>
      </c>
      <c r="BD77" s="67" t="str">
        <f t="shared" si="9"/>
        <v/>
      </c>
      <c r="BE77" s="67" t="str">
        <f t="shared" si="10"/>
        <v/>
      </c>
      <c r="BF77" s="67" t="str">
        <f t="shared" si="11"/>
        <v/>
      </c>
      <c r="BG77" s="67" t="str">
        <f t="shared" si="12"/>
        <v/>
      </c>
      <c r="IY77" s="7"/>
      <c r="IZ77" s="7"/>
      <c r="JA77" s="7"/>
    </row>
    <row r="78" spans="1:261" ht="11.85" customHeight="1">
      <c r="A78" s="7" t="str">
        <f t="shared" si="16"/>
        <v/>
      </c>
      <c r="B78" s="7" t="str">
        <f t="shared" si="17"/>
        <v/>
      </c>
      <c r="C78" s="24" t="str">
        <v/>
      </c>
      <c r="D78" s="12" t="str">
        <v/>
      </c>
      <c r="E78" s="12" t="str">
        <v/>
      </c>
      <c r="F78" s="12" t="str">
        <v/>
      </c>
      <c r="G78" s="12" t="str">
        <v/>
      </c>
      <c r="H78" s="14" t="str">
        <v/>
      </c>
      <c r="I78" s="14" t="str">
        <v/>
      </c>
      <c r="J78" s="14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 t="str">
        <v/>
      </c>
      <c r="T78" s="10"/>
      <c r="U78" s="10"/>
      <c r="V78" s="7"/>
      <c r="W78" s="7"/>
      <c r="Y78" s="66"/>
      <c r="AH78" s="1"/>
      <c r="AI78" s="1"/>
      <c r="AJ78" s="1"/>
      <c r="AR78" s="7" t="str">
        <f t="shared" si="0"/>
        <v/>
      </c>
      <c r="AS78" s="67" t="str">
        <f t="shared" si="13"/>
        <v/>
      </c>
      <c r="AT78" s="67" t="str">
        <f t="shared" si="14"/>
        <v/>
      </c>
      <c r="AU78" s="67" t="str">
        <f t="shared" si="15"/>
        <v/>
      </c>
      <c r="AV78" s="67" t="str">
        <f t="shared" si="1"/>
        <v/>
      </c>
      <c r="AW78" s="67" t="str">
        <f t="shared" si="2"/>
        <v/>
      </c>
      <c r="AX78" s="67" t="str">
        <f t="shared" si="3"/>
        <v/>
      </c>
      <c r="AY78" s="67" t="str">
        <f t="shared" si="4"/>
        <v/>
      </c>
      <c r="AZ78" s="67" t="str">
        <f t="shared" si="5"/>
        <v/>
      </c>
      <c r="BA78" s="67" t="str">
        <f t="shared" si="6"/>
        <v/>
      </c>
      <c r="BB78" s="67" t="str">
        <f t="shared" si="7"/>
        <v/>
      </c>
      <c r="BC78" s="67" t="str">
        <f t="shared" si="8"/>
        <v/>
      </c>
      <c r="BD78" s="67" t="str">
        <f t="shared" si="9"/>
        <v/>
      </c>
      <c r="BE78" s="67" t="str">
        <f t="shared" si="10"/>
        <v/>
      </c>
      <c r="BF78" s="67" t="str">
        <f t="shared" si="11"/>
        <v/>
      </c>
      <c r="BG78" s="67" t="str">
        <f t="shared" si="12"/>
        <v/>
      </c>
      <c r="IY78" s="7"/>
      <c r="IZ78" s="7"/>
      <c r="JA78" s="7"/>
    </row>
    <row r="79" spans="1:261" ht="11.85" customHeight="1">
      <c r="A79" s="7" t="str">
        <f t="shared" si="16"/>
        <v/>
      </c>
      <c r="B79" s="7" t="str">
        <f t="shared" si="17"/>
        <v/>
      </c>
      <c r="C79" s="24" t="str">
        <v/>
      </c>
      <c r="D79" s="12" t="str">
        <v/>
      </c>
      <c r="E79" s="12" t="str">
        <v/>
      </c>
      <c r="F79" s="12" t="str">
        <v/>
      </c>
      <c r="G79" s="12" t="str">
        <v/>
      </c>
      <c r="H79" s="14" t="str">
        <v/>
      </c>
      <c r="I79" s="14" t="str">
        <v/>
      </c>
      <c r="J79" s="14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 t="str">
        <v/>
      </c>
      <c r="T79" s="10"/>
      <c r="U79" s="10"/>
      <c r="V79" s="7"/>
      <c r="W79" s="7"/>
      <c r="Y79" s="66"/>
      <c r="AH79" s="1"/>
      <c r="AI79" s="1"/>
      <c r="AJ79" s="1"/>
      <c r="AR79" s="7" t="str">
        <f t="shared" si="0"/>
        <v/>
      </c>
      <c r="AS79" s="67" t="str">
        <f t="shared" si="13"/>
        <v/>
      </c>
      <c r="AT79" s="67" t="str">
        <f t="shared" si="14"/>
        <v/>
      </c>
      <c r="AU79" s="67" t="str">
        <f t="shared" si="15"/>
        <v/>
      </c>
      <c r="AV79" s="67" t="str">
        <f t="shared" si="1"/>
        <v/>
      </c>
      <c r="AW79" s="67" t="str">
        <f t="shared" si="2"/>
        <v/>
      </c>
      <c r="AX79" s="67" t="str">
        <f t="shared" si="3"/>
        <v/>
      </c>
      <c r="AY79" s="67" t="str">
        <f t="shared" si="4"/>
        <v/>
      </c>
      <c r="AZ79" s="67" t="str">
        <f t="shared" si="5"/>
        <v/>
      </c>
      <c r="BA79" s="67" t="str">
        <f t="shared" si="6"/>
        <v/>
      </c>
      <c r="BB79" s="67" t="str">
        <f t="shared" si="7"/>
        <v/>
      </c>
      <c r="BC79" s="67" t="str">
        <f t="shared" si="8"/>
        <v/>
      </c>
      <c r="BD79" s="67" t="str">
        <f t="shared" si="9"/>
        <v/>
      </c>
      <c r="BE79" s="67" t="str">
        <f t="shared" si="10"/>
        <v/>
      </c>
      <c r="BF79" s="67" t="str">
        <f t="shared" si="11"/>
        <v/>
      </c>
      <c r="BG79" s="67" t="str">
        <f t="shared" si="12"/>
        <v/>
      </c>
      <c r="IY79" s="7"/>
      <c r="IZ79" s="7"/>
      <c r="JA79" s="7"/>
    </row>
    <row r="80" spans="1:261" ht="11.85" customHeight="1">
      <c r="A80" s="7" t="str">
        <f t="shared" si="16"/>
        <v/>
      </c>
      <c r="B80" s="7" t="str">
        <f t="shared" si="17"/>
        <v/>
      </c>
      <c r="C80" s="24" t="str">
        <v/>
      </c>
      <c r="D80" s="12" t="str">
        <v/>
      </c>
      <c r="E80" s="12" t="str">
        <v/>
      </c>
      <c r="F80" s="12" t="str">
        <v/>
      </c>
      <c r="G80" s="12" t="str">
        <v/>
      </c>
      <c r="H80" s="14" t="str">
        <v/>
      </c>
      <c r="I80" s="14" t="str">
        <v/>
      </c>
      <c r="J80" s="14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 t="str">
        <v/>
      </c>
      <c r="T80" s="10"/>
      <c r="U80" s="10"/>
      <c r="V80" s="7"/>
      <c r="W80" s="7"/>
      <c r="Y80" s="66"/>
      <c r="AH80" s="1"/>
      <c r="AI80" s="1"/>
      <c r="AJ80" s="1"/>
      <c r="AR80" s="7" t="str">
        <f t="shared" si="0"/>
        <v/>
      </c>
      <c r="AS80" s="67" t="str">
        <f t="shared" si="13"/>
        <v/>
      </c>
      <c r="AT80" s="67" t="str">
        <f t="shared" si="14"/>
        <v/>
      </c>
      <c r="AU80" s="67" t="str">
        <f t="shared" si="15"/>
        <v/>
      </c>
      <c r="AV80" s="67" t="str">
        <f t="shared" si="1"/>
        <v/>
      </c>
      <c r="AW80" s="67" t="str">
        <f t="shared" si="2"/>
        <v/>
      </c>
      <c r="AX80" s="67" t="str">
        <f t="shared" si="3"/>
        <v/>
      </c>
      <c r="AY80" s="67" t="str">
        <f t="shared" si="4"/>
        <v/>
      </c>
      <c r="AZ80" s="67" t="str">
        <f t="shared" si="5"/>
        <v/>
      </c>
      <c r="BA80" s="67" t="str">
        <f t="shared" si="6"/>
        <v/>
      </c>
      <c r="BB80" s="67" t="str">
        <f t="shared" si="7"/>
        <v/>
      </c>
      <c r="BC80" s="67" t="str">
        <f t="shared" si="8"/>
        <v/>
      </c>
      <c r="BD80" s="67" t="str">
        <f t="shared" si="9"/>
        <v/>
      </c>
      <c r="BE80" s="67" t="str">
        <f t="shared" si="10"/>
        <v/>
      </c>
      <c r="BF80" s="67" t="str">
        <f t="shared" si="11"/>
        <v/>
      </c>
      <c r="BG80" s="67" t="str">
        <f t="shared" si="12"/>
        <v/>
      </c>
      <c r="IY80" s="7"/>
      <c r="IZ80" s="7"/>
      <c r="JA80" s="7"/>
    </row>
    <row r="81" spans="1:261" ht="11.85" customHeight="1">
      <c r="A81" s="7" t="str">
        <f t="shared" si="16"/>
        <v/>
      </c>
      <c r="B81" s="7" t="str">
        <f t="shared" si="17"/>
        <v/>
      </c>
      <c r="C81" s="24" t="str">
        <v/>
      </c>
      <c r="D81" s="12" t="str">
        <v/>
      </c>
      <c r="E81" s="12" t="str">
        <v/>
      </c>
      <c r="F81" s="12" t="str">
        <v/>
      </c>
      <c r="G81" s="12" t="str">
        <v/>
      </c>
      <c r="H81" s="14" t="str">
        <v/>
      </c>
      <c r="I81" s="14" t="str">
        <v/>
      </c>
      <c r="J81" s="14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 t="str">
        <v/>
      </c>
      <c r="T81" s="10"/>
      <c r="U81" s="10"/>
      <c r="V81" s="7"/>
      <c r="W81" s="7"/>
      <c r="Y81" s="66"/>
      <c r="AH81" s="1"/>
      <c r="AI81" s="1"/>
      <c r="AJ81" s="1"/>
      <c r="AR81" s="7" t="str">
        <f t="shared" si="0"/>
        <v/>
      </c>
      <c r="AS81" s="67" t="str">
        <f t="shared" si="13"/>
        <v/>
      </c>
      <c r="AT81" s="67" t="str">
        <f t="shared" si="14"/>
        <v/>
      </c>
      <c r="AU81" s="67" t="str">
        <f t="shared" si="15"/>
        <v/>
      </c>
      <c r="AV81" s="67" t="str">
        <f t="shared" si="1"/>
        <v/>
      </c>
      <c r="AW81" s="67" t="str">
        <f t="shared" si="2"/>
        <v/>
      </c>
      <c r="AX81" s="67" t="str">
        <f t="shared" si="3"/>
        <v/>
      </c>
      <c r="AY81" s="67" t="str">
        <f t="shared" si="4"/>
        <v/>
      </c>
      <c r="AZ81" s="67" t="str">
        <f t="shared" si="5"/>
        <v/>
      </c>
      <c r="BA81" s="67" t="str">
        <f t="shared" si="6"/>
        <v/>
      </c>
      <c r="BB81" s="67" t="str">
        <f t="shared" si="7"/>
        <v/>
      </c>
      <c r="BC81" s="67" t="str">
        <f t="shared" si="8"/>
        <v/>
      </c>
      <c r="BD81" s="67" t="str">
        <f t="shared" si="9"/>
        <v/>
      </c>
      <c r="BE81" s="67" t="str">
        <f t="shared" si="10"/>
        <v/>
      </c>
      <c r="BF81" s="67" t="str">
        <f t="shared" si="11"/>
        <v/>
      </c>
      <c r="BG81" s="67" t="str">
        <f t="shared" si="12"/>
        <v/>
      </c>
      <c r="IY81" s="7"/>
      <c r="IZ81" s="7"/>
      <c r="JA81" s="7"/>
    </row>
    <row r="82" spans="1:261" ht="11.85" customHeight="1">
      <c r="A82" s="7" t="str">
        <f t="shared" si="16"/>
        <v/>
      </c>
      <c r="B82" s="7" t="str">
        <f t="shared" si="17"/>
        <v/>
      </c>
      <c r="C82" s="24" t="str">
        <v/>
      </c>
      <c r="D82" s="12" t="str">
        <v/>
      </c>
      <c r="E82" s="12" t="str">
        <v/>
      </c>
      <c r="F82" s="12" t="str">
        <v/>
      </c>
      <c r="G82" s="12" t="str">
        <v/>
      </c>
      <c r="H82" s="14" t="str">
        <v/>
      </c>
      <c r="I82" s="14" t="str">
        <v/>
      </c>
      <c r="J82" s="14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 t="str">
        <v/>
      </c>
      <c r="T82" s="10"/>
      <c r="U82" s="10"/>
      <c r="V82" s="7"/>
      <c r="W82" s="7"/>
      <c r="Y82" s="66"/>
      <c r="AH82" s="1"/>
      <c r="AI82" s="1"/>
      <c r="AJ82" s="1"/>
      <c r="AR82" s="7" t="str">
        <f t="shared" si="0"/>
        <v/>
      </c>
      <c r="AS82" s="67" t="str">
        <f t="shared" si="13"/>
        <v/>
      </c>
      <c r="AT82" s="67" t="str">
        <f t="shared" si="14"/>
        <v/>
      </c>
      <c r="AU82" s="67" t="str">
        <f t="shared" si="15"/>
        <v/>
      </c>
      <c r="AV82" s="67" t="str">
        <f t="shared" si="1"/>
        <v/>
      </c>
      <c r="AW82" s="67" t="str">
        <f t="shared" si="2"/>
        <v/>
      </c>
      <c r="AX82" s="67" t="str">
        <f t="shared" si="3"/>
        <v/>
      </c>
      <c r="AY82" s="67" t="str">
        <f t="shared" si="4"/>
        <v/>
      </c>
      <c r="AZ82" s="67" t="str">
        <f t="shared" si="5"/>
        <v/>
      </c>
      <c r="BA82" s="67" t="str">
        <f t="shared" si="6"/>
        <v/>
      </c>
      <c r="BB82" s="67" t="str">
        <f t="shared" si="7"/>
        <v/>
      </c>
      <c r="BC82" s="67" t="str">
        <f t="shared" si="8"/>
        <v/>
      </c>
      <c r="BD82" s="67" t="str">
        <f t="shared" si="9"/>
        <v/>
      </c>
      <c r="BE82" s="67" t="str">
        <f t="shared" si="10"/>
        <v/>
      </c>
      <c r="BF82" s="67" t="str">
        <f t="shared" si="11"/>
        <v/>
      </c>
      <c r="BG82" s="67" t="str">
        <f t="shared" si="12"/>
        <v/>
      </c>
      <c r="IY82" s="7"/>
      <c r="IZ82" s="7"/>
      <c r="JA82" s="7"/>
    </row>
    <row r="83" spans="1:261" ht="11.85" customHeight="1">
      <c r="A83" s="7" t="str">
        <f t="shared" si="16"/>
        <v/>
      </c>
      <c r="B83" s="7" t="str">
        <f t="shared" si="17"/>
        <v/>
      </c>
      <c r="C83" s="24" t="str">
        <v/>
      </c>
      <c r="D83" s="12" t="str">
        <v/>
      </c>
      <c r="E83" s="12" t="str">
        <v/>
      </c>
      <c r="F83" s="12" t="str">
        <v/>
      </c>
      <c r="G83" s="12" t="str">
        <v/>
      </c>
      <c r="H83" s="14" t="str">
        <v/>
      </c>
      <c r="I83" s="14" t="str">
        <v/>
      </c>
      <c r="J83" s="14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 t="str">
        <v/>
      </c>
      <c r="T83" s="10"/>
      <c r="U83" s="10"/>
      <c r="V83" s="7"/>
      <c r="W83" s="7"/>
      <c r="Y83" s="66"/>
      <c r="AH83" s="1"/>
      <c r="AI83" s="1"/>
      <c r="AJ83" s="1"/>
      <c r="AR83" s="7" t="str">
        <f t="shared" si="0"/>
        <v/>
      </c>
      <c r="AS83" s="67" t="str">
        <f t="shared" si="13"/>
        <v/>
      </c>
      <c r="AT83" s="67" t="str">
        <f t="shared" si="14"/>
        <v/>
      </c>
      <c r="AU83" s="67" t="str">
        <f t="shared" si="15"/>
        <v/>
      </c>
      <c r="AV83" s="67" t="str">
        <f t="shared" si="1"/>
        <v/>
      </c>
      <c r="AW83" s="67" t="str">
        <f t="shared" si="2"/>
        <v/>
      </c>
      <c r="AX83" s="67" t="str">
        <f t="shared" si="3"/>
        <v/>
      </c>
      <c r="AY83" s="67" t="str">
        <f t="shared" si="4"/>
        <v/>
      </c>
      <c r="AZ83" s="67" t="str">
        <f t="shared" si="5"/>
        <v/>
      </c>
      <c r="BA83" s="67" t="str">
        <f t="shared" si="6"/>
        <v/>
      </c>
      <c r="BB83" s="67" t="str">
        <f t="shared" si="7"/>
        <v/>
      </c>
      <c r="BC83" s="67" t="str">
        <f t="shared" si="8"/>
        <v/>
      </c>
      <c r="BD83" s="67" t="str">
        <f t="shared" si="9"/>
        <v/>
      </c>
      <c r="BE83" s="67" t="str">
        <f t="shared" si="10"/>
        <v/>
      </c>
      <c r="BF83" s="67" t="str">
        <f t="shared" si="11"/>
        <v/>
      </c>
      <c r="BG83" s="67" t="str">
        <f t="shared" si="12"/>
        <v/>
      </c>
      <c r="IY83" s="7"/>
      <c r="IZ83" s="7"/>
      <c r="JA83" s="7"/>
    </row>
    <row r="84" spans="1:261" ht="11.85" customHeight="1">
      <c r="A84" s="7" t="str">
        <f t="shared" si="16"/>
        <v/>
      </c>
      <c r="B84" s="7" t="str">
        <f t="shared" si="17"/>
        <v/>
      </c>
      <c r="C84" s="24" t="str">
        <v/>
      </c>
      <c r="D84" s="12" t="str">
        <v/>
      </c>
      <c r="E84" s="12" t="str">
        <v/>
      </c>
      <c r="F84" s="12" t="str">
        <v/>
      </c>
      <c r="G84" s="12" t="str">
        <v/>
      </c>
      <c r="H84" s="14" t="str">
        <v/>
      </c>
      <c r="I84" s="14" t="str">
        <v/>
      </c>
      <c r="J84" s="14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 t="str">
        <v/>
      </c>
      <c r="T84" s="10"/>
      <c r="U84" s="10"/>
      <c r="V84" s="7"/>
      <c r="W84" s="7"/>
      <c r="Y84" s="66"/>
      <c r="AH84" s="1"/>
      <c r="AI84" s="1"/>
      <c r="AJ84" s="1"/>
      <c r="AR84" s="7" t="str">
        <f t="shared" si="0"/>
        <v/>
      </c>
      <c r="AS84" s="67" t="str">
        <f t="shared" si="13"/>
        <v/>
      </c>
      <c r="AT84" s="67" t="str">
        <f t="shared" si="14"/>
        <v/>
      </c>
      <c r="AU84" s="67" t="str">
        <f t="shared" si="15"/>
        <v/>
      </c>
      <c r="AV84" s="67" t="str">
        <f t="shared" si="1"/>
        <v/>
      </c>
      <c r="AW84" s="67" t="str">
        <f t="shared" si="2"/>
        <v/>
      </c>
      <c r="AX84" s="67" t="str">
        <f t="shared" si="3"/>
        <v/>
      </c>
      <c r="AY84" s="67" t="str">
        <f t="shared" si="4"/>
        <v/>
      </c>
      <c r="AZ84" s="67" t="str">
        <f t="shared" si="5"/>
        <v/>
      </c>
      <c r="BA84" s="67" t="str">
        <f t="shared" si="6"/>
        <v/>
      </c>
      <c r="BB84" s="67" t="str">
        <f t="shared" si="7"/>
        <v/>
      </c>
      <c r="BC84" s="67" t="str">
        <f t="shared" si="8"/>
        <v/>
      </c>
      <c r="BD84" s="67" t="str">
        <f t="shared" si="9"/>
        <v/>
      </c>
      <c r="BE84" s="67" t="str">
        <f t="shared" si="10"/>
        <v/>
      </c>
      <c r="BF84" s="67" t="str">
        <f t="shared" si="11"/>
        <v/>
      </c>
      <c r="BG84" s="67" t="str">
        <f t="shared" si="12"/>
        <v/>
      </c>
      <c r="IY84" s="7"/>
      <c r="IZ84" s="7"/>
      <c r="JA84" s="7"/>
    </row>
    <row r="85" spans="1:261" ht="11.85" customHeight="1">
      <c r="A85" s="7" t="str">
        <f t="shared" si="16"/>
        <v/>
      </c>
      <c r="B85" s="7" t="str">
        <f t="shared" si="17"/>
        <v/>
      </c>
      <c r="C85" s="24" t="str">
        <v/>
      </c>
      <c r="D85" s="12" t="str">
        <v/>
      </c>
      <c r="E85" s="12" t="str">
        <v/>
      </c>
      <c r="F85" s="12" t="str">
        <v/>
      </c>
      <c r="G85" s="12" t="str">
        <v/>
      </c>
      <c r="H85" s="14" t="str">
        <v/>
      </c>
      <c r="I85" s="14" t="str">
        <v/>
      </c>
      <c r="J85" s="14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 t="str">
        <v/>
      </c>
      <c r="T85" s="10"/>
      <c r="U85" s="10"/>
      <c r="V85" s="7"/>
      <c r="W85" s="7"/>
      <c r="Y85" s="66"/>
      <c r="AH85" s="1"/>
      <c r="AI85" s="1"/>
      <c r="AJ85" s="1"/>
      <c r="AR85" s="7" t="str">
        <f t="shared" si="0"/>
        <v/>
      </c>
      <c r="AS85" s="67" t="str">
        <f t="shared" si="13"/>
        <v/>
      </c>
      <c r="AT85" s="67" t="str">
        <f t="shared" si="14"/>
        <v/>
      </c>
      <c r="AU85" s="67" t="str">
        <f t="shared" si="15"/>
        <v/>
      </c>
      <c r="AV85" s="67" t="str">
        <f t="shared" si="1"/>
        <v/>
      </c>
      <c r="AW85" s="67" t="str">
        <f t="shared" si="2"/>
        <v/>
      </c>
      <c r="AX85" s="67" t="str">
        <f t="shared" si="3"/>
        <v/>
      </c>
      <c r="AY85" s="67" t="str">
        <f t="shared" si="4"/>
        <v/>
      </c>
      <c r="AZ85" s="67" t="str">
        <f t="shared" si="5"/>
        <v/>
      </c>
      <c r="BA85" s="67" t="str">
        <f t="shared" si="6"/>
        <v/>
      </c>
      <c r="BB85" s="67" t="str">
        <f t="shared" si="7"/>
        <v/>
      </c>
      <c r="BC85" s="67" t="str">
        <f t="shared" si="8"/>
        <v/>
      </c>
      <c r="BD85" s="67" t="str">
        <f t="shared" si="9"/>
        <v/>
      </c>
      <c r="BE85" s="67" t="str">
        <f t="shared" si="10"/>
        <v/>
      </c>
      <c r="BF85" s="67" t="str">
        <f t="shared" si="11"/>
        <v/>
      </c>
      <c r="BG85" s="67" t="str">
        <f t="shared" si="12"/>
        <v/>
      </c>
      <c r="IY85" s="7"/>
      <c r="IZ85" s="7"/>
      <c r="JA85" s="7"/>
    </row>
    <row r="86" spans="1:261" ht="11.85" customHeight="1">
      <c r="A86" s="7" t="str">
        <f t="shared" si="16"/>
        <v/>
      </c>
      <c r="B86" s="7" t="str">
        <f t="shared" si="17"/>
        <v/>
      </c>
      <c r="C86" s="24" t="str">
        <v/>
      </c>
      <c r="D86" s="12" t="str">
        <v/>
      </c>
      <c r="E86" s="12" t="str">
        <v/>
      </c>
      <c r="F86" s="12" t="str">
        <v/>
      </c>
      <c r="G86" s="12" t="str">
        <v/>
      </c>
      <c r="H86" s="14" t="str">
        <v/>
      </c>
      <c r="I86" s="14" t="str">
        <v/>
      </c>
      <c r="J86" s="14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 t="str">
        <v/>
      </c>
      <c r="T86" s="10"/>
      <c r="U86" s="10"/>
      <c r="V86" s="7"/>
      <c r="W86" s="7"/>
      <c r="Y86" s="66"/>
      <c r="AH86" s="1"/>
      <c r="AI86" s="1"/>
      <c r="AJ86" s="1"/>
      <c r="AR86" s="7" t="str">
        <f t="shared" si="0"/>
        <v/>
      </c>
      <c r="AS86" s="67" t="str">
        <f t="shared" si="13"/>
        <v/>
      </c>
      <c r="AT86" s="67" t="str">
        <f t="shared" si="14"/>
        <v/>
      </c>
      <c r="AU86" s="67" t="str">
        <f t="shared" si="15"/>
        <v/>
      </c>
      <c r="AV86" s="67" t="str">
        <f t="shared" si="1"/>
        <v/>
      </c>
      <c r="AW86" s="67" t="str">
        <f t="shared" si="2"/>
        <v/>
      </c>
      <c r="AX86" s="67" t="str">
        <f t="shared" si="3"/>
        <v/>
      </c>
      <c r="AY86" s="67" t="str">
        <f t="shared" si="4"/>
        <v/>
      </c>
      <c r="AZ86" s="67" t="str">
        <f t="shared" si="5"/>
        <v/>
      </c>
      <c r="BA86" s="67" t="str">
        <f t="shared" si="6"/>
        <v/>
      </c>
      <c r="BB86" s="67" t="str">
        <f t="shared" si="7"/>
        <v/>
      </c>
      <c r="BC86" s="67" t="str">
        <f t="shared" si="8"/>
        <v/>
      </c>
      <c r="BD86" s="67" t="str">
        <f t="shared" si="9"/>
        <v/>
      </c>
      <c r="BE86" s="67" t="str">
        <f t="shared" si="10"/>
        <v/>
      </c>
      <c r="BF86" s="67" t="str">
        <f t="shared" si="11"/>
        <v/>
      </c>
      <c r="BG86" s="67" t="str">
        <f t="shared" si="12"/>
        <v/>
      </c>
      <c r="IY86" s="7"/>
      <c r="IZ86" s="7"/>
      <c r="JA86" s="7"/>
    </row>
    <row r="87" spans="1:261" ht="11.85" customHeight="1">
      <c r="A87" s="7" t="str">
        <f t="shared" si="16"/>
        <v/>
      </c>
      <c r="B87" s="7" t="str">
        <f t="shared" si="17"/>
        <v/>
      </c>
      <c r="C87" s="24" t="str">
        <v/>
      </c>
      <c r="D87" s="12" t="str">
        <v/>
      </c>
      <c r="E87" s="12" t="str">
        <v/>
      </c>
      <c r="F87" s="12" t="str">
        <v/>
      </c>
      <c r="G87" s="12" t="str">
        <v/>
      </c>
      <c r="H87" s="14" t="str">
        <v/>
      </c>
      <c r="I87" s="14" t="str">
        <v/>
      </c>
      <c r="J87" s="14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 t="str">
        <v/>
      </c>
      <c r="T87" s="10"/>
      <c r="U87" s="10"/>
      <c r="V87" s="7"/>
      <c r="W87" s="7"/>
      <c r="Y87" s="66"/>
      <c r="AH87" s="1"/>
      <c r="AI87" s="1"/>
      <c r="AJ87" s="1"/>
      <c r="AR87" s="7" t="str">
        <f t="shared" si="0"/>
        <v/>
      </c>
      <c r="AS87" s="67" t="str">
        <f t="shared" si="13"/>
        <v/>
      </c>
      <c r="AT87" s="67" t="str">
        <f t="shared" si="14"/>
        <v/>
      </c>
      <c r="AU87" s="67" t="str">
        <f t="shared" si="15"/>
        <v/>
      </c>
      <c r="AV87" s="67" t="str">
        <f t="shared" si="1"/>
        <v/>
      </c>
      <c r="AW87" s="67" t="str">
        <f t="shared" si="2"/>
        <v/>
      </c>
      <c r="AX87" s="67" t="str">
        <f t="shared" si="3"/>
        <v/>
      </c>
      <c r="AY87" s="67" t="str">
        <f t="shared" si="4"/>
        <v/>
      </c>
      <c r="AZ87" s="67" t="str">
        <f t="shared" si="5"/>
        <v/>
      </c>
      <c r="BA87" s="67" t="str">
        <f t="shared" si="6"/>
        <v/>
      </c>
      <c r="BB87" s="67" t="str">
        <f t="shared" si="7"/>
        <v/>
      </c>
      <c r="BC87" s="67" t="str">
        <f t="shared" si="8"/>
        <v/>
      </c>
      <c r="BD87" s="67" t="str">
        <f t="shared" si="9"/>
        <v/>
      </c>
      <c r="BE87" s="67" t="str">
        <f t="shared" si="10"/>
        <v/>
      </c>
      <c r="BF87" s="67" t="str">
        <f t="shared" si="11"/>
        <v/>
      </c>
      <c r="BG87" s="67" t="str">
        <f t="shared" si="12"/>
        <v/>
      </c>
      <c r="IY87" s="7"/>
      <c r="IZ87" s="7"/>
      <c r="JA87" s="7"/>
    </row>
    <row r="88" spans="1:261" ht="11.85" customHeight="1">
      <c r="A88" s="7" t="str">
        <f t="shared" si="16"/>
        <v/>
      </c>
      <c r="B88" s="7" t="str">
        <f t="shared" si="17"/>
        <v/>
      </c>
      <c r="C88" s="24" t="str">
        <v/>
      </c>
      <c r="D88" s="12" t="str">
        <v/>
      </c>
      <c r="E88" s="12" t="str">
        <v/>
      </c>
      <c r="F88" s="12" t="str">
        <v/>
      </c>
      <c r="G88" s="12" t="str">
        <v/>
      </c>
      <c r="H88" s="14" t="str">
        <v/>
      </c>
      <c r="I88" s="14" t="str">
        <v/>
      </c>
      <c r="J88" s="14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 t="str">
        <v/>
      </c>
      <c r="T88" s="10"/>
      <c r="U88" s="10"/>
      <c r="V88" s="7"/>
      <c r="W88" s="7"/>
      <c r="Y88" s="66"/>
      <c r="AH88" s="1"/>
      <c r="AI88" s="1"/>
      <c r="AJ88" s="1"/>
      <c r="AR88" s="7" t="str">
        <f t="shared" si="0"/>
        <v/>
      </c>
      <c r="AS88" s="67" t="str">
        <f t="shared" si="13"/>
        <v/>
      </c>
      <c r="AT88" s="67" t="str">
        <f t="shared" si="14"/>
        <v/>
      </c>
      <c r="AU88" s="67" t="str">
        <f t="shared" si="15"/>
        <v/>
      </c>
      <c r="AV88" s="67" t="str">
        <f t="shared" si="1"/>
        <v/>
      </c>
      <c r="AW88" s="67" t="str">
        <f t="shared" si="2"/>
        <v/>
      </c>
      <c r="AX88" s="67" t="str">
        <f t="shared" si="3"/>
        <v/>
      </c>
      <c r="AY88" s="67" t="str">
        <f t="shared" si="4"/>
        <v/>
      </c>
      <c r="AZ88" s="67" t="str">
        <f t="shared" si="5"/>
        <v/>
      </c>
      <c r="BA88" s="67" t="str">
        <f t="shared" si="6"/>
        <v/>
      </c>
      <c r="BB88" s="67" t="str">
        <f t="shared" si="7"/>
        <v/>
      </c>
      <c r="BC88" s="67" t="str">
        <f t="shared" si="8"/>
        <v/>
      </c>
      <c r="BD88" s="67" t="str">
        <f t="shared" si="9"/>
        <v/>
      </c>
      <c r="BE88" s="67" t="str">
        <f t="shared" si="10"/>
        <v/>
      </c>
      <c r="BF88" s="67" t="str">
        <f t="shared" si="11"/>
        <v/>
      </c>
      <c r="BG88" s="67" t="str">
        <f t="shared" si="12"/>
        <v/>
      </c>
      <c r="IY88" s="7"/>
      <c r="IZ88" s="7"/>
      <c r="JA88" s="7"/>
    </row>
    <row r="89" spans="1:261" ht="11.85" customHeight="1">
      <c r="A89" s="7" t="str">
        <f t="shared" si="16"/>
        <v/>
      </c>
      <c r="B89" s="7" t="str">
        <f t="shared" si="17"/>
        <v/>
      </c>
      <c r="C89" s="24" t="str">
        <v/>
      </c>
      <c r="D89" s="12" t="str">
        <v/>
      </c>
      <c r="E89" s="12" t="str">
        <v/>
      </c>
      <c r="F89" s="12" t="str">
        <v/>
      </c>
      <c r="G89" s="12" t="str">
        <v/>
      </c>
      <c r="H89" s="14" t="str">
        <v/>
      </c>
      <c r="I89" s="14" t="str">
        <v/>
      </c>
      <c r="J89" s="14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 t="str">
        <v/>
      </c>
      <c r="T89" s="10"/>
      <c r="U89" s="10"/>
      <c r="V89" s="7"/>
      <c r="W89" s="7"/>
      <c r="Y89" s="66"/>
      <c r="AH89" s="1"/>
      <c r="AI89" s="1"/>
      <c r="AJ89" s="1"/>
      <c r="AR89" s="7" t="str">
        <f t="shared" si="0"/>
        <v/>
      </c>
      <c r="AS89" s="67" t="str">
        <f t="shared" si="13"/>
        <v/>
      </c>
      <c r="AT89" s="67" t="str">
        <f t="shared" si="14"/>
        <v/>
      </c>
      <c r="AU89" s="67" t="str">
        <f t="shared" si="15"/>
        <v/>
      </c>
      <c r="AV89" s="67" t="str">
        <f t="shared" si="1"/>
        <v/>
      </c>
      <c r="AW89" s="67" t="str">
        <f t="shared" si="2"/>
        <v/>
      </c>
      <c r="AX89" s="67" t="str">
        <f t="shared" si="3"/>
        <v/>
      </c>
      <c r="AY89" s="67" t="str">
        <f t="shared" si="4"/>
        <v/>
      </c>
      <c r="AZ89" s="67" t="str">
        <f t="shared" si="5"/>
        <v/>
      </c>
      <c r="BA89" s="67" t="str">
        <f t="shared" si="6"/>
        <v/>
      </c>
      <c r="BB89" s="67" t="str">
        <f t="shared" si="7"/>
        <v/>
      </c>
      <c r="BC89" s="67" t="str">
        <f t="shared" si="8"/>
        <v/>
      </c>
      <c r="BD89" s="67" t="str">
        <f t="shared" si="9"/>
        <v/>
      </c>
      <c r="BE89" s="67" t="str">
        <f t="shared" si="10"/>
        <v/>
      </c>
      <c r="BF89" s="67" t="str">
        <f t="shared" si="11"/>
        <v/>
      </c>
      <c r="BG89" s="67" t="str">
        <f t="shared" si="12"/>
        <v/>
      </c>
      <c r="IY89" s="7"/>
      <c r="IZ89" s="7"/>
      <c r="JA89" s="7"/>
    </row>
    <row r="90" spans="1:261" ht="11.85" customHeight="1">
      <c r="A90" s="7" t="str">
        <f t="shared" si="16"/>
        <v/>
      </c>
      <c r="B90" s="7" t="str">
        <f t="shared" si="17"/>
        <v/>
      </c>
      <c r="C90" s="24" t="str">
        <v/>
      </c>
      <c r="D90" s="12" t="str">
        <v/>
      </c>
      <c r="E90" s="12" t="str">
        <v/>
      </c>
      <c r="F90" s="12" t="str">
        <v/>
      </c>
      <c r="G90" s="12" t="str">
        <v/>
      </c>
      <c r="H90" s="14" t="str">
        <v/>
      </c>
      <c r="I90" s="14" t="str">
        <v/>
      </c>
      <c r="J90" s="14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 t="str">
        <v/>
      </c>
      <c r="T90" s="10"/>
      <c r="U90" s="10"/>
      <c r="V90" s="7"/>
      <c r="W90" s="7"/>
      <c r="Y90" s="66"/>
      <c r="AH90" s="1"/>
      <c r="AI90" s="1"/>
      <c r="AJ90" s="1"/>
      <c r="AR90" s="7" t="str">
        <f t="shared" si="0"/>
        <v/>
      </c>
      <c r="AS90" s="67" t="str">
        <f t="shared" si="13"/>
        <v/>
      </c>
      <c r="AT90" s="67" t="str">
        <f t="shared" si="14"/>
        <v/>
      </c>
      <c r="AU90" s="67" t="str">
        <f t="shared" si="15"/>
        <v/>
      </c>
      <c r="AV90" s="67" t="str">
        <f t="shared" si="1"/>
        <v/>
      </c>
      <c r="AW90" s="67" t="str">
        <f t="shared" si="2"/>
        <v/>
      </c>
      <c r="AX90" s="67" t="str">
        <f t="shared" si="3"/>
        <v/>
      </c>
      <c r="AY90" s="67" t="str">
        <f t="shared" si="4"/>
        <v/>
      </c>
      <c r="AZ90" s="67" t="str">
        <f t="shared" si="5"/>
        <v/>
      </c>
      <c r="BA90" s="67" t="str">
        <f t="shared" si="6"/>
        <v/>
      </c>
      <c r="BB90" s="67" t="str">
        <f t="shared" si="7"/>
        <v/>
      </c>
      <c r="BC90" s="67" t="str">
        <f t="shared" si="8"/>
        <v/>
      </c>
      <c r="BD90" s="67" t="str">
        <f t="shared" si="9"/>
        <v/>
      </c>
      <c r="BE90" s="67" t="str">
        <f t="shared" si="10"/>
        <v/>
      </c>
      <c r="BF90" s="67" t="str">
        <f t="shared" si="11"/>
        <v/>
      </c>
      <c r="BG90" s="67" t="str">
        <f t="shared" si="12"/>
        <v/>
      </c>
      <c r="IY90" s="7"/>
      <c r="IZ90" s="7"/>
      <c r="JA90" s="7"/>
    </row>
    <row r="91" spans="1:261" ht="11.85" customHeight="1">
      <c r="A91" s="7" t="str">
        <f t="shared" si="16"/>
        <v/>
      </c>
      <c r="B91" s="7" t="str">
        <f t="shared" si="17"/>
        <v/>
      </c>
      <c r="C91" s="24" t="str">
        <v/>
      </c>
      <c r="D91" s="12" t="str">
        <v/>
      </c>
      <c r="E91" s="12" t="str">
        <v/>
      </c>
      <c r="F91" s="12" t="str">
        <v/>
      </c>
      <c r="G91" s="12" t="str">
        <v/>
      </c>
      <c r="H91" s="14" t="str">
        <v/>
      </c>
      <c r="I91" s="14" t="str">
        <v/>
      </c>
      <c r="J91" s="14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 t="str">
        <v/>
      </c>
      <c r="T91" s="10"/>
      <c r="U91" s="10"/>
      <c r="V91" s="7"/>
      <c r="W91" s="7"/>
      <c r="Y91" s="66"/>
      <c r="AH91" s="1"/>
      <c r="AI91" s="1"/>
      <c r="AJ91" s="1"/>
      <c r="AR91" s="7" t="str">
        <f t="shared" si="0"/>
        <v/>
      </c>
      <c r="AS91" s="67" t="str">
        <f t="shared" si="13"/>
        <v/>
      </c>
      <c r="AT91" s="67" t="str">
        <f t="shared" si="14"/>
        <v/>
      </c>
      <c r="AU91" s="67" t="str">
        <f t="shared" si="15"/>
        <v/>
      </c>
      <c r="AV91" s="67" t="str">
        <f t="shared" si="1"/>
        <v/>
      </c>
      <c r="AW91" s="67" t="str">
        <f t="shared" si="2"/>
        <v/>
      </c>
      <c r="AX91" s="67" t="str">
        <f t="shared" si="3"/>
        <v/>
      </c>
      <c r="AY91" s="67" t="str">
        <f t="shared" si="4"/>
        <v/>
      </c>
      <c r="AZ91" s="67" t="str">
        <f t="shared" si="5"/>
        <v/>
      </c>
      <c r="BA91" s="67" t="str">
        <f t="shared" si="6"/>
        <v/>
      </c>
      <c r="BB91" s="67" t="str">
        <f t="shared" si="7"/>
        <v/>
      </c>
      <c r="BC91" s="67" t="str">
        <f t="shared" si="8"/>
        <v/>
      </c>
      <c r="BD91" s="67" t="str">
        <f t="shared" si="9"/>
        <v/>
      </c>
      <c r="BE91" s="67" t="str">
        <f t="shared" si="10"/>
        <v/>
      </c>
      <c r="BF91" s="67" t="str">
        <f t="shared" si="11"/>
        <v/>
      </c>
      <c r="BG91" s="67" t="str">
        <f t="shared" si="12"/>
        <v/>
      </c>
      <c r="IY91" s="7"/>
      <c r="IZ91" s="7"/>
      <c r="JA91" s="7"/>
    </row>
    <row r="92" spans="1:261" ht="11.85" customHeight="1">
      <c r="A92" s="7" t="str">
        <f t="shared" si="16"/>
        <v/>
      </c>
      <c r="B92" s="7" t="str">
        <f t="shared" si="17"/>
        <v/>
      </c>
      <c r="C92" s="24" t="str">
        <v/>
      </c>
      <c r="D92" s="12" t="str">
        <v/>
      </c>
      <c r="E92" s="12" t="str">
        <v/>
      </c>
      <c r="F92" s="12" t="str">
        <v/>
      </c>
      <c r="G92" s="12" t="str">
        <v/>
      </c>
      <c r="H92" s="14" t="str">
        <v/>
      </c>
      <c r="I92" s="14" t="str">
        <v/>
      </c>
      <c r="J92" s="14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 t="str">
        <v/>
      </c>
      <c r="T92" s="10"/>
      <c r="U92" s="10"/>
      <c r="V92" s="7"/>
      <c r="W92" s="7"/>
      <c r="Y92" s="66"/>
      <c r="AH92" s="1"/>
      <c r="AI92" s="1"/>
      <c r="AJ92" s="1"/>
      <c r="AR92" s="7" t="str">
        <f t="shared" si="0"/>
        <v/>
      </c>
      <c r="AS92" s="67" t="str">
        <f t="shared" si="13"/>
        <v/>
      </c>
      <c r="AT92" s="67" t="str">
        <f t="shared" si="14"/>
        <v/>
      </c>
      <c r="AU92" s="67" t="str">
        <f t="shared" si="15"/>
        <v/>
      </c>
      <c r="AV92" s="67" t="str">
        <f t="shared" si="1"/>
        <v/>
      </c>
      <c r="AW92" s="67" t="str">
        <f t="shared" si="2"/>
        <v/>
      </c>
      <c r="AX92" s="67" t="str">
        <f t="shared" si="3"/>
        <v/>
      </c>
      <c r="AY92" s="67" t="str">
        <f t="shared" si="4"/>
        <v/>
      </c>
      <c r="AZ92" s="67" t="str">
        <f t="shared" si="5"/>
        <v/>
      </c>
      <c r="BA92" s="67" t="str">
        <f t="shared" si="6"/>
        <v/>
      </c>
      <c r="BB92" s="67" t="str">
        <f t="shared" si="7"/>
        <v/>
      </c>
      <c r="BC92" s="67" t="str">
        <f t="shared" si="8"/>
        <v/>
      </c>
      <c r="BD92" s="67" t="str">
        <f t="shared" si="9"/>
        <v/>
      </c>
      <c r="BE92" s="67" t="str">
        <f t="shared" si="10"/>
        <v/>
      </c>
      <c r="BF92" s="67" t="str">
        <f t="shared" si="11"/>
        <v/>
      </c>
      <c r="BG92" s="67" t="str">
        <f t="shared" si="12"/>
        <v/>
      </c>
      <c r="IY92" s="7"/>
      <c r="IZ92" s="7"/>
      <c r="JA92" s="7"/>
    </row>
    <row r="93" spans="1:261" ht="11.85" customHeight="1">
      <c r="A93" s="7" t="str">
        <f t="shared" si="16"/>
        <v/>
      </c>
      <c r="B93" s="7" t="str">
        <f t="shared" si="17"/>
        <v/>
      </c>
      <c r="C93" s="24" t="str">
        <v/>
      </c>
      <c r="D93" s="12" t="str">
        <v/>
      </c>
      <c r="E93" s="12" t="str">
        <v/>
      </c>
      <c r="F93" s="12" t="str">
        <v/>
      </c>
      <c r="G93" s="12" t="str">
        <v/>
      </c>
      <c r="H93" s="14" t="str">
        <v/>
      </c>
      <c r="I93" s="14" t="str">
        <v/>
      </c>
      <c r="J93" s="14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 t="str">
        <v/>
      </c>
      <c r="T93" s="10"/>
      <c r="U93" s="10"/>
      <c r="V93" s="7"/>
      <c r="W93" s="7"/>
      <c r="Y93" s="66"/>
      <c r="AH93" s="1"/>
      <c r="AI93" s="1"/>
      <c r="AJ93" s="1"/>
      <c r="AR93" s="7" t="str">
        <f t="shared" si="0"/>
        <v/>
      </c>
      <c r="AS93" s="67" t="str">
        <f t="shared" si="13"/>
        <v/>
      </c>
      <c r="AT93" s="67" t="str">
        <f t="shared" si="14"/>
        <v/>
      </c>
      <c r="AU93" s="67" t="str">
        <f t="shared" si="15"/>
        <v/>
      </c>
      <c r="AV93" s="67" t="str">
        <f t="shared" si="1"/>
        <v/>
      </c>
      <c r="AW93" s="67" t="str">
        <f t="shared" si="2"/>
        <v/>
      </c>
      <c r="AX93" s="67" t="str">
        <f t="shared" si="3"/>
        <v/>
      </c>
      <c r="AY93" s="67" t="str">
        <f t="shared" si="4"/>
        <v/>
      </c>
      <c r="AZ93" s="67" t="str">
        <f t="shared" si="5"/>
        <v/>
      </c>
      <c r="BA93" s="67" t="str">
        <f t="shared" si="6"/>
        <v/>
      </c>
      <c r="BB93" s="67" t="str">
        <f t="shared" si="7"/>
        <v/>
      </c>
      <c r="BC93" s="67" t="str">
        <f t="shared" si="8"/>
        <v/>
      </c>
      <c r="BD93" s="67" t="str">
        <f t="shared" si="9"/>
        <v/>
      </c>
      <c r="BE93" s="67" t="str">
        <f t="shared" si="10"/>
        <v/>
      </c>
      <c r="BF93" s="67" t="str">
        <f t="shared" si="11"/>
        <v/>
      </c>
      <c r="BG93" s="67" t="str">
        <f t="shared" si="12"/>
        <v/>
      </c>
      <c r="IY93" s="7"/>
      <c r="IZ93" s="7"/>
      <c r="JA93" s="7"/>
    </row>
    <row r="94" spans="1:261" ht="11.85" customHeight="1">
      <c r="A94" s="7" t="str">
        <f t="shared" si="16"/>
        <v/>
      </c>
      <c r="B94" s="7" t="str">
        <f t="shared" si="17"/>
        <v/>
      </c>
      <c r="C94" s="24" t="str">
        <v/>
      </c>
      <c r="D94" s="12" t="str">
        <v/>
      </c>
      <c r="E94" s="12" t="str">
        <v/>
      </c>
      <c r="F94" s="12" t="str">
        <v/>
      </c>
      <c r="G94" s="12" t="str">
        <v/>
      </c>
      <c r="H94" s="14" t="str">
        <v/>
      </c>
      <c r="I94" s="14" t="str">
        <v/>
      </c>
      <c r="J94" s="14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 t="str">
        <v/>
      </c>
      <c r="T94" s="10"/>
      <c r="U94" s="10"/>
      <c r="V94" s="7"/>
      <c r="W94" s="7"/>
      <c r="Y94" s="66"/>
      <c r="AH94" s="1"/>
      <c r="AI94" s="1"/>
      <c r="AJ94" s="1"/>
      <c r="AR94" s="7" t="str">
        <f t="shared" si="0"/>
        <v/>
      </c>
      <c r="AS94" s="67" t="str">
        <f t="shared" si="13"/>
        <v/>
      </c>
      <c r="AT94" s="67" t="str">
        <f t="shared" si="14"/>
        <v/>
      </c>
      <c r="AU94" s="67" t="str">
        <f t="shared" si="15"/>
        <v/>
      </c>
      <c r="AV94" s="67" t="str">
        <f t="shared" si="1"/>
        <v/>
      </c>
      <c r="AW94" s="67" t="str">
        <f t="shared" si="2"/>
        <v/>
      </c>
      <c r="AX94" s="67" t="str">
        <f t="shared" si="3"/>
        <v/>
      </c>
      <c r="AY94" s="67" t="str">
        <f t="shared" si="4"/>
        <v/>
      </c>
      <c r="AZ94" s="67" t="str">
        <f t="shared" si="5"/>
        <v/>
      </c>
      <c r="BA94" s="67" t="str">
        <f t="shared" si="6"/>
        <v/>
      </c>
      <c r="BB94" s="67" t="str">
        <f t="shared" si="7"/>
        <v/>
      </c>
      <c r="BC94" s="67" t="str">
        <f t="shared" si="8"/>
        <v/>
      </c>
      <c r="BD94" s="67" t="str">
        <f t="shared" si="9"/>
        <v/>
      </c>
      <c r="BE94" s="67" t="str">
        <f t="shared" si="10"/>
        <v/>
      </c>
      <c r="BF94" s="67" t="str">
        <f t="shared" si="11"/>
        <v/>
      </c>
      <c r="BG94" s="67" t="str">
        <f t="shared" si="12"/>
        <v/>
      </c>
      <c r="IY94" s="7"/>
      <c r="IZ94" s="7"/>
      <c r="JA94" s="7"/>
    </row>
    <row r="95" spans="1:261" ht="11.85" customHeight="1">
      <c r="A95" s="7" t="str">
        <f t="shared" si="16"/>
        <v/>
      </c>
      <c r="B95" s="7" t="str">
        <f t="shared" si="17"/>
        <v/>
      </c>
      <c r="C95" s="24" t="str">
        <v/>
      </c>
      <c r="D95" s="12" t="str">
        <v/>
      </c>
      <c r="E95" s="12" t="str">
        <v/>
      </c>
      <c r="F95" s="12" t="str">
        <v/>
      </c>
      <c r="G95" s="12" t="str">
        <v/>
      </c>
      <c r="H95" s="14" t="str">
        <v/>
      </c>
      <c r="I95" s="14" t="str">
        <v/>
      </c>
      <c r="J95" s="14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 t="str">
        <v/>
      </c>
      <c r="T95" s="10"/>
      <c r="U95" s="10"/>
      <c r="V95" s="7"/>
      <c r="W95" s="7"/>
      <c r="Y95" s="66"/>
      <c r="AH95" s="1"/>
      <c r="AI95" s="1"/>
      <c r="AJ95" s="1"/>
      <c r="AR95" s="7" t="str">
        <f t="shared" si="0"/>
        <v/>
      </c>
      <c r="AS95" s="67" t="str">
        <f t="shared" si="13"/>
        <v/>
      </c>
      <c r="AT95" s="67" t="str">
        <f t="shared" si="14"/>
        <v/>
      </c>
      <c r="AU95" s="67" t="str">
        <f t="shared" si="15"/>
        <v/>
      </c>
      <c r="AV95" s="67" t="str">
        <f t="shared" si="1"/>
        <v/>
      </c>
      <c r="AW95" s="67" t="str">
        <f t="shared" si="2"/>
        <v/>
      </c>
      <c r="AX95" s="67" t="str">
        <f t="shared" si="3"/>
        <v/>
      </c>
      <c r="AY95" s="67" t="str">
        <f t="shared" si="4"/>
        <v/>
      </c>
      <c r="AZ95" s="67" t="str">
        <f t="shared" si="5"/>
        <v/>
      </c>
      <c r="BA95" s="67" t="str">
        <f t="shared" si="6"/>
        <v/>
      </c>
      <c r="BB95" s="67" t="str">
        <f t="shared" si="7"/>
        <v/>
      </c>
      <c r="BC95" s="67" t="str">
        <f t="shared" si="8"/>
        <v/>
      </c>
      <c r="BD95" s="67" t="str">
        <f t="shared" si="9"/>
        <v/>
      </c>
      <c r="BE95" s="67" t="str">
        <f t="shared" si="10"/>
        <v/>
      </c>
      <c r="BF95" s="67" t="str">
        <f t="shared" si="11"/>
        <v/>
      </c>
      <c r="BG95" s="67" t="str">
        <f t="shared" si="12"/>
        <v/>
      </c>
      <c r="IY95" s="7"/>
      <c r="IZ95" s="7"/>
      <c r="JA95" s="7"/>
    </row>
    <row r="96" spans="1:261" ht="11.85" customHeight="1">
      <c r="A96" s="7" t="str">
        <f t="shared" si="16"/>
        <v/>
      </c>
      <c r="B96" s="7" t="str">
        <f t="shared" si="17"/>
        <v/>
      </c>
      <c r="C96" s="24" t="str">
        <v/>
      </c>
      <c r="D96" s="12" t="str">
        <v/>
      </c>
      <c r="E96" s="12" t="str">
        <v/>
      </c>
      <c r="F96" s="12" t="str">
        <v/>
      </c>
      <c r="G96" s="12" t="str">
        <v/>
      </c>
      <c r="H96" s="14" t="str">
        <v/>
      </c>
      <c r="I96" s="14" t="str">
        <v/>
      </c>
      <c r="J96" s="14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 t="str">
        <v/>
      </c>
      <c r="T96" s="10"/>
      <c r="U96" s="10"/>
      <c r="V96" s="7"/>
      <c r="W96" s="7"/>
      <c r="Y96" s="66"/>
      <c r="AH96" s="1"/>
      <c r="AI96" s="1"/>
      <c r="AJ96" s="1"/>
      <c r="AR96" s="7" t="str">
        <f t="shared" si="0"/>
        <v/>
      </c>
      <c r="AS96" s="67" t="str">
        <f t="shared" si="13"/>
        <v/>
      </c>
      <c r="AT96" s="67" t="str">
        <f t="shared" si="14"/>
        <v/>
      </c>
      <c r="AU96" s="67" t="str">
        <f t="shared" si="15"/>
        <v/>
      </c>
      <c r="AV96" s="67" t="str">
        <f t="shared" si="1"/>
        <v/>
      </c>
      <c r="AW96" s="67" t="str">
        <f t="shared" si="2"/>
        <v/>
      </c>
      <c r="AX96" s="67" t="str">
        <f t="shared" si="3"/>
        <v/>
      </c>
      <c r="AY96" s="67" t="str">
        <f t="shared" si="4"/>
        <v/>
      </c>
      <c r="AZ96" s="67" t="str">
        <f t="shared" si="5"/>
        <v/>
      </c>
      <c r="BA96" s="67" t="str">
        <f t="shared" si="6"/>
        <v/>
      </c>
      <c r="BB96" s="67" t="str">
        <f t="shared" si="7"/>
        <v/>
      </c>
      <c r="BC96" s="67" t="str">
        <f t="shared" si="8"/>
        <v/>
      </c>
      <c r="BD96" s="67" t="str">
        <f t="shared" si="9"/>
        <v/>
      </c>
      <c r="BE96" s="67" t="str">
        <f t="shared" si="10"/>
        <v/>
      </c>
      <c r="BF96" s="67" t="str">
        <f t="shared" si="11"/>
        <v/>
      </c>
      <c r="BG96" s="67" t="str">
        <f t="shared" si="12"/>
        <v/>
      </c>
      <c r="IY96" s="7"/>
      <c r="IZ96" s="7"/>
      <c r="JA96" s="7"/>
    </row>
    <row r="97" spans="1:261" ht="11.85" customHeight="1">
      <c r="A97" s="7" t="str">
        <f t="shared" si="16"/>
        <v/>
      </c>
      <c r="B97" s="7" t="str">
        <f t="shared" si="17"/>
        <v/>
      </c>
      <c r="C97" s="24" t="str">
        <v/>
      </c>
      <c r="D97" s="12" t="str">
        <v/>
      </c>
      <c r="E97" s="12" t="str">
        <v/>
      </c>
      <c r="F97" s="12" t="str">
        <v/>
      </c>
      <c r="G97" s="12" t="str">
        <v/>
      </c>
      <c r="H97" s="14" t="str">
        <v/>
      </c>
      <c r="I97" s="14" t="str">
        <v/>
      </c>
      <c r="J97" s="14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 t="str">
        <v/>
      </c>
      <c r="T97" s="10"/>
      <c r="U97" s="10"/>
      <c r="V97" s="7"/>
      <c r="W97" s="7"/>
      <c r="Y97" s="66"/>
      <c r="AH97" s="1"/>
      <c r="AI97" s="1"/>
      <c r="AJ97" s="1"/>
      <c r="AR97" s="7" t="str">
        <f t="shared" si="0"/>
        <v/>
      </c>
      <c r="AS97" s="67" t="str">
        <f t="shared" si="13"/>
        <v/>
      </c>
      <c r="AT97" s="67" t="str">
        <f t="shared" si="14"/>
        <v/>
      </c>
      <c r="AU97" s="67" t="str">
        <f t="shared" si="15"/>
        <v/>
      </c>
      <c r="AV97" s="67" t="str">
        <f t="shared" si="1"/>
        <v/>
      </c>
      <c r="AW97" s="67" t="str">
        <f t="shared" si="2"/>
        <v/>
      </c>
      <c r="AX97" s="67" t="str">
        <f t="shared" si="3"/>
        <v/>
      </c>
      <c r="AY97" s="67" t="str">
        <f t="shared" si="4"/>
        <v/>
      </c>
      <c r="AZ97" s="67" t="str">
        <f t="shared" si="5"/>
        <v/>
      </c>
      <c r="BA97" s="67" t="str">
        <f t="shared" si="6"/>
        <v/>
      </c>
      <c r="BB97" s="67" t="str">
        <f t="shared" si="7"/>
        <v/>
      </c>
      <c r="BC97" s="67" t="str">
        <f t="shared" si="8"/>
        <v/>
      </c>
      <c r="BD97" s="67" t="str">
        <f t="shared" si="9"/>
        <v/>
      </c>
      <c r="BE97" s="67" t="str">
        <f t="shared" si="10"/>
        <v/>
      </c>
      <c r="BF97" s="67" t="str">
        <f t="shared" si="11"/>
        <v/>
      </c>
      <c r="BG97" s="67" t="str">
        <f t="shared" si="12"/>
        <v/>
      </c>
      <c r="IY97" s="7"/>
      <c r="IZ97" s="7"/>
      <c r="JA97" s="7"/>
    </row>
    <row r="98" spans="1:261" ht="11.85" customHeight="1">
      <c r="A98" s="7" t="str">
        <f t="shared" si="16"/>
        <v/>
      </c>
      <c r="B98" s="7" t="str">
        <f t="shared" si="17"/>
        <v/>
      </c>
      <c r="C98" s="24" t="str">
        <v/>
      </c>
      <c r="D98" s="12" t="str">
        <v/>
      </c>
      <c r="E98" s="12" t="str">
        <v/>
      </c>
      <c r="F98" s="12" t="str">
        <v/>
      </c>
      <c r="G98" s="12" t="str">
        <v/>
      </c>
      <c r="H98" s="14" t="str">
        <v/>
      </c>
      <c r="I98" s="14" t="str">
        <v/>
      </c>
      <c r="J98" s="14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 t="str">
        <v/>
      </c>
      <c r="T98" s="10"/>
      <c r="U98" s="10"/>
      <c r="V98" s="7"/>
      <c r="W98" s="7"/>
      <c r="Y98" s="66"/>
      <c r="AH98" s="1"/>
      <c r="AI98" s="1"/>
      <c r="AJ98" s="1"/>
      <c r="AR98" s="7" t="str">
        <f t="shared" si="0"/>
        <v/>
      </c>
      <c r="AS98" s="67" t="str">
        <f t="shared" si="13"/>
        <v/>
      </c>
      <c r="AT98" s="67" t="str">
        <f t="shared" si="14"/>
        <v/>
      </c>
      <c r="AU98" s="67" t="str">
        <f t="shared" si="15"/>
        <v/>
      </c>
      <c r="AV98" s="67" t="str">
        <f t="shared" si="1"/>
        <v/>
      </c>
      <c r="AW98" s="67" t="str">
        <f t="shared" si="2"/>
        <v/>
      </c>
      <c r="AX98" s="67" t="str">
        <f t="shared" si="3"/>
        <v/>
      </c>
      <c r="AY98" s="67" t="str">
        <f t="shared" si="4"/>
        <v/>
      </c>
      <c r="AZ98" s="67" t="str">
        <f t="shared" si="5"/>
        <v/>
      </c>
      <c r="BA98" s="67" t="str">
        <f t="shared" si="6"/>
        <v/>
      </c>
      <c r="BB98" s="67" t="str">
        <f t="shared" si="7"/>
        <v/>
      </c>
      <c r="BC98" s="67" t="str">
        <f t="shared" si="8"/>
        <v/>
      </c>
      <c r="BD98" s="67" t="str">
        <f t="shared" si="9"/>
        <v/>
      </c>
      <c r="BE98" s="67" t="str">
        <f t="shared" si="10"/>
        <v/>
      </c>
      <c r="BF98" s="67" t="str">
        <f t="shared" si="11"/>
        <v/>
      </c>
      <c r="BG98" s="67" t="str">
        <f t="shared" si="12"/>
        <v/>
      </c>
      <c r="IY98" s="7"/>
      <c r="IZ98" s="7"/>
      <c r="JA98" s="7"/>
    </row>
    <row r="99" spans="1:261" ht="11.85" customHeight="1">
      <c r="A99" s="7" t="str">
        <f t="shared" si="16"/>
        <v/>
      </c>
      <c r="B99" s="7" t="str">
        <f t="shared" si="17"/>
        <v/>
      </c>
      <c r="C99" s="24" t="str">
        <v/>
      </c>
      <c r="D99" s="12" t="str">
        <v/>
      </c>
      <c r="E99" s="12" t="str">
        <v/>
      </c>
      <c r="F99" s="12" t="str">
        <v/>
      </c>
      <c r="G99" s="12" t="str">
        <v/>
      </c>
      <c r="H99" s="14" t="str">
        <v/>
      </c>
      <c r="I99" s="14" t="str">
        <v/>
      </c>
      <c r="J99" s="14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 t="str">
        <v/>
      </c>
      <c r="T99" s="10"/>
      <c r="U99" s="10"/>
      <c r="V99" s="7"/>
      <c r="W99" s="7"/>
      <c r="Y99" s="66"/>
      <c r="AH99" s="1"/>
      <c r="AI99" s="1"/>
      <c r="AJ99" s="1"/>
      <c r="AR99" s="7" t="str">
        <f t="shared" si="0"/>
        <v/>
      </c>
      <c r="AS99" s="67" t="str">
        <f t="shared" si="13"/>
        <v/>
      </c>
      <c r="AT99" s="67" t="str">
        <f t="shared" si="14"/>
        <v/>
      </c>
      <c r="AU99" s="67" t="str">
        <f t="shared" si="15"/>
        <v/>
      </c>
      <c r="AV99" s="67" t="str">
        <f t="shared" si="1"/>
        <v/>
      </c>
      <c r="AW99" s="67" t="str">
        <f t="shared" si="2"/>
        <v/>
      </c>
      <c r="AX99" s="67" t="str">
        <f t="shared" si="3"/>
        <v/>
      </c>
      <c r="AY99" s="67" t="str">
        <f t="shared" si="4"/>
        <v/>
      </c>
      <c r="AZ99" s="67" t="str">
        <f t="shared" si="5"/>
        <v/>
      </c>
      <c r="BA99" s="67" t="str">
        <f t="shared" si="6"/>
        <v/>
      </c>
      <c r="BB99" s="67" t="str">
        <f t="shared" si="7"/>
        <v/>
      </c>
      <c r="BC99" s="67" t="str">
        <f t="shared" si="8"/>
        <v/>
      </c>
      <c r="BD99" s="67" t="str">
        <f t="shared" si="9"/>
        <v/>
      </c>
      <c r="BE99" s="67" t="str">
        <f t="shared" si="10"/>
        <v/>
      </c>
      <c r="BF99" s="67" t="str">
        <f t="shared" si="11"/>
        <v/>
      </c>
      <c r="BG99" s="67" t="str">
        <f t="shared" si="12"/>
        <v/>
      </c>
      <c r="IY99" s="7"/>
      <c r="IZ99" s="7"/>
      <c r="JA99" s="7"/>
    </row>
    <row r="100" spans="1:261" ht="11.85" customHeight="1">
      <c r="A100" s="7" t="str">
        <f t="shared" si="16"/>
        <v/>
      </c>
      <c r="B100" s="7" t="str">
        <f t="shared" si="17"/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2" t="str">
        <v/>
      </c>
      <c r="H100" s="14" t="str">
        <v/>
      </c>
      <c r="I100" s="14" t="str">
        <v/>
      </c>
      <c r="J100" s="14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 t="str">
        <v/>
      </c>
      <c r="T100" s="10"/>
      <c r="U100" s="10"/>
      <c r="V100" s="7"/>
      <c r="W100" s="7"/>
      <c r="Y100" s="66"/>
      <c r="AH100" s="1"/>
      <c r="AI100" s="1"/>
      <c r="AJ100" s="1"/>
      <c r="AR100" s="7" t="str">
        <f t="shared" si="0"/>
        <v/>
      </c>
      <c r="AS100" s="67" t="str">
        <f t="shared" si="13"/>
        <v/>
      </c>
      <c r="AT100" s="67" t="str">
        <f t="shared" si="14"/>
        <v/>
      </c>
      <c r="AU100" s="67" t="str">
        <f t="shared" si="15"/>
        <v/>
      </c>
      <c r="AV100" s="67" t="str">
        <f t="shared" si="1"/>
        <v/>
      </c>
      <c r="AW100" s="67" t="str">
        <f t="shared" si="2"/>
        <v/>
      </c>
      <c r="AX100" s="67" t="str">
        <f t="shared" si="3"/>
        <v/>
      </c>
      <c r="AY100" s="67" t="str">
        <f t="shared" si="4"/>
        <v/>
      </c>
      <c r="AZ100" s="67" t="str">
        <f t="shared" si="5"/>
        <v/>
      </c>
      <c r="BA100" s="67" t="str">
        <f t="shared" si="6"/>
        <v/>
      </c>
      <c r="BB100" s="67" t="str">
        <f t="shared" si="7"/>
        <v/>
      </c>
      <c r="BC100" s="67" t="str">
        <f t="shared" si="8"/>
        <v/>
      </c>
      <c r="BD100" s="67" t="str">
        <f t="shared" si="9"/>
        <v/>
      </c>
      <c r="BE100" s="67" t="str">
        <f t="shared" si="10"/>
        <v/>
      </c>
      <c r="BF100" s="67" t="str">
        <f t="shared" si="11"/>
        <v/>
      </c>
      <c r="BG100" s="67" t="str">
        <f t="shared" si="12"/>
        <v/>
      </c>
      <c r="IY100" s="7"/>
      <c r="IZ100" s="7"/>
      <c r="JA100" s="7"/>
    </row>
    <row r="101" spans="1:261" ht="11.85" customHeight="1">
      <c r="A101" s="7" t="str">
        <f t="shared" si="16"/>
        <v/>
      </c>
      <c r="B101" s="7" t="str">
        <f t="shared" si="17"/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2" t="str">
        <v/>
      </c>
      <c r="H101" s="14" t="str">
        <v/>
      </c>
      <c r="I101" s="14" t="str">
        <v/>
      </c>
      <c r="J101" s="14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 t="str">
        <v/>
      </c>
      <c r="T101" s="10"/>
      <c r="U101" s="10"/>
      <c r="V101" s="7"/>
      <c r="W101" s="7"/>
      <c r="Y101" s="66"/>
      <c r="AH101" s="1"/>
      <c r="AI101" s="1"/>
      <c r="AJ101" s="1"/>
      <c r="AR101" s="7" t="str">
        <f t="shared" si="0"/>
        <v/>
      </c>
      <c r="AS101" s="67" t="str">
        <f t="shared" si="13"/>
        <v/>
      </c>
      <c r="AT101" s="67" t="str">
        <f t="shared" si="14"/>
        <v/>
      </c>
      <c r="AU101" s="67" t="str">
        <f t="shared" si="15"/>
        <v/>
      </c>
      <c r="AV101" s="67" t="str">
        <f t="shared" si="1"/>
        <v/>
      </c>
      <c r="AW101" s="67" t="str">
        <f t="shared" si="2"/>
        <v/>
      </c>
      <c r="AX101" s="67" t="str">
        <f t="shared" si="3"/>
        <v/>
      </c>
      <c r="AY101" s="67" t="str">
        <f t="shared" si="4"/>
        <v/>
      </c>
      <c r="AZ101" s="67" t="str">
        <f t="shared" si="5"/>
        <v/>
      </c>
      <c r="BA101" s="67" t="str">
        <f t="shared" si="6"/>
        <v/>
      </c>
      <c r="BB101" s="67" t="str">
        <f t="shared" si="7"/>
        <v/>
      </c>
      <c r="BC101" s="67" t="str">
        <f t="shared" si="8"/>
        <v/>
      </c>
      <c r="BD101" s="67" t="str">
        <f t="shared" si="9"/>
        <v/>
      </c>
      <c r="BE101" s="67" t="str">
        <f t="shared" si="10"/>
        <v/>
      </c>
      <c r="BF101" s="67" t="str">
        <f t="shared" si="11"/>
        <v/>
      </c>
      <c r="BG101" s="67" t="str">
        <f t="shared" si="12"/>
        <v/>
      </c>
      <c r="IY101" s="7"/>
      <c r="IZ101" s="7"/>
      <c r="JA101" s="7"/>
    </row>
    <row r="102" spans="1:261" ht="11.85" customHeight="1">
      <c r="A102" s="7" t="str">
        <f t="shared" si="16"/>
        <v/>
      </c>
      <c r="B102" s="7" t="str">
        <f t="shared" si="17"/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2" t="str">
        <v/>
      </c>
      <c r="H102" s="14" t="str">
        <v/>
      </c>
      <c r="I102" s="14" t="str">
        <v/>
      </c>
      <c r="J102" s="14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 t="str">
        <v/>
      </c>
      <c r="T102" s="10"/>
      <c r="U102" s="10"/>
      <c r="V102" s="7"/>
      <c r="W102" s="7"/>
      <c r="Y102" s="66"/>
      <c r="AH102" s="1"/>
      <c r="AI102" s="1"/>
      <c r="AJ102" s="1"/>
      <c r="AR102" s="7" t="str">
        <f t="shared" si="0"/>
        <v/>
      </c>
      <c r="AS102" s="67" t="str">
        <f t="shared" si="13"/>
        <v/>
      </c>
      <c r="AT102" s="67" t="str">
        <f t="shared" si="14"/>
        <v/>
      </c>
      <c r="AU102" s="67" t="str">
        <f t="shared" si="15"/>
        <v/>
      </c>
      <c r="AV102" s="67" t="str">
        <f t="shared" si="1"/>
        <v/>
      </c>
      <c r="AW102" s="67" t="str">
        <f t="shared" si="2"/>
        <v/>
      </c>
      <c r="AX102" s="67" t="str">
        <f t="shared" si="3"/>
        <v/>
      </c>
      <c r="AY102" s="67" t="str">
        <f t="shared" si="4"/>
        <v/>
      </c>
      <c r="AZ102" s="67" t="str">
        <f t="shared" si="5"/>
        <v/>
      </c>
      <c r="BA102" s="67" t="str">
        <f t="shared" si="6"/>
        <v/>
      </c>
      <c r="BB102" s="67" t="str">
        <f t="shared" si="7"/>
        <v/>
      </c>
      <c r="BC102" s="67" t="str">
        <f t="shared" si="8"/>
        <v/>
      </c>
      <c r="BD102" s="67" t="str">
        <f t="shared" si="9"/>
        <v/>
      </c>
      <c r="BE102" s="67" t="str">
        <f t="shared" si="10"/>
        <v/>
      </c>
      <c r="BF102" s="67" t="str">
        <f t="shared" si="11"/>
        <v/>
      </c>
      <c r="BG102" s="67" t="str">
        <f t="shared" si="12"/>
        <v/>
      </c>
      <c r="IY102" s="7"/>
      <c r="IZ102" s="7"/>
      <c r="JA102" s="7"/>
    </row>
    <row r="103" spans="1:261" ht="11.85" customHeight="1">
      <c r="A103" s="7" t="str">
        <f t="shared" si="16"/>
        <v/>
      </c>
      <c r="B103" s="7" t="str">
        <f t="shared" si="17"/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2" t="str">
        <v/>
      </c>
      <c r="H103" s="14" t="str">
        <v/>
      </c>
      <c r="I103" s="14" t="str">
        <v/>
      </c>
      <c r="J103" s="14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 t="str">
        <v/>
      </c>
      <c r="T103" s="10"/>
      <c r="U103" s="10"/>
      <c r="V103" s="7"/>
      <c r="W103" s="7"/>
      <c r="Y103" s="66"/>
      <c r="AH103" s="1"/>
      <c r="AI103" s="1"/>
      <c r="AJ103" s="1"/>
      <c r="AR103" s="7" t="str">
        <f t="shared" si="0"/>
        <v/>
      </c>
      <c r="AS103" s="67" t="str">
        <f t="shared" si="13"/>
        <v/>
      </c>
      <c r="AT103" s="67" t="str">
        <f t="shared" si="14"/>
        <v/>
      </c>
      <c r="AU103" s="67" t="str">
        <f t="shared" si="15"/>
        <v/>
      </c>
      <c r="AV103" s="67" t="str">
        <f t="shared" si="1"/>
        <v/>
      </c>
      <c r="AW103" s="67" t="str">
        <f t="shared" si="2"/>
        <v/>
      </c>
      <c r="AX103" s="67" t="str">
        <f t="shared" si="3"/>
        <v/>
      </c>
      <c r="AY103" s="67" t="str">
        <f t="shared" si="4"/>
        <v/>
      </c>
      <c r="AZ103" s="67" t="str">
        <f t="shared" si="5"/>
        <v/>
      </c>
      <c r="BA103" s="67" t="str">
        <f t="shared" si="6"/>
        <v/>
      </c>
      <c r="BB103" s="67" t="str">
        <f t="shared" si="7"/>
        <v/>
      </c>
      <c r="BC103" s="67" t="str">
        <f t="shared" si="8"/>
        <v/>
      </c>
      <c r="BD103" s="67" t="str">
        <f t="shared" si="9"/>
        <v/>
      </c>
      <c r="BE103" s="67" t="str">
        <f t="shared" si="10"/>
        <v/>
      </c>
      <c r="BF103" s="67" t="str">
        <f t="shared" si="11"/>
        <v/>
      </c>
      <c r="BG103" s="67" t="str">
        <f t="shared" si="12"/>
        <v/>
      </c>
      <c r="IY103" s="7"/>
      <c r="IZ103" s="7"/>
      <c r="JA103" s="7"/>
    </row>
    <row r="104" spans="1:261" ht="11.85" customHeight="1">
      <c r="A104" s="7" t="str">
        <f t="shared" si="16"/>
        <v/>
      </c>
      <c r="B104" s="7" t="str">
        <f t="shared" si="17"/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2" t="str">
        <v/>
      </c>
      <c r="H104" s="14" t="str">
        <v/>
      </c>
      <c r="I104" s="14" t="str">
        <v/>
      </c>
      <c r="J104" s="14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 t="str">
        <v/>
      </c>
      <c r="T104" s="10"/>
      <c r="U104" s="10"/>
      <c r="V104" s="7"/>
      <c r="W104" s="7"/>
      <c r="Y104" s="66"/>
      <c r="AH104" s="1"/>
      <c r="AI104" s="1"/>
      <c r="AJ104" s="1"/>
      <c r="AR104" s="7" t="str">
        <f t="shared" si="0"/>
        <v/>
      </c>
      <c r="AS104" s="67" t="str">
        <f t="shared" si="13"/>
        <v/>
      </c>
      <c r="AT104" s="67" t="str">
        <f t="shared" si="14"/>
        <v/>
      </c>
      <c r="AU104" s="67" t="str">
        <f t="shared" si="15"/>
        <v/>
      </c>
      <c r="AV104" s="67" t="str">
        <f t="shared" si="1"/>
        <v/>
      </c>
      <c r="AW104" s="67" t="str">
        <f t="shared" si="2"/>
        <v/>
      </c>
      <c r="AX104" s="67" t="str">
        <f t="shared" si="3"/>
        <v/>
      </c>
      <c r="AY104" s="67" t="str">
        <f t="shared" si="4"/>
        <v/>
      </c>
      <c r="AZ104" s="67" t="str">
        <f t="shared" si="5"/>
        <v/>
      </c>
      <c r="BA104" s="67" t="str">
        <f t="shared" si="6"/>
        <v/>
      </c>
      <c r="BB104" s="67" t="str">
        <f t="shared" si="7"/>
        <v/>
      </c>
      <c r="BC104" s="67" t="str">
        <f t="shared" si="8"/>
        <v/>
      </c>
      <c r="BD104" s="67" t="str">
        <f t="shared" si="9"/>
        <v/>
      </c>
      <c r="BE104" s="67" t="str">
        <f t="shared" si="10"/>
        <v/>
      </c>
      <c r="BF104" s="67" t="str">
        <f t="shared" si="11"/>
        <v/>
      </c>
      <c r="BG104" s="67" t="str">
        <f t="shared" si="12"/>
        <v/>
      </c>
      <c r="IY104" s="7"/>
      <c r="IZ104" s="7"/>
      <c r="JA104" s="7"/>
    </row>
    <row r="105" spans="1:261" ht="11.85" customHeight="1">
      <c r="A105" s="7" t="str">
        <f t="shared" si="16"/>
        <v/>
      </c>
      <c r="B105" s="7" t="str">
        <f t="shared" si="17"/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2" t="str">
        <v/>
      </c>
      <c r="H105" s="14" t="str">
        <v/>
      </c>
      <c r="I105" s="14" t="str">
        <v/>
      </c>
      <c r="J105" s="14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 t="str">
        <v/>
      </c>
      <c r="T105" s="10"/>
      <c r="U105" s="10"/>
      <c r="V105" s="7"/>
      <c r="W105" s="7"/>
      <c r="Y105" s="66"/>
      <c r="AH105" s="1"/>
      <c r="AI105" s="1"/>
      <c r="AJ105" s="1"/>
      <c r="AR105" s="7" t="str">
        <f t="shared" si="0"/>
        <v/>
      </c>
      <c r="AS105" s="67" t="str">
        <f t="shared" si="13"/>
        <v/>
      </c>
      <c r="AT105" s="67" t="str">
        <f t="shared" si="14"/>
        <v/>
      </c>
      <c r="AU105" s="67" t="str">
        <f t="shared" si="15"/>
        <v/>
      </c>
      <c r="AV105" s="67" t="str">
        <f t="shared" si="1"/>
        <v/>
      </c>
      <c r="AW105" s="67" t="str">
        <f t="shared" si="2"/>
        <v/>
      </c>
      <c r="AX105" s="67" t="str">
        <f t="shared" si="3"/>
        <v/>
      </c>
      <c r="AY105" s="67" t="str">
        <f t="shared" si="4"/>
        <v/>
      </c>
      <c r="AZ105" s="67" t="str">
        <f t="shared" si="5"/>
        <v/>
      </c>
      <c r="BA105" s="67" t="str">
        <f t="shared" si="6"/>
        <v/>
      </c>
      <c r="BB105" s="67" t="str">
        <f t="shared" si="7"/>
        <v/>
      </c>
      <c r="BC105" s="67" t="str">
        <f t="shared" si="8"/>
        <v/>
      </c>
      <c r="BD105" s="67" t="str">
        <f t="shared" si="9"/>
        <v/>
      </c>
      <c r="BE105" s="67" t="str">
        <f t="shared" si="10"/>
        <v/>
      </c>
      <c r="BF105" s="67" t="str">
        <f t="shared" si="11"/>
        <v/>
      </c>
      <c r="BG105" s="67" t="str">
        <f t="shared" si="12"/>
        <v/>
      </c>
      <c r="IY105" s="7"/>
      <c r="IZ105" s="7"/>
      <c r="JA105" s="7"/>
    </row>
    <row r="106" spans="1:261" ht="11.85" customHeight="1">
      <c r="A106" s="7" t="str">
        <f t="shared" si="16"/>
        <v/>
      </c>
      <c r="B106" s="7" t="str">
        <f t="shared" si="17"/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2" t="str">
        <v/>
      </c>
      <c r="H106" s="14" t="str">
        <v/>
      </c>
      <c r="I106" s="14" t="str">
        <v/>
      </c>
      <c r="J106" s="14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 t="str">
        <v/>
      </c>
      <c r="T106" s="10"/>
      <c r="U106" s="10"/>
      <c r="V106" s="7"/>
      <c r="W106" s="7"/>
      <c r="Y106" s="66"/>
      <c r="AH106" s="1"/>
      <c r="AI106" s="1"/>
      <c r="AJ106" s="1"/>
      <c r="AR106" s="7" t="str">
        <f t="shared" si="0"/>
        <v/>
      </c>
      <c r="AS106" s="67" t="str">
        <f t="shared" si="13"/>
        <v/>
      </c>
      <c r="AT106" s="67" t="str">
        <f t="shared" si="14"/>
        <v/>
      </c>
      <c r="AU106" s="67" t="str">
        <f t="shared" si="15"/>
        <v/>
      </c>
      <c r="AV106" s="67" t="str">
        <f t="shared" si="1"/>
        <v/>
      </c>
      <c r="AW106" s="67" t="str">
        <f t="shared" si="2"/>
        <v/>
      </c>
      <c r="AX106" s="67" t="str">
        <f t="shared" si="3"/>
        <v/>
      </c>
      <c r="AY106" s="67" t="str">
        <f t="shared" si="4"/>
        <v/>
      </c>
      <c r="AZ106" s="67" t="str">
        <f t="shared" si="5"/>
        <v/>
      </c>
      <c r="BA106" s="67" t="str">
        <f t="shared" si="6"/>
        <v/>
      </c>
      <c r="BB106" s="67" t="str">
        <f t="shared" si="7"/>
        <v/>
      </c>
      <c r="BC106" s="67" t="str">
        <f t="shared" si="8"/>
        <v/>
      </c>
      <c r="BD106" s="67" t="str">
        <f t="shared" si="9"/>
        <v/>
      </c>
      <c r="BE106" s="67" t="str">
        <f t="shared" si="10"/>
        <v/>
      </c>
      <c r="BF106" s="67" t="str">
        <f t="shared" si="11"/>
        <v/>
      </c>
      <c r="BG106" s="67" t="str">
        <f t="shared" si="12"/>
        <v/>
      </c>
      <c r="IY106" s="7"/>
      <c r="IZ106" s="7"/>
      <c r="JA106" s="7"/>
    </row>
    <row r="107" spans="1:261" ht="11.85" customHeight="1">
      <c r="A107" s="7" t="str">
        <f t="shared" si="16"/>
        <v/>
      </c>
      <c r="B107" s="7" t="str">
        <f t="shared" si="17"/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2" t="str">
        <v/>
      </c>
      <c r="H107" s="14" t="str">
        <v/>
      </c>
      <c r="I107" s="14" t="str">
        <v/>
      </c>
      <c r="J107" s="14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 t="str">
        <v/>
      </c>
      <c r="T107" s="10"/>
      <c r="U107" s="10"/>
      <c r="V107" s="7"/>
      <c r="W107" s="7"/>
      <c r="Y107" s="66"/>
      <c r="AH107" s="1"/>
      <c r="AI107" s="1"/>
      <c r="AJ107" s="1"/>
      <c r="AR107" s="7" t="str">
        <f t="shared" si="0"/>
        <v/>
      </c>
      <c r="AS107" s="67" t="str">
        <f t="shared" si="13"/>
        <v/>
      </c>
      <c r="AT107" s="67" t="str">
        <f t="shared" si="14"/>
        <v/>
      </c>
      <c r="AU107" s="67" t="str">
        <f t="shared" si="15"/>
        <v/>
      </c>
      <c r="AV107" s="67" t="str">
        <f t="shared" si="1"/>
        <v/>
      </c>
      <c r="AW107" s="67" t="str">
        <f t="shared" si="2"/>
        <v/>
      </c>
      <c r="AX107" s="67" t="str">
        <f t="shared" si="3"/>
        <v/>
      </c>
      <c r="AY107" s="67" t="str">
        <f t="shared" si="4"/>
        <v/>
      </c>
      <c r="AZ107" s="67" t="str">
        <f t="shared" si="5"/>
        <v/>
      </c>
      <c r="BA107" s="67" t="str">
        <f t="shared" si="6"/>
        <v/>
      </c>
      <c r="BB107" s="67" t="str">
        <f t="shared" si="7"/>
        <v/>
      </c>
      <c r="BC107" s="67" t="str">
        <f t="shared" si="8"/>
        <v/>
      </c>
      <c r="BD107" s="67" t="str">
        <f t="shared" si="9"/>
        <v/>
      </c>
      <c r="BE107" s="67" t="str">
        <f t="shared" si="10"/>
        <v/>
      </c>
      <c r="BF107" s="67" t="str">
        <f t="shared" si="11"/>
        <v/>
      </c>
      <c r="BG107" s="67" t="str">
        <f t="shared" si="12"/>
        <v/>
      </c>
      <c r="IY107" s="7"/>
      <c r="IZ107" s="7"/>
      <c r="JA107" s="7"/>
    </row>
    <row r="108" spans="1:261" ht="11.85" customHeight="1">
      <c r="A108" s="7" t="str">
        <f t="shared" si="16"/>
        <v/>
      </c>
      <c r="B108" s="7" t="str">
        <f t="shared" si="17"/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2" t="str">
        <v/>
      </c>
      <c r="H108" s="14" t="str">
        <v/>
      </c>
      <c r="I108" s="14" t="str">
        <v/>
      </c>
      <c r="J108" s="14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 t="str">
        <v/>
      </c>
      <c r="T108" s="10"/>
      <c r="U108" s="10"/>
      <c r="V108" s="7"/>
      <c r="W108" s="7"/>
      <c r="Y108" s="66"/>
      <c r="AH108" s="1"/>
      <c r="AI108" s="1"/>
      <c r="AJ108" s="1"/>
      <c r="AR108" s="7" t="str">
        <f t="shared" si="0"/>
        <v/>
      </c>
      <c r="AS108" s="67" t="str">
        <f t="shared" si="13"/>
        <v/>
      </c>
      <c r="AT108" s="67" t="str">
        <f t="shared" si="14"/>
        <v/>
      </c>
      <c r="AU108" s="67" t="str">
        <f t="shared" si="15"/>
        <v/>
      </c>
      <c r="AV108" s="67" t="str">
        <f t="shared" si="1"/>
        <v/>
      </c>
      <c r="AW108" s="67" t="str">
        <f t="shared" si="2"/>
        <v/>
      </c>
      <c r="AX108" s="67" t="str">
        <f t="shared" si="3"/>
        <v/>
      </c>
      <c r="AY108" s="67" t="str">
        <f t="shared" si="4"/>
        <v/>
      </c>
      <c r="AZ108" s="67" t="str">
        <f t="shared" si="5"/>
        <v/>
      </c>
      <c r="BA108" s="67" t="str">
        <f t="shared" si="6"/>
        <v/>
      </c>
      <c r="BB108" s="67" t="str">
        <f t="shared" si="7"/>
        <v/>
      </c>
      <c r="BC108" s="67" t="str">
        <f t="shared" si="8"/>
        <v/>
      </c>
      <c r="BD108" s="67" t="str">
        <f t="shared" si="9"/>
        <v/>
      </c>
      <c r="BE108" s="67" t="str">
        <f t="shared" si="10"/>
        <v/>
      </c>
      <c r="BF108" s="67" t="str">
        <f t="shared" si="11"/>
        <v/>
      </c>
      <c r="BG108" s="67" t="str">
        <f t="shared" si="12"/>
        <v/>
      </c>
      <c r="IY108" s="7"/>
      <c r="IZ108" s="7"/>
      <c r="JA108" s="7"/>
    </row>
    <row r="109" spans="1:261" ht="11.85" customHeight="1">
      <c r="A109" s="7" t="str">
        <f t="shared" si="16"/>
        <v/>
      </c>
      <c r="B109" s="7" t="str">
        <f t="shared" si="17"/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2" t="str">
        <v/>
      </c>
      <c r="H109" s="14" t="str">
        <v/>
      </c>
      <c r="I109" s="14" t="str">
        <v/>
      </c>
      <c r="J109" s="14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 t="str">
        <v/>
      </c>
      <c r="T109" s="10"/>
      <c r="U109" s="10"/>
      <c r="V109" s="7"/>
      <c r="W109" s="7"/>
      <c r="Y109" s="66"/>
      <c r="AH109" s="1"/>
      <c r="AI109" s="1"/>
      <c r="AJ109" s="1"/>
      <c r="AR109" s="7" t="str">
        <f t="shared" ref="AR109:AR172" si="18">IF((ROW(A109)-ROW($A$45))*$E$29&lt;=$E$30,A109,"")</f>
        <v/>
      </c>
      <c r="AS109" s="67" t="str">
        <f t="shared" si="13"/>
        <v/>
      </c>
      <c r="AT109" s="67" t="str">
        <f t="shared" si="14"/>
        <v/>
      </c>
      <c r="AU109" s="67" t="str">
        <f t="shared" si="15"/>
        <v/>
      </c>
      <c r="AV109" s="67" t="str">
        <f t="shared" ref="AV109:AV172" si="19">IF(ISNUMBER(F109),F109,"")</f>
        <v/>
      </c>
      <c r="AW109" s="67" t="str">
        <f t="shared" ref="AW109:AW172" si="20">IF(ISNUMBER(G109),G109,"")</f>
        <v/>
      </c>
      <c r="AX109" s="67" t="str">
        <f t="shared" ref="AX109:AX172" si="21">IF(ISNUMBER(H109),H109,"")</f>
        <v/>
      </c>
      <c r="AY109" s="67" t="str">
        <f t="shared" ref="AY109:AY172" si="22">IF(ISNUMBER(I109),I109,"")</f>
        <v/>
      </c>
      <c r="AZ109" s="67" t="str">
        <f t="shared" ref="AZ109:AZ172" si="23">IF(ISNUMBER(J109),J109,"")</f>
        <v/>
      </c>
      <c r="BA109" s="67" t="str">
        <f t="shared" ref="BA109:BA172" si="24">IF(ISNUMBER(K109),K109,"")</f>
        <v/>
      </c>
      <c r="BB109" s="67" t="str">
        <f t="shared" ref="BB109:BB172" si="25">IF(ISNUMBER(L109),L109,"")</f>
        <v/>
      </c>
      <c r="BC109" s="67" t="str">
        <f t="shared" ref="BC109:BC172" si="26">IF(ISNUMBER(M109),M109,"")</f>
        <v/>
      </c>
      <c r="BD109" s="67" t="str">
        <f t="shared" ref="BD109:BD172" si="27">IF(ISNUMBER(N109),N109,"")</f>
        <v/>
      </c>
      <c r="BE109" s="67" t="str">
        <f t="shared" ref="BE109:BE172" si="28">IF(ISNUMBER(O109),O109,"")</f>
        <v/>
      </c>
      <c r="BF109" s="67" t="str">
        <f t="shared" ref="BF109:BF172" si="29">IF(ISNUMBER(P109),P109,"")</f>
        <v/>
      </c>
      <c r="BG109" s="67" t="str">
        <f t="shared" ref="BG109:BG172" si="30">IF(ISNUMBER(Q109),Q109,"")</f>
        <v/>
      </c>
      <c r="IY109" s="7"/>
      <c r="IZ109" s="7"/>
      <c r="JA109" s="7"/>
    </row>
    <row r="110" spans="1:261" ht="11.85" customHeight="1">
      <c r="A110" s="7" t="str">
        <f t="shared" si="16"/>
        <v/>
      </c>
      <c r="B110" s="7" t="str">
        <f t="shared" si="17"/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2" t="str">
        <v/>
      </c>
      <c r="H110" s="14" t="str">
        <v/>
      </c>
      <c r="I110" s="14" t="str">
        <v/>
      </c>
      <c r="J110" s="14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 t="str">
        <v/>
      </c>
      <c r="T110" s="10"/>
      <c r="U110" s="10"/>
      <c r="V110" s="7"/>
      <c r="W110" s="7"/>
      <c r="Y110" s="66"/>
      <c r="AH110" s="1"/>
      <c r="AI110" s="1"/>
      <c r="AJ110" s="1"/>
      <c r="AR110" s="7" t="str">
        <f t="shared" si="18"/>
        <v/>
      </c>
      <c r="AS110" s="67" t="str">
        <f t="shared" ref="AS110:AS173" si="31">IF(ISNUMBER(C110),C110,"")</f>
        <v/>
      </c>
      <c r="AT110" s="67" t="str">
        <f t="shared" ref="AT110:AT173" si="32">IF(ISNUMBER(D110),D110,"")</f>
        <v/>
      </c>
      <c r="AU110" s="67" t="str">
        <f t="shared" ref="AU110:AU173" si="33">IF(ISNUMBER(E110),E110,"")</f>
        <v/>
      </c>
      <c r="AV110" s="67" t="str">
        <f t="shared" si="19"/>
        <v/>
      </c>
      <c r="AW110" s="67" t="str">
        <f t="shared" si="20"/>
        <v/>
      </c>
      <c r="AX110" s="67" t="str">
        <f t="shared" si="21"/>
        <v/>
      </c>
      <c r="AY110" s="67" t="str">
        <f t="shared" si="22"/>
        <v/>
      </c>
      <c r="AZ110" s="67" t="str">
        <f t="shared" si="23"/>
        <v/>
      </c>
      <c r="BA110" s="67" t="str">
        <f t="shared" si="24"/>
        <v/>
      </c>
      <c r="BB110" s="67" t="str">
        <f t="shared" si="25"/>
        <v/>
      </c>
      <c r="BC110" s="67" t="str">
        <f t="shared" si="26"/>
        <v/>
      </c>
      <c r="BD110" s="67" t="str">
        <f t="shared" si="27"/>
        <v/>
      </c>
      <c r="BE110" s="67" t="str">
        <f t="shared" si="28"/>
        <v/>
      </c>
      <c r="BF110" s="67" t="str">
        <f t="shared" si="29"/>
        <v/>
      </c>
      <c r="BG110" s="67" t="str">
        <f t="shared" si="30"/>
        <v/>
      </c>
      <c r="IY110" s="7"/>
      <c r="IZ110" s="7"/>
      <c r="JA110" s="7"/>
    </row>
    <row r="111" spans="1:261" ht="11.85" customHeight="1">
      <c r="A111" s="7" t="str">
        <f t="shared" ref="A111:A174" si="34">IF(OR($D$38,$D$36,$D$35,$D$37,$D$39),IF(MOD((ROW(A111)-ROW($A$45))*$E$29,$E$31)&lt;0.0001,(ROW(A111)-ROW($A$45))*$E$29,""),"")</f>
        <v/>
      </c>
      <c r="B111" s="7" t="str">
        <f t="shared" ref="B111:B174" si="35">IF(IF(OR($D$38,$D$36,$D$35,$D$37,$D$39),(ROW(A111)-ROW($A$45))*$E$29,"")&lt;=$E$30,IF(OR($D$38,$D$36,$D$35),(ROW(A111)-ROW($A$45))*$E$29,""),"")</f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2" t="str">
        <v/>
      </c>
      <c r="H111" s="14" t="str">
        <v/>
      </c>
      <c r="I111" s="14" t="str">
        <v/>
      </c>
      <c r="J111" s="14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 t="str">
        <v/>
      </c>
      <c r="T111" s="10"/>
      <c r="U111" s="10"/>
      <c r="V111" s="7"/>
      <c r="W111" s="7"/>
      <c r="Y111" s="66"/>
      <c r="AH111" s="1"/>
      <c r="AI111" s="1"/>
      <c r="AJ111" s="1"/>
      <c r="AR111" s="7" t="str">
        <f t="shared" si="18"/>
        <v/>
      </c>
      <c r="AS111" s="67" t="str">
        <f t="shared" si="31"/>
        <v/>
      </c>
      <c r="AT111" s="67" t="str">
        <f t="shared" si="32"/>
        <v/>
      </c>
      <c r="AU111" s="67" t="str">
        <f t="shared" si="33"/>
        <v/>
      </c>
      <c r="AV111" s="67" t="str">
        <f t="shared" si="19"/>
        <v/>
      </c>
      <c r="AW111" s="67" t="str">
        <f t="shared" si="20"/>
        <v/>
      </c>
      <c r="AX111" s="67" t="str">
        <f t="shared" si="21"/>
        <v/>
      </c>
      <c r="AY111" s="67" t="str">
        <f t="shared" si="22"/>
        <v/>
      </c>
      <c r="AZ111" s="67" t="str">
        <f t="shared" si="23"/>
        <v/>
      </c>
      <c r="BA111" s="67" t="str">
        <f t="shared" si="24"/>
        <v/>
      </c>
      <c r="BB111" s="67" t="str">
        <f t="shared" si="25"/>
        <v/>
      </c>
      <c r="BC111" s="67" t="str">
        <f t="shared" si="26"/>
        <v/>
      </c>
      <c r="BD111" s="67" t="str">
        <f t="shared" si="27"/>
        <v/>
      </c>
      <c r="BE111" s="67" t="str">
        <f t="shared" si="28"/>
        <v/>
      </c>
      <c r="BF111" s="67" t="str">
        <f t="shared" si="29"/>
        <v/>
      </c>
      <c r="BG111" s="67" t="str">
        <f t="shared" si="30"/>
        <v/>
      </c>
      <c r="IY111" s="7"/>
      <c r="IZ111" s="7"/>
      <c r="JA111" s="7"/>
    </row>
    <row r="112" spans="1:261" ht="11.85" customHeight="1">
      <c r="A112" s="7" t="str">
        <f t="shared" si="34"/>
        <v/>
      </c>
      <c r="B112" s="7" t="str">
        <f t="shared" si="35"/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2" t="str">
        <v/>
      </c>
      <c r="H112" s="14" t="str">
        <v/>
      </c>
      <c r="I112" s="14" t="str">
        <v/>
      </c>
      <c r="J112" s="14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 t="str">
        <v/>
      </c>
      <c r="T112" s="10"/>
      <c r="U112" s="10"/>
      <c r="V112" s="7"/>
      <c r="W112" s="7"/>
      <c r="Y112" s="66"/>
      <c r="AH112" s="1"/>
      <c r="AI112" s="1"/>
      <c r="AJ112" s="1"/>
      <c r="AR112" s="7" t="str">
        <f t="shared" si="18"/>
        <v/>
      </c>
      <c r="AS112" s="67" t="str">
        <f t="shared" si="31"/>
        <v/>
      </c>
      <c r="AT112" s="67" t="str">
        <f t="shared" si="32"/>
        <v/>
      </c>
      <c r="AU112" s="67" t="str">
        <f t="shared" si="33"/>
        <v/>
      </c>
      <c r="AV112" s="67" t="str">
        <f t="shared" si="19"/>
        <v/>
      </c>
      <c r="AW112" s="67" t="str">
        <f t="shared" si="20"/>
        <v/>
      </c>
      <c r="AX112" s="67" t="str">
        <f t="shared" si="21"/>
        <v/>
      </c>
      <c r="AY112" s="67" t="str">
        <f t="shared" si="22"/>
        <v/>
      </c>
      <c r="AZ112" s="67" t="str">
        <f t="shared" si="23"/>
        <v/>
      </c>
      <c r="BA112" s="67" t="str">
        <f t="shared" si="24"/>
        <v/>
      </c>
      <c r="BB112" s="67" t="str">
        <f t="shared" si="25"/>
        <v/>
      </c>
      <c r="BC112" s="67" t="str">
        <f t="shared" si="26"/>
        <v/>
      </c>
      <c r="BD112" s="67" t="str">
        <f t="shared" si="27"/>
        <v/>
      </c>
      <c r="BE112" s="67" t="str">
        <f t="shared" si="28"/>
        <v/>
      </c>
      <c r="BF112" s="67" t="str">
        <f t="shared" si="29"/>
        <v/>
      </c>
      <c r="BG112" s="67" t="str">
        <f t="shared" si="30"/>
        <v/>
      </c>
      <c r="IY112" s="7"/>
      <c r="IZ112" s="7"/>
      <c r="JA112" s="7"/>
    </row>
    <row r="113" spans="1:261" ht="11.85" customHeight="1">
      <c r="A113" s="7" t="str">
        <f t="shared" si="34"/>
        <v/>
      </c>
      <c r="B113" s="7" t="str">
        <f t="shared" si="35"/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2" t="str">
        <v/>
      </c>
      <c r="H113" s="14" t="str">
        <v/>
      </c>
      <c r="I113" s="14" t="str">
        <v/>
      </c>
      <c r="J113" s="14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 t="str">
        <v/>
      </c>
      <c r="T113" s="10"/>
      <c r="U113" s="10"/>
      <c r="V113" s="7"/>
      <c r="W113" s="7"/>
      <c r="Y113" s="66"/>
      <c r="AH113" s="1"/>
      <c r="AI113" s="1"/>
      <c r="AJ113" s="1"/>
      <c r="AR113" s="7" t="str">
        <f t="shared" si="18"/>
        <v/>
      </c>
      <c r="AS113" s="67" t="str">
        <f t="shared" si="31"/>
        <v/>
      </c>
      <c r="AT113" s="67" t="str">
        <f t="shared" si="32"/>
        <v/>
      </c>
      <c r="AU113" s="67" t="str">
        <f t="shared" si="33"/>
        <v/>
      </c>
      <c r="AV113" s="67" t="str">
        <f t="shared" si="19"/>
        <v/>
      </c>
      <c r="AW113" s="67" t="str">
        <f t="shared" si="20"/>
        <v/>
      </c>
      <c r="AX113" s="67" t="str">
        <f t="shared" si="21"/>
        <v/>
      </c>
      <c r="AY113" s="67" t="str">
        <f t="shared" si="22"/>
        <v/>
      </c>
      <c r="AZ113" s="67" t="str">
        <f t="shared" si="23"/>
        <v/>
      </c>
      <c r="BA113" s="67" t="str">
        <f t="shared" si="24"/>
        <v/>
      </c>
      <c r="BB113" s="67" t="str">
        <f t="shared" si="25"/>
        <v/>
      </c>
      <c r="BC113" s="67" t="str">
        <f t="shared" si="26"/>
        <v/>
      </c>
      <c r="BD113" s="67" t="str">
        <f t="shared" si="27"/>
        <v/>
      </c>
      <c r="BE113" s="67" t="str">
        <f t="shared" si="28"/>
        <v/>
      </c>
      <c r="BF113" s="67" t="str">
        <f t="shared" si="29"/>
        <v/>
      </c>
      <c r="BG113" s="67" t="str">
        <f t="shared" si="30"/>
        <v/>
      </c>
      <c r="IY113" s="7"/>
      <c r="IZ113" s="7"/>
      <c r="JA113" s="7"/>
    </row>
    <row r="114" spans="1:261" ht="11.85" customHeight="1">
      <c r="A114" s="7" t="str">
        <f t="shared" si="34"/>
        <v/>
      </c>
      <c r="B114" s="7" t="str">
        <f t="shared" si="35"/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2" t="str">
        <v/>
      </c>
      <c r="H114" s="14" t="str">
        <v/>
      </c>
      <c r="I114" s="14" t="str">
        <v/>
      </c>
      <c r="J114" s="14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 t="str">
        <v/>
      </c>
      <c r="T114" s="10"/>
      <c r="U114" s="10"/>
      <c r="V114" s="7"/>
      <c r="W114" s="7"/>
      <c r="Y114" s="66"/>
      <c r="AH114" s="1"/>
      <c r="AI114" s="1"/>
      <c r="AJ114" s="1"/>
      <c r="AR114" s="7" t="str">
        <f t="shared" si="18"/>
        <v/>
      </c>
      <c r="AS114" s="67" t="str">
        <f t="shared" si="31"/>
        <v/>
      </c>
      <c r="AT114" s="67" t="str">
        <f t="shared" si="32"/>
        <v/>
      </c>
      <c r="AU114" s="67" t="str">
        <f t="shared" si="33"/>
        <v/>
      </c>
      <c r="AV114" s="67" t="str">
        <f t="shared" si="19"/>
        <v/>
      </c>
      <c r="AW114" s="67" t="str">
        <f t="shared" si="20"/>
        <v/>
      </c>
      <c r="AX114" s="67" t="str">
        <f t="shared" si="21"/>
        <v/>
      </c>
      <c r="AY114" s="67" t="str">
        <f t="shared" si="22"/>
        <v/>
      </c>
      <c r="AZ114" s="67" t="str">
        <f t="shared" si="23"/>
        <v/>
      </c>
      <c r="BA114" s="67" t="str">
        <f t="shared" si="24"/>
        <v/>
      </c>
      <c r="BB114" s="67" t="str">
        <f t="shared" si="25"/>
        <v/>
      </c>
      <c r="BC114" s="67" t="str">
        <f t="shared" si="26"/>
        <v/>
      </c>
      <c r="BD114" s="67" t="str">
        <f t="shared" si="27"/>
        <v/>
      </c>
      <c r="BE114" s="67" t="str">
        <f t="shared" si="28"/>
        <v/>
      </c>
      <c r="BF114" s="67" t="str">
        <f t="shared" si="29"/>
        <v/>
      </c>
      <c r="BG114" s="67" t="str">
        <f t="shared" si="30"/>
        <v/>
      </c>
      <c r="IY114" s="7"/>
      <c r="IZ114" s="7"/>
      <c r="JA114" s="7"/>
    </row>
    <row r="115" spans="1:261" ht="11.85" customHeight="1">
      <c r="A115" s="7" t="str">
        <f t="shared" si="34"/>
        <v/>
      </c>
      <c r="B115" s="7" t="str">
        <f t="shared" si="35"/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2" t="str">
        <v/>
      </c>
      <c r="H115" s="14" t="str">
        <v/>
      </c>
      <c r="I115" s="14" t="str">
        <v/>
      </c>
      <c r="J115" s="14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 t="str">
        <v/>
      </c>
      <c r="T115" s="10"/>
      <c r="U115" s="10"/>
      <c r="V115" s="7"/>
      <c r="W115" s="7"/>
      <c r="Y115" s="66"/>
      <c r="AH115" s="1"/>
      <c r="AI115" s="1"/>
      <c r="AJ115" s="1"/>
      <c r="AR115" s="7" t="str">
        <f t="shared" si="18"/>
        <v/>
      </c>
      <c r="AS115" s="67" t="str">
        <f t="shared" si="31"/>
        <v/>
      </c>
      <c r="AT115" s="67" t="str">
        <f t="shared" si="32"/>
        <v/>
      </c>
      <c r="AU115" s="67" t="str">
        <f t="shared" si="33"/>
        <v/>
      </c>
      <c r="AV115" s="67" t="str">
        <f t="shared" si="19"/>
        <v/>
      </c>
      <c r="AW115" s="67" t="str">
        <f t="shared" si="20"/>
        <v/>
      </c>
      <c r="AX115" s="67" t="str">
        <f t="shared" si="21"/>
        <v/>
      </c>
      <c r="AY115" s="67" t="str">
        <f t="shared" si="22"/>
        <v/>
      </c>
      <c r="AZ115" s="67" t="str">
        <f t="shared" si="23"/>
        <v/>
      </c>
      <c r="BA115" s="67" t="str">
        <f t="shared" si="24"/>
        <v/>
      </c>
      <c r="BB115" s="67" t="str">
        <f t="shared" si="25"/>
        <v/>
      </c>
      <c r="BC115" s="67" t="str">
        <f t="shared" si="26"/>
        <v/>
      </c>
      <c r="BD115" s="67" t="str">
        <f t="shared" si="27"/>
        <v/>
      </c>
      <c r="BE115" s="67" t="str">
        <f t="shared" si="28"/>
        <v/>
      </c>
      <c r="BF115" s="67" t="str">
        <f t="shared" si="29"/>
        <v/>
      </c>
      <c r="BG115" s="67" t="str">
        <f t="shared" si="30"/>
        <v/>
      </c>
      <c r="IY115" s="7"/>
      <c r="IZ115" s="7"/>
      <c r="JA115" s="7"/>
    </row>
    <row r="116" spans="1:261" ht="11.85" customHeight="1">
      <c r="A116" s="7" t="str">
        <f t="shared" si="34"/>
        <v/>
      </c>
      <c r="B116" s="7" t="str">
        <f t="shared" si="35"/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2" t="str">
        <v/>
      </c>
      <c r="H116" s="14" t="str">
        <v/>
      </c>
      <c r="I116" s="14" t="str">
        <v/>
      </c>
      <c r="J116" s="14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 t="str">
        <v/>
      </c>
      <c r="T116" s="10"/>
      <c r="U116" s="10"/>
      <c r="V116" s="7"/>
      <c r="W116" s="7"/>
      <c r="Y116" s="66"/>
      <c r="AH116" s="1"/>
      <c r="AI116" s="1"/>
      <c r="AJ116" s="1"/>
      <c r="AR116" s="7" t="str">
        <f t="shared" si="18"/>
        <v/>
      </c>
      <c r="AS116" s="67" t="str">
        <f t="shared" si="31"/>
        <v/>
      </c>
      <c r="AT116" s="67" t="str">
        <f t="shared" si="32"/>
        <v/>
      </c>
      <c r="AU116" s="67" t="str">
        <f t="shared" si="33"/>
        <v/>
      </c>
      <c r="AV116" s="67" t="str">
        <f t="shared" si="19"/>
        <v/>
      </c>
      <c r="AW116" s="67" t="str">
        <f t="shared" si="20"/>
        <v/>
      </c>
      <c r="AX116" s="67" t="str">
        <f t="shared" si="21"/>
        <v/>
      </c>
      <c r="AY116" s="67" t="str">
        <f t="shared" si="22"/>
        <v/>
      </c>
      <c r="AZ116" s="67" t="str">
        <f t="shared" si="23"/>
        <v/>
      </c>
      <c r="BA116" s="67" t="str">
        <f t="shared" si="24"/>
        <v/>
      </c>
      <c r="BB116" s="67" t="str">
        <f t="shared" si="25"/>
        <v/>
      </c>
      <c r="BC116" s="67" t="str">
        <f t="shared" si="26"/>
        <v/>
      </c>
      <c r="BD116" s="67" t="str">
        <f t="shared" si="27"/>
        <v/>
      </c>
      <c r="BE116" s="67" t="str">
        <f t="shared" si="28"/>
        <v/>
      </c>
      <c r="BF116" s="67" t="str">
        <f t="shared" si="29"/>
        <v/>
      </c>
      <c r="BG116" s="67" t="str">
        <f t="shared" si="30"/>
        <v/>
      </c>
      <c r="IY116" s="7"/>
      <c r="IZ116" s="7"/>
      <c r="JA116" s="7"/>
    </row>
    <row r="117" spans="1:261" ht="11.85" customHeight="1">
      <c r="A117" s="7" t="str">
        <f t="shared" si="34"/>
        <v/>
      </c>
      <c r="B117" s="7" t="str">
        <f t="shared" si="35"/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2" t="str">
        <v/>
      </c>
      <c r="H117" s="14" t="str">
        <v/>
      </c>
      <c r="I117" s="14" t="str">
        <v/>
      </c>
      <c r="J117" s="14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 t="str">
        <v/>
      </c>
      <c r="T117" s="10"/>
      <c r="U117" s="10"/>
      <c r="V117" s="7"/>
      <c r="W117" s="7"/>
      <c r="Y117" s="66"/>
      <c r="AH117" s="1"/>
      <c r="AI117" s="1"/>
      <c r="AJ117" s="1"/>
      <c r="AR117" s="7" t="str">
        <f t="shared" si="18"/>
        <v/>
      </c>
      <c r="AS117" s="67" t="str">
        <f t="shared" si="31"/>
        <v/>
      </c>
      <c r="AT117" s="67" t="str">
        <f t="shared" si="32"/>
        <v/>
      </c>
      <c r="AU117" s="67" t="str">
        <f t="shared" si="33"/>
        <v/>
      </c>
      <c r="AV117" s="67" t="str">
        <f t="shared" si="19"/>
        <v/>
      </c>
      <c r="AW117" s="67" t="str">
        <f t="shared" si="20"/>
        <v/>
      </c>
      <c r="AX117" s="67" t="str">
        <f t="shared" si="21"/>
        <v/>
      </c>
      <c r="AY117" s="67" t="str">
        <f t="shared" si="22"/>
        <v/>
      </c>
      <c r="AZ117" s="67" t="str">
        <f t="shared" si="23"/>
        <v/>
      </c>
      <c r="BA117" s="67" t="str">
        <f t="shared" si="24"/>
        <v/>
      </c>
      <c r="BB117" s="67" t="str">
        <f t="shared" si="25"/>
        <v/>
      </c>
      <c r="BC117" s="67" t="str">
        <f t="shared" si="26"/>
        <v/>
      </c>
      <c r="BD117" s="67" t="str">
        <f t="shared" si="27"/>
        <v/>
      </c>
      <c r="BE117" s="67" t="str">
        <f t="shared" si="28"/>
        <v/>
      </c>
      <c r="BF117" s="67" t="str">
        <f t="shared" si="29"/>
        <v/>
      </c>
      <c r="BG117" s="67" t="str">
        <f t="shared" si="30"/>
        <v/>
      </c>
      <c r="IY117" s="7"/>
      <c r="IZ117" s="7"/>
      <c r="JA117" s="7"/>
    </row>
    <row r="118" spans="1:261" ht="11.85" customHeight="1">
      <c r="A118" s="7" t="str">
        <f t="shared" si="34"/>
        <v/>
      </c>
      <c r="B118" s="7" t="str">
        <f t="shared" si="35"/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2" t="str">
        <v/>
      </c>
      <c r="H118" s="14" t="str">
        <v/>
      </c>
      <c r="I118" s="14" t="str">
        <v/>
      </c>
      <c r="J118" s="14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 t="str">
        <v/>
      </c>
      <c r="T118" s="10"/>
      <c r="U118" s="10"/>
      <c r="V118" s="7"/>
      <c r="W118" s="7"/>
      <c r="Y118" s="66"/>
      <c r="AH118" s="1"/>
      <c r="AI118" s="1"/>
      <c r="AJ118" s="1"/>
      <c r="AR118" s="7" t="str">
        <f t="shared" si="18"/>
        <v/>
      </c>
      <c r="AS118" s="67" t="str">
        <f t="shared" si="31"/>
        <v/>
      </c>
      <c r="AT118" s="67" t="str">
        <f t="shared" si="32"/>
        <v/>
      </c>
      <c r="AU118" s="67" t="str">
        <f t="shared" si="33"/>
        <v/>
      </c>
      <c r="AV118" s="67" t="str">
        <f t="shared" si="19"/>
        <v/>
      </c>
      <c r="AW118" s="67" t="str">
        <f t="shared" si="20"/>
        <v/>
      </c>
      <c r="AX118" s="67" t="str">
        <f t="shared" si="21"/>
        <v/>
      </c>
      <c r="AY118" s="67" t="str">
        <f t="shared" si="22"/>
        <v/>
      </c>
      <c r="AZ118" s="67" t="str">
        <f t="shared" si="23"/>
        <v/>
      </c>
      <c r="BA118" s="67" t="str">
        <f t="shared" si="24"/>
        <v/>
      </c>
      <c r="BB118" s="67" t="str">
        <f t="shared" si="25"/>
        <v/>
      </c>
      <c r="BC118" s="67" t="str">
        <f t="shared" si="26"/>
        <v/>
      </c>
      <c r="BD118" s="67" t="str">
        <f t="shared" si="27"/>
        <v/>
      </c>
      <c r="BE118" s="67" t="str">
        <f t="shared" si="28"/>
        <v/>
      </c>
      <c r="BF118" s="67" t="str">
        <f t="shared" si="29"/>
        <v/>
      </c>
      <c r="BG118" s="67" t="str">
        <f t="shared" si="30"/>
        <v/>
      </c>
      <c r="IY118" s="7"/>
      <c r="IZ118" s="7"/>
      <c r="JA118" s="7"/>
    </row>
    <row r="119" spans="1:261" ht="11.85" customHeight="1">
      <c r="A119" s="7" t="str">
        <f t="shared" si="34"/>
        <v/>
      </c>
      <c r="B119" s="7" t="str">
        <f t="shared" si="35"/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2" t="str">
        <v/>
      </c>
      <c r="H119" s="14" t="str">
        <v/>
      </c>
      <c r="I119" s="14" t="str">
        <v/>
      </c>
      <c r="J119" s="14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 t="str">
        <v/>
      </c>
      <c r="T119" s="10"/>
      <c r="U119" s="10"/>
      <c r="V119" s="7"/>
      <c r="W119" s="7"/>
      <c r="Y119" s="66"/>
      <c r="AH119" s="1"/>
      <c r="AI119" s="1"/>
      <c r="AJ119" s="1"/>
      <c r="AR119" s="7" t="str">
        <f t="shared" si="18"/>
        <v/>
      </c>
      <c r="AS119" s="67" t="str">
        <f t="shared" si="31"/>
        <v/>
      </c>
      <c r="AT119" s="67" t="str">
        <f t="shared" si="32"/>
        <v/>
      </c>
      <c r="AU119" s="67" t="str">
        <f t="shared" si="33"/>
        <v/>
      </c>
      <c r="AV119" s="67" t="str">
        <f t="shared" si="19"/>
        <v/>
      </c>
      <c r="AW119" s="67" t="str">
        <f t="shared" si="20"/>
        <v/>
      </c>
      <c r="AX119" s="67" t="str">
        <f t="shared" si="21"/>
        <v/>
      </c>
      <c r="AY119" s="67" t="str">
        <f t="shared" si="22"/>
        <v/>
      </c>
      <c r="AZ119" s="67" t="str">
        <f t="shared" si="23"/>
        <v/>
      </c>
      <c r="BA119" s="67" t="str">
        <f t="shared" si="24"/>
        <v/>
      </c>
      <c r="BB119" s="67" t="str">
        <f t="shared" si="25"/>
        <v/>
      </c>
      <c r="BC119" s="67" t="str">
        <f t="shared" si="26"/>
        <v/>
      </c>
      <c r="BD119" s="67" t="str">
        <f t="shared" si="27"/>
        <v/>
      </c>
      <c r="BE119" s="67" t="str">
        <f t="shared" si="28"/>
        <v/>
      </c>
      <c r="BF119" s="67" t="str">
        <f t="shared" si="29"/>
        <v/>
      </c>
      <c r="BG119" s="67" t="str">
        <f t="shared" si="30"/>
        <v/>
      </c>
      <c r="IY119" s="7"/>
      <c r="IZ119" s="7"/>
      <c r="JA119" s="7"/>
    </row>
    <row r="120" spans="1:261" ht="11.85" customHeight="1">
      <c r="A120" s="7" t="str">
        <f t="shared" si="34"/>
        <v/>
      </c>
      <c r="B120" s="7" t="str">
        <f t="shared" si="35"/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2" t="str">
        <v/>
      </c>
      <c r="H120" s="14" t="str">
        <v/>
      </c>
      <c r="I120" s="14" t="str">
        <v/>
      </c>
      <c r="J120" s="14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 t="str">
        <v/>
      </c>
      <c r="T120" s="10"/>
      <c r="U120" s="10"/>
      <c r="V120" s="7"/>
      <c r="W120" s="7"/>
      <c r="Y120" s="66"/>
      <c r="AH120" s="1"/>
      <c r="AI120" s="1"/>
      <c r="AJ120" s="1"/>
      <c r="AR120" s="7" t="str">
        <f t="shared" si="18"/>
        <v/>
      </c>
      <c r="AS120" s="67" t="str">
        <f t="shared" si="31"/>
        <v/>
      </c>
      <c r="AT120" s="67" t="str">
        <f t="shared" si="32"/>
        <v/>
      </c>
      <c r="AU120" s="67" t="str">
        <f t="shared" si="33"/>
        <v/>
      </c>
      <c r="AV120" s="67" t="str">
        <f t="shared" si="19"/>
        <v/>
      </c>
      <c r="AW120" s="67" t="str">
        <f t="shared" si="20"/>
        <v/>
      </c>
      <c r="AX120" s="67" t="str">
        <f t="shared" si="21"/>
        <v/>
      </c>
      <c r="AY120" s="67" t="str">
        <f t="shared" si="22"/>
        <v/>
      </c>
      <c r="AZ120" s="67" t="str">
        <f t="shared" si="23"/>
        <v/>
      </c>
      <c r="BA120" s="67" t="str">
        <f t="shared" si="24"/>
        <v/>
      </c>
      <c r="BB120" s="67" t="str">
        <f t="shared" si="25"/>
        <v/>
      </c>
      <c r="BC120" s="67" t="str">
        <f t="shared" si="26"/>
        <v/>
      </c>
      <c r="BD120" s="67" t="str">
        <f t="shared" si="27"/>
        <v/>
      </c>
      <c r="BE120" s="67" t="str">
        <f t="shared" si="28"/>
        <v/>
      </c>
      <c r="BF120" s="67" t="str">
        <f t="shared" si="29"/>
        <v/>
      </c>
      <c r="BG120" s="67" t="str">
        <f t="shared" si="30"/>
        <v/>
      </c>
      <c r="IY120" s="7"/>
      <c r="IZ120" s="7"/>
      <c r="JA120" s="7"/>
    </row>
    <row r="121" spans="1:261" ht="11.85" customHeight="1">
      <c r="A121" s="7" t="str">
        <f t="shared" si="34"/>
        <v/>
      </c>
      <c r="B121" s="7" t="str">
        <f t="shared" si="35"/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2" t="str">
        <v/>
      </c>
      <c r="H121" s="14" t="str">
        <v/>
      </c>
      <c r="I121" s="14" t="str">
        <v/>
      </c>
      <c r="J121" s="14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 t="str">
        <v/>
      </c>
      <c r="T121" s="10"/>
      <c r="U121" s="10"/>
      <c r="V121" s="7"/>
      <c r="W121" s="7"/>
      <c r="Y121" s="66"/>
      <c r="AH121" s="1"/>
      <c r="AI121" s="1"/>
      <c r="AJ121" s="1"/>
      <c r="AR121" s="7" t="str">
        <f t="shared" si="18"/>
        <v/>
      </c>
      <c r="AS121" s="67" t="str">
        <f t="shared" si="31"/>
        <v/>
      </c>
      <c r="AT121" s="67" t="str">
        <f t="shared" si="32"/>
        <v/>
      </c>
      <c r="AU121" s="67" t="str">
        <f t="shared" si="33"/>
        <v/>
      </c>
      <c r="AV121" s="67" t="str">
        <f t="shared" si="19"/>
        <v/>
      </c>
      <c r="AW121" s="67" t="str">
        <f t="shared" si="20"/>
        <v/>
      </c>
      <c r="AX121" s="67" t="str">
        <f t="shared" si="21"/>
        <v/>
      </c>
      <c r="AY121" s="67" t="str">
        <f t="shared" si="22"/>
        <v/>
      </c>
      <c r="AZ121" s="67" t="str">
        <f t="shared" si="23"/>
        <v/>
      </c>
      <c r="BA121" s="67" t="str">
        <f t="shared" si="24"/>
        <v/>
      </c>
      <c r="BB121" s="67" t="str">
        <f t="shared" si="25"/>
        <v/>
      </c>
      <c r="BC121" s="67" t="str">
        <f t="shared" si="26"/>
        <v/>
      </c>
      <c r="BD121" s="67" t="str">
        <f t="shared" si="27"/>
        <v/>
      </c>
      <c r="BE121" s="67" t="str">
        <f t="shared" si="28"/>
        <v/>
      </c>
      <c r="BF121" s="67" t="str">
        <f t="shared" si="29"/>
        <v/>
      </c>
      <c r="BG121" s="67" t="str">
        <f t="shared" si="30"/>
        <v/>
      </c>
      <c r="IY121" s="7"/>
      <c r="IZ121" s="7"/>
      <c r="JA121" s="7"/>
    </row>
    <row r="122" spans="1:261" ht="11.85" customHeight="1">
      <c r="A122" s="7" t="str">
        <f t="shared" si="34"/>
        <v/>
      </c>
      <c r="B122" s="7" t="str">
        <f t="shared" si="35"/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2" t="str">
        <v/>
      </c>
      <c r="H122" s="14" t="str">
        <v/>
      </c>
      <c r="I122" s="14" t="str">
        <v/>
      </c>
      <c r="J122" s="14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 t="str">
        <v/>
      </c>
      <c r="T122" s="10"/>
      <c r="U122" s="10"/>
      <c r="V122" s="7"/>
      <c r="W122" s="7"/>
      <c r="Y122" s="66"/>
      <c r="AH122" s="1"/>
      <c r="AI122" s="1"/>
      <c r="AJ122" s="1"/>
      <c r="AR122" s="7" t="str">
        <f t="shared" si="18"/>
        <v/>
      </c>
      <c r="AS122" s="67" t="str">
        <f t="shared" si="31"/>
        <v/>
      </c>
      <c r="AT122" s="67" t="str">
        <f t="shared" si="32"/>
        <v/>
      </c>
      <c r="AU122" s="67" t="str">
        <f t="shared" si="33"/>
        <v/>
      </c>
      <c r="AV122" s="67" t="str">
        <f t="shared" si="19"/>
        <v/>
      </c>
      <c r="AW122" s="67" t="str">
        <f t="shared" si="20"/>
        <v/>
      </c>
      <c r="AX122" s="67" t="str">
        <f t="shared" si="21"/>
        <v/>
      </c>
      <c r="AY122" s="67" t="str">
        <f t="shared" si="22"/>
        <v/>
      </c>
      <c r="AZ122" s="67" t="str">
        <f t="shared" si="23"/>
        <v/>
      </c>
      <c r="BA122" s="67" t="str">
        <f t="shared" si="24"/>
        <v/>
      </c>
      <c r="BB122" s="67" t="str">
        <f t="shared" si="25"/>
        <v/>
      </c>
      <c r="BC122" s="67" t="str">
        <f t="shared" si="26"/>
        <v/>
      </c>
      <c r="BD122" s="67" t="str">
        <f t="shared" si="27"/>
        <v/>
      </c>
      <c r="BE122" s="67" t="str">
        <f t="shared" si="28"/>
        <v/>
      </c>
      <c r="BF122" s="67" t="str">
        <f t="shared" si="29"/>
        <v/>
      </c>
      <c r="BG122" s="67" t="str">
        <f t="shared" si="30"/>
        <v/>
      </c>
      <c r="IY122" s="7"/>
      <c r="IZ122" s="7"/>
      <c r="JA122" s="7"/>
    </row>
    <row r="123" spans="1:261" ht="11.85" customHeight="1">
      <c r="A123" s="7" t="str">
        <f t="shared" si="34"/>
        <v/>
      </c>
      <c r="B123" s="7" t="str">
        <f t="shared" si="35"/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2" t="str">
        <v/>
      </c>
      <c r="H123" s="14" t="str">
        <v/>
      </c>
      <c r="I123" s="14" t="str">
        <v/>
      </c>
      <c r="J123" s="14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 t="str">
        <v/>
      </c>
      <c r="T123" s="10"/>
      <c r="U123" s="10"/>
      <c r="V123" s="7"/>
      <c r="W123" s="7"/>
      <c r="Y123" s="66"/>
      <c r="AH123" s="1"/>
      <c r="AI123" s="1"/>
      <c r="AJ123" s="1"/>
      <c r="AR123" s="7" t="str">
        <f t="shared" si="18"/>
        <v/>
      </c>
      <c r="AS123" s="67" t="str">
        <f t="shared" si="31"/>
        <v/>
      </c>
      <c r="AT123" s="67" t="str">
        <f t="shared" si="32"/>
        <v/>
      </c>
      <c r="AU123" s="67" t="str">
        <f t="shared" si="33"/>
        <v/>
      </c>
      <c r="AV123" s="67" t="str">
        <f t="shared" si="19"/>
        <v/>
      </c>
      <c r="AW123" s="67" t="str">
        <f t="shared" si="20"/>
        <v/>
      </c>
      <c r="AX123" s="67" t="str">
        <f t="shared" si="21"/>
        <v/>
      </c>
      <c r="AY123" s="67" t="str">
        <f t="shared" si="22"/>
        <v/>
      </c>
      <c r="AZ123" s="67" t="str">
        <f t="shared" si="23"/>
        <v/>
      </c>
      <c r="BA123" s="67" t="str">
        <f t="shared" si="24"/>
        <v/>
      </c>
      <c r="BB123" s="67" t="str">
        <f t="shared" si="25"/>
        <v/>
      </c>
      <c r="BC123" s="67" t="str">
        <f t="shared" si="26"/>
        <v/>
      </c>
      <c r="BD123" s="67" t="str">
        <f t="shared" si="27"/>
        <v/>
      </c>
      <c r="BE123" s="67" t="str">
        <f t="shared" si="28"/>
        <v/>
      </c>
      <c r="BF123" s="67" t="str">
        <f t="shared" si="29"/>
        <v/>
      </c>
      <c r="BG123" s="67" t="str">
        <f t="shared" si="30"/>
        <v/>
      </c>
      <c r="IY123" s="7"/>
      <c r="IZ123" s="7"/>
      <c r="JA123" s="7"/>
    </row>
    <row r="124" spans="1:261" ht="11.85" customHeight="1">
      <c r="A124" s="7" t="str">
        <f t="shared" si="34"/>
        <v/>
      </c>
      <c r="B124" s="7" t="str">
        <f t="shared" si="35"/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2" t="str">
        <v/>
      </c>
      <c r="H124" s="14" t="str">
        <v/>
      </c>
      <c r="I124" s="14" t="str">
        <v/>
      </c>
      <c r="J124" s="14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 t="str">
        <v/>
      </c>
      <c r="T124" s="10"/>
      <c r="U124" s="10"/>
      <c r="V124" s="7"/>
      <c r="W124" s="7"/>
      <c r="Y124" s="66"/>
      <c r="AH124" s="1"/>
      <c r="AI124" s="1"/>
      <c r="AJ124" s="1"/>
      <c r="AR124" s="7" t="str">
        <f t="shared" si="18"/>
        <v/>
      </c>
      <c r="AS124" s="67" t="str">
        <f t="shared" si="31"/>
        <v/>
      </c>
      <c r="AT124" s="67" t="str">
        <f t="shared" si="32"/>
        <v/>
      </c>
      <c r="AU124" s="67" t="str">
        <f t="shared" si="33"/>
        <v/>
      </c>
      <c r="AV124" s="67" t="str">
        <f t="shared" si="19"/>
        <v/>
      </c>
      <c r="AW124" s="67" t="str">
        <f t="shared" si="20"/>
        <v/>
      </c>
      <c r="AX124" s="67" t="str">
        <f t="shared" si="21"/>
        <v/>
      </c>
      <c r="AY124" s="67" t="str">
        <f t="shared" si="22"/>
        <v/>
      </c>
      <c r="AZ124" s="67" t="str">
        <f t="shared" si="23"/>
        <v/>
      </c>
      <c r="BA124" s="67" t="str">
        <f t="shared" si="24"/>
        <v/>
      </c>
      <c r="BB124" s="67" t="str">
        <f t="shared" si="25"/>
        <v/>
      </c>
      <c r="BC124" s="67" t="str">
        <f t="shared" si="26"/>
        <v/>
      </c>
      <c r="BD124" s="67" t="str">
        <f t="shared" si="27"/>
        <v/>
      </c>
      <c r="BE124" s="67" t="str">
        <f t="shared" si="28"/>
        <v/>
      </c>
      <c r="BF124" s="67" t="str">
        <f t="shared" si="29"/>
        <v/>
      </c>
      <c r="BG124" s="67" t="str">
        <f t="shared" si="30"/>
        <v/>
      </c>
      <c r="IY124" s="7"/>
      <c r="IZ124" s="7"/>
      <c r="JA124" s="7"/>
    </row>
    <row r="125" spans="1:261" ht="11.85" customHeight="1">
      <c r="A125" s="7" t="str">
        <f t="shared" si="34"/>
        <v/>
      </c>
      <c r="B125" s="7" t="str">
        <f t="shared" si="35"/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2" t="str">
        <v/>
      </c>
      <c r="H125" s="14" t="str">
        <v/>
      </c>
      <c r="I125" s="14" t="str">
        <v/>
      </c>
      <c r="J125" s="14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 t="str">
        <v/>
      </c>
      <c r="T125" s="10"/>
      <c r="U125" s="10"/>
      <c r="V125" s="7"/>
      <c r="W125" s="7"/>
      <c r="Y125" s="66"/>
      <c r="AH125" s="1"/>
      <c r="AI125" s="1"/>
      <c r="AJ125" s="1"/>
      <c r="AR125" s="7" t="str">
        <f t="shared" si="18"/>
        <v/>
      </c>
      <c r="AS125" s="67" t="str">
        <f t="shared" si="31"/>
        <v/>
      </c>
      <c r="AT125" s="67" t="str">
        <f t="shared" si="32"/>
        <v/>
      </c>
      <c r="AU125" s="67" t="str">
        <f t="shared" si="33"/>
        <v/>
      </c>
      <c r="AV125" s="67" t="str">
        <f t="shared" si="19"/>
        <v/>
      </c>
      <c r="AW125" s="67" t="str">
        <f t="shared" si="20"/>
        <v/>
      </c>
      <c r="AX125" s="67" t="str">
        <f t="shared" si="21"/>
        <v/>
      </c>
      <c r="AY125" s="67" t="str">
        <f t="shared" si="22"/>
        <v/>
      </c>
      <c r="AZ125" s="67" t="str">
        <f t="shared" si="23"/>
        <v/>
      </c>
      <c r="BA125" s="67" t="str">
        <f t="shared" si="24"/>
        <v/>
      </c>
      <c r="BB125" s="67" t="str">
        <f t="shared" si="25"/>
        <v/>
      </c>
      <c r="BC125" s="67" t="str">
        <f t="shared" si="26"/>
        <v/>
      </c>
      <c r="BD125" s="67" t="str">
        <f t="shared" si="27"/>
        <v/>
      </c>
      <c r="BE125" s="67" t="str">
        <f t="shared" si="28"/>
        <v/>
      </c>
      <c r="BF125" s="67" t="str">
        <f t="shared" si="29"/>
        <v/>
      </c>
      <c r="BG125" s="67" t="str">
        <f t="shared" si="30"/>
        <v/>
      </c>
      <c r="IY125" s="7"/>
      <c r="IZ125" s="7"/>
      <c r="JA125" s="7"/>
    </row>
    <row r="126" spans="1:261" ht="11.85" customHeight="1">
      <c r="A126" s="7" t="str">
        <f t="shared" si="34"/>
        <v/>
      </c>
      <c r="B126" s="7" t="str">
        <f t="shared" si="35"/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2" t="str">
        <v/>
      </c>
      <c r="H126" s="14" t="str">
        <v/>
      </c>
      <c r="I126" s="14" t="str">
        <v/>
      </c>
      <c r="J126" s="14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 t="str">
        <v/>
      </c>
      <c r="T126" s="10"/>
      <c r="U126" s="10"/>
      <c r="V126" s="7"/>
      <c r="W126" s="7"/>
      <c r="Y126" s="66"/>
      <c r="AH126" s="1"/>
      <c r="AI126" s="1"/>
      <c r="AJ126" s="1"/>
      <c r="AR126" s="7" t="str">
        <f t="shared" si="18"/>
        <v/>
      </c>
      <c r="AS126" s="67" t="str">
        <f t="shared" si="31"/>
        <v/>
      </c>
      <c r="AT126" s="67" t="str">
        <f t="shared" si="32"/>
        <v/>
      </c>
      <c r="AU126" s="67" t="str">
        <f t="shared" si="33"/>
        <v/>
      </c>
      <c r="AV126" s="67" t="str">
        <f t="shared" si="19"/>
        <v/>
      </c>
      <c r="AW126" s="67" t="str">
        <f t="shared" si="20"/>
        <v/>
      </c>
      <c r="AX126" s="67" t="str">
        <f t="shared" si="21"/>
        <v/>
      </c>
      <c r="AY126" s="67" t="str">
        <f t="shared" si="22"/>
        <v/>
      </c>
      <c r="AZ126" s="67" t="str">
        <f t="shared" si="23"/>
        <v/>
      </c>
      <c r="BA126" s="67" t="str">
        <f t="shared" si="24"/>
        <v/>
      </c>
      <c r="BB126" s="67" t="str">
        <f t="shared" si="25"/>
        <v/>
      </c>
      <c r="BC126" s="67" t="str">
        <f t="shared" si="26"/>
        <v/>
      </c>
      <c r="BD126" s="67" t="str">
        <f t="shared" si="27"/>
        <v/>
      </c>
      <c r="BE126" s="67" t="str">
        <f t="shared" si="28"/>
        <v/>
      </c>
      <c r="BF126" s="67" t="str">
        <f t="shared" si="29"/>
        <v/>
      </c>
      <c r="BG126" s="67" t="str">
        <f t="shared" si="30"/>
        <v/>
      </c>
      <c r="IY126" s="7"/>
      <c r="IZ126" s="7"/>
      <c r="JA126" s="7"/>
    </row>
    <row r="127" spans="1:261" ht="11.85" customHeight="1">
      <c r="A127" s="7" t="str">
        <f t="shared" si="34"/>
        <v/>
      </c>
      <c r="B127" s="7" t="str">
        <f t="shared" si="35"/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2" t="str">
        <v/>
      </c>
      <c r="H127" s="14" t="str">
        <v/>
      </c>
      <c r="I127" s="14" t="str">
        <v/>
      </c>
      <c r="J127" s="14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 t="str">
        <v/>
      </c>
      <c r="T127" s="10"/>
      <c r="U127" s="10"/>
      <c r="V127" s="7"/>
      <c r="W127" s="7"/>
      <c r="Y127" s="66"/>
      <c r="AH127" s="1"/>
      <c r="AI127" s="1"/>
      <c r="AJ127" s="1"/>
      <c r="AR127" s="7" t="str">
        <f t="shared" si="18"/>
        <v/>
      </c>
      <c r="AS127" s="67" t="str">
        <f t="shared" si="31"/>
        <v/>
      </c>
      <c r="AT127" s="67" t="str">
        <f t="shared" si="32"/>
        <v/>
      </c>
      <c r="AU127" s="67" t="str">
        <f t="shared" si="33"/>
        <v/>
      </c>
      <c r="AV127" s="67" t="str">
        <f t="shared" si="19"/>
        <v/>
      </c>
      <c r="AW127" s="67" t="str">
        <f t="shared" si="20"/>
        <v/>
      </c>
      <c r="AX127" s="67" t="str">
        <f t="shared" si="21"/>
        <v/>
      </c>
      <c r="AY127" s="67" t="str">
        <f t="shared" si="22"/>
        <v/>
      </c>
      <c r="AZ127" s="67" t="str">
        <f t="shared" si="23"/>
        <v/>
      </c>
      <c r="BA127" s="67" t="str">
        <f t="shared" si="24"/>
        <v/>
      </c>
      <c r="BB127" s="67" t="str">
        <f t="shared" si="25"/>
        <v/>
      </c>
      <c r="BC127" s="67" t="str">
        <f t="shared" si="26"/>
        <v/>
      </c>
      <c r="BD127" s="67" t="str">
        <f t="shared" si="27"/>
        <v/>
      </c>
      <c r="BE127" s="67" t="str">
        <f t="shared" si="28"/>
        <v/>
      </c>
      <c r="BF127" s="67" t="str">
        <f t="shared" si="29"/>
        <v/>
      </c>
      <c r="BG127" s="67" t="str">
        <f t="shared" si="30"/>
        <v/>
      </c>
      <c r="IY127" s="7"/>
      <c r="IZ127" s="7"/>
      <c r="JA127" s="7"/>
    </row>
    <row r="128" spans="1:261" ht="11.85" customHeight="1">
      <c r="A128" s="7" t="str">
        <f t="shared" si="34"/>
        <v/>
      </c>
      <c r="B128" s="7" t="str">
        <f t="shared" si="35"/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2" t="str">
        <v/>
      </c>
      <c r="H128" s="14" t="str">
        <v/>
      </c>
      <c r="I128" s="14" t="str">
        <v/>
      </c>
      <c r="J128" s="14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 t="str">
        <v/>
      </c>
      <c r="T128" s="10"/>
      <c r="U128" s="10"/>
      <c r="V128" s="7"/>
      <c r="W128" s="7"/>
      <c r="Y128" s="66"/>
      <c r="AH128" s="1"/>
      <c r="AI128" s="1"/>
      <c r="AJ128" s="1"/>
      <c r="AR128" s="7" t="str">
        <f t="shared" si="18"/>
        <v/>
      </c>
      <c r="AS128" s="67" t="str">
        <f t="shared" si="31"/>
        <v/>
      </c>
      <c r="AT128" s="67" t="str">
        <f t="shared" si="32"/>
        <v/>
      </c>
      <c r="AU128" s="67" t="str">
        <f t="shared" si="33"/>
        <v/>
      </c>
      <c r="AV128" s="67" t="str">
        <f t="shared" si="19"/>
        <v/>
      </c>
      <c r="AW128" s="67" t="str">
        <f t="shared" si="20"/>
        <v/>
      </c>
      <c r="AX128" s="67" t="str">
        <f t="shared" si="21"/>
        <v/>
      </c>
      <c r="AY128" s="67" t="str">
        <f t="shared" si="22"/>
        <v/>
      </c>
      <c r="AZ128" s="67" t="str">
        <f t="shared" si="23"/>
        <v/>
      </c>
      <c r="BA128" s="67" t="str">
        <f t="shared" si="24"/>
        <v/>
      </c>
      <c r="BB128" s="67" t="str">
        <f t="shared" si="25"/>
        <v/>
      </c>
      <c r="BC128" s="67" t="str">
        <f t="shared" si="26"/>
        <v/>
      </c>
      <c r="BD128" s="67" t="str">
        <f t="shared" si="27"/>
        <v/>
      </c>
      <c r="BE128" s="67" t="str">
        <f t="shared" si="28"/>
        <v/>
      </c>
      <c r="BF128" s="67" t="str">
        <f t="shared" si="29"/>
        <v/>
      </c>
      <c r="BG128" s="67" t="str">
        <f t="shared" si="30"/>
        <v/>
      </c>
      <c r="IY128" s="7"/>
      <c r="IZ128" s="7"/>
      <c r="JA128" s="7"/>
    </row>
    <row r="129" spans="1:261" ht="11.85" customHeight="1">
      <c r="A129" s="7" t="str">
        <f t="shared" si="34"/>
        <v/>
      </c>
      <c r="B129" s="7" t="str">
        <f t="shared" si="35"/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2" t="str">
        <v/>
      </c>
      <c r="H129" s="14" t="str">
        <v/>
      </c>
      <c r="I129" s="14" t="str">
        <v/>
      </c>
      <c r="J129" s="14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 t="str">
        <v/>
      </c>
      <c r="T129" s="10"/>
      <c r="U129" s="10"/>
      <c r="V129" s="7"/>
      <c r="W129" s="7"/>
      <c r="Y129" s="66"/>
      <c r="AH129" s="1"/>
      <c r="AI129" s="1"/>
      <c r="AJ129" s="1"/>
      <c r="AR129" s="7" t="str">
        <f t="shared" si="18"/>
        <v/>
      </c>
      <c r="AS129" s="67" t="str">
        <f t="shared" si="31"/>
        <v/>
      </c>
      <c r="AT129" s="67" t="str">
        <f t="shared" si="32"/>
        <v/>
      </c>
      <c r="AU129" s="67" t="str">
        <f t="shared" si="33"/>
        <v/>
      </c>
      <c r="AV129" s="67" t="str">
        <f t="shared" si="19"/>
        <v/>
      </c>
      <c r="AW129" s="67" t="str">
        <f t="shared" si="20"/>
        <v/>
      </c>
      <c r="AX129" s="67" t="str">
        <f t="shared" si="21"/>
        <v/>
      </c>
      <c r="AY129" s="67" t="str">
        <f t="shared" si="22"/>
        <v/>
      </c>
      <c r="AZ129" s="67" t="str">
        <f t="shared" si="23"/>
        <v/>
      </c>
      <c r="BA129" s="67" t="str">
        <f t="shared" si="24"/>
        <v/>
      </c>
      <c r="BB129" s="67" t="str">
        <f t="shared" si="25"/>
        <v/>
      </c>
      <c r="BC129" s="67" t="str">
        <f t="shared" si="26"/>
        <v/>
      </c>
      <c r="BD129" s="67" t="str">
        <f t="shared" si="27"/>
        <v/>
      </c>
      <c r="BE129" s="67" t="str">
        <f t="shared" si="28"/>
        <v/>
      </c>
      <c r="BF129" s="67" t="str">
        <f t="shared" si="29"/>
        <v/>
      </c>
      <c r="BG129" s="67" t="str">
        <f t="shared" si="30"/>
        <v/>
      </c>
      <c r="IY129" s="7"/>
      <c r="IZ129" s="7"/>
      <c r="JA129" s="7"/>
    </row>
    <row r="130" spans="1:261" ht="11.85" customHeight="1">
      <c r="A130" s="7" t="str">
        <f t="shared" si="34"/>
        <v/>
      </c>
      <c r="B130" s="7" t="str">
        <f t="shared" si="35"/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2" t="str">
        <v/>
      </c>
      <c r="H130" s="14" t="str">
        <v/>
      </c>
      <c r="I130" s="14" t="str">
        <v/>
      </c>
      <c r="J130" s="14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 t="str">
        <v/>
      </c>
      <c r="T130" s="10"/>
      <c r="U130" s="10"/>
      <c r="V130" s="7"/>
      <c r="W130" s="7"/>
      <c r="Y130" s="66"/>
      <c r="AH130" s="1"/>
      <c r="AI130" s="1"/>
      <c r="AJ130" s="1"/>
      <c r="AR130" s="7" t="str">
        <f t="shared" si="18"/>
        <v/>
      </c>
      <c r="AS130" s="67" t="str">
        <f t="shared" si="31"/>
        <v/>
      </c>
      <c r="AT130" s="67" t="str">
        <f t="shared" si="32"/>
        <v/>
      </c>
      <c r="AU130" s="67" t="str">
        <f t="shared" si="33"/>
        <v/>
      </c>
      <c r="AV130" s="67" t="str">
        <f t="shared" si="19"/>
        <v/>
      </c>
      <c r="AW130" s="67" t="str">
        <f t="shared" si="20"/>
        <v/>
      </c>
      <c r="AX130" s="67" t="str">
        <f t="shared" si="21"/>
        <v/>
      </c>
      <c r="AY130" s="67" t="str">
        <f t="shared" si="22"/>
        <v/>
      </c>
      <c r="AZ130" s="67" t="str">
        <f t="shared" si="23"/>
        <v/>
      </c>
      <c r="BA130" s="67" t="str">
        <f t="shared" si="24"/>
        <v/>
      </c>
      <c r="BB130" s="67" t="str">
        <f t="shared" si="25"/>
        <v/>
      </c>
      <c r="BC130" s="67" t="str">
        <f t="shared" si="26"/>
        <v/>
      </c>
      <c r="BD130" s="67" t="str">
        <f t="shared" si="27"/>
        <v/>
      </c>
      <c r="BE130" s="67" t="str">
        <f t="shared" si="28"/>
        <v/>
      </c>
      <c r="BF130" s="67" t="str">
        <f t="shared" si="29"/>
        <v/>
      </c>
      <c r="BG130" s="67" t="str">
        <f t="shared" si="30"/>
        <v/>
      </c>
      <c r="IY130" s="7"/>
      <c r="IZ130" s="7"/>
      <c r="JA130" s="7"/>
    </row>
    <row r="131" spans="1:261" ht="11.85" customHeight="1">
      <c r="A131" s="7" t="str">
        <f t="shared" si="34"/>
        <v/>
      </c>
      <c r="B131" s="7" t="str">
        <f t="shared" si="35"/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2" t="str">
        <v/>
      </c>
      <c r="H131" s="14" t="str">
        <v/>
      </c>
      <c r="I131" s="14" t="str">
        <v/>
      </c>
      <c r="J131" s="14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 t="str">
        <v/>
      </c>
      <c r="T131" s="10"/>
      <c r="U131" s="10"/>
      <c r="V131" s="7"/>
      <c r="W131" s="7"/>
      <c r="Y131" s="66"/>
      <c r="AH131" s="1"/>
      <c r="AI131" s="1"/>
      <c r="AJ131" s="1"/>
      <c r="AR131" s="7" t="str">
        <f t="shared" si="18"/>
        <v/>
      </c>
      <c r="AS131" s="67" t="str">
        <f t="shared" si="31"/>
        <v/>
      </c>
      <c r="AT131" s="67" t="str">
        <f t="shared" si="32"/>
        <v/>
      </c>
      <c r="AU131" s="67" t="str">
        <f t="shared" si="33"/>
        <v/>
      </c>
      <c r="AV131" s="67" t="str">
        <f t="shared" si="19"/>
        <v/>
      </c>
      <c r="AW131" s="67" t="str">
        <f t="shared" si="20"/>
        <v/>
      </c>
      <c r="AX131" s="67" t="str">
        <f t="shared" si="21"/>
        <v/>
      </c>
      <c r="AY131" s="67" t="str">
        <f t="shared" si="22"/>
        <v/>
      </c>
      <c r="AZ131" s="67" t="str">
        <f t="shared" si="23"/>
        <v/>
      </c>
      <c r="BA131" s="67" t="str">
        <f t="shared" si="24"/>
        <v/>
      </c>
      <c r="BB131" s="67" t="str">
        <f t="shared" si="25"/>
        <v/>
      </c>
      <c r="BC131" s="67" t="str">
        <f t="shared" si="26"/>
        <v/>
      </c>
      <c r="BD131" s="67" t="str">
        <f t="shared" si="27"/>
        <v/>
      </c>
      <c r="BE131" s="67" t="str">
        <f t="shared" si="28"/>
        <v/>
      </c>
      <c r="BF131" s="67" t="str">
        <f t="shared" si="29"/>
        <v/>
      </c>
      <c r="BG131" s="67" t="str">
        <f t="shared" si="30"/>
        <v/>
      </c>
      <c r="IY131" s="7"/>
      <c r="IZ131" s="7"/>
      <c r="JA131" s="7"/>
    </row>
    <row r="132" spans="1:261" ht="11.85" customHeight="1">
      <c r="A132" s="7" t="str">
        <f t="shared" si="34"/>
        <v/>
      </c>
      <c r="B132" s="7" t="str">
        <f t="shared" si="35"/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2" t="str">
        <v/>
      </c>
      <c r="H132" s="14" t="str">
        <v/>
      </c>
      <c r="I132" s="14" t="str">
        <v/>
      </c>
      <c r="J132" s="14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 t="str">
        <v/>
      </c>
      <c r="T132" s="10"/>
      <c r="U132" s="10"/>
      <c r="V132" s="7"/>
      <c r="W132" s="7"/>
      <c r="Y132" s="66"/>
      <c r="AH132" s="1"/>
      <c r="AI132" s="1"/>
      <c r="AJ132" s="1"/>
      <c r="AR132" s="7" t="str">
        <f t="shared" si="18"/>
        <v/>
      </c>
      <c r="AS132" s="67" t="str">
        <f t="shared" si="31"/>
        <v/>
      </c>
      <c r="AT132" s="67" t="str">
        <f t="shared" si="32"/>
        <v/>
      </c>
      <c r="AU132" s="67" t="str">
        <f t="shared" si="33"/>
        <v/>
      </c>
      <c r="AV132" s="67" t="str">
        <f t="shared" si="19"/>
        <v/>
      </c>
      <c r="AW132" s="67" t="str">
        <f t="shared" si="20"/>
        <v/>
      </c>
      <c r="AX132" s="67" t="str">
        <f t="shared" si="21"/>
        <v/>
      </c>
      <c r="AY132" s="67" t="str">
        <f t="shared" si="22"/>
        <v/>
      </c>
      <c r="AZ132" s="67" t="str">
        <f t="shared" si="23"/>
        <v/>
      </c>
      <c r="BA132" s="67" t="str">
        <f t="shared" si="24"/>
        <v/>
      </c>
      <c r="BB132" s="67" t="str">
        <f t="shared" si="25"/>
        <v/>
      </c>
      <c r="BC132" s="67" t="str">
        <f t="shared" si="26"/>
        <v/>
      </c>
      <c r="BD132" s="67" t="str">
        <f t="shared" si="27"/>
        <v/>
      </c>
      <c r="BE132" s="67" t="str">
        <f t="shared" si="28"/>
        <v/>
      </c>
      <c r="BF132" s="67" t="str">
        <f t="shared" si="29"/>
        <v/>
      </c>
      <c r="BG132" s="67" t="str">
        <f t="shared" si="30"/>
        <v/>
      </c>
      <c r="IY132" s="7"/>
      <c r="IZ132" s="7"/>
      <c r="JA132" s="7"/>
    </row>
    <row r="133" spans="1:261" ht="11.85" customHeight="1">
      <c r="A133" s="7" t="str">
        <f t="shared" si="34"/>
        <v/>
      </c>
      <c r="B133" s="7" t="str">
        <f t="shared" si="35"/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2" t="str">
        <v/>
      </c>
      <c r="H133" s="14" t="str">
        <v/>
      </c>
      <c r="I133" s="14" t="str">
        <v/>
      </c>
      <c r="J133" s="14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 t="str">
        <v/>
      </c>
      <c r="T133" s="10"/>
      <c r="U133" s="10"/>
      <c r="V133" s="7"/>
      <c r="W133" s="7"/>
      <c r="Y133" s="66"/>
      <c r="AH133" s="1"/>
      <c r="AI133" s="1"/>
      <c r="AJ133" s="1"/>
      <c r="AR133" s="7" t="str">
        <f t="shared" si="18"/>
        <v/>
      </c>
      <c r="AS133" s="67" t="str">
        <f t="shared" si="31"/>
        <v/>
      </c>
      <c r="AT133" s="67" t="str">
        <f t="shared" si="32"/>
        <v/>
      </c>
      <c r="AU133" s="67" t="str">
        <f t="shared" si="33"/>
        <v/>
      </c>
      <c r="AV133" s="67" t="str">
        <f t="shared" si="19"/>
        <v/>
      </c>
      <c r="AW133" s="67" t="str">
        <f t="shared" si="20"/>
        <v/>
      </c>
      <c r="AX133" s="67" t="str">
        <f t="shared" si="21"/>
        <v/>
      </c>
      <c r="AY133" s="67" t="str">
        <f t="shared" si="22"/>
        <v/>
      </c>
      <c r="AZ133" s="67" t="str">
        <f t="shared" si="23"/>
        <v/>
      </c>
      <c r="BA133" s="67" t="str">
        <f t="shared" si="24"/>
        <v/>
      </c>
      <c r="BB133" s="67" t="str">
        <f t="shared" si="25"/>
        <v/>
      </c>
      <c r="BC133" s="67" t="str">
        <f t="shared" si="26"/>
        <v/>
      </c>
      <c r="BD133" s="67" t="str">
        <f t="shared" si="27"/>
        <v/>
      </c>
      <c r="BE133" s="67" t="str">
        <f t="shared" si="28"/>
        <v/>
      </c>
      <c r="BF133" s="67" t="str">
        <f t="shared" si="29"/>
        <v/>
      </c>
      <c r="BG133" s="67" t="str">
        <f t="shared" si="30"/>
        <v/>
      </c>
      <c r="IY133" s="7"/>
      <c r="IZ133" s="7"/>
      <c r="JA133" s="7"/>
    </row>
    <row r="134" spans="1:261" ht="11.85" customHeight="1">
      <c r="A134" s="7" t="str">
        <f t="shared" si="34"/>
        <v/>
      </c>
      <c r="B134" s="7" t="str">
        <f t="shared" si="35"/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2" t="str">
        <v/>
      </c>
      <c r="H134" s="14" t="str">
        <v/>
      </c>
      <c r="I134" s="14" t="str">
        <v/>
      </c>
      <c r="J134" s="14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 t="str">
        <v/>
      </c>
      <c r="T134" s="10"/>
      <c r="U134" s="10"/>
      <c r="V134" s="7"/>
      <c r="W134" s="7"/>
      <c r="Y134" s="66"/>
      <c r="AH134" s="1"/>
      <c r="AI134" s="1"/>
      <c r="AJ134" s="1"/>
      <c r="AR134" s="7" t="str">
        <f t="shared" si="18"/>
        <v/>
      </c>
      <c r="AS134" s="67" t="str">
        <f t="shared" si="31"/>
        <v/>
      </c>
      <c r="AT134" s="67" t="str">
        <f t="shared" si="32"/>
        <v/>
      </c>
      <c r="AU134" s="67" t="str">
        <f t="shared" si="33"/>
        <v/>
      </c>
      <c r="AV134" s="67" t="str">
        <f t="shared" si="19"/>
        <v/>
      </c>
      <c r="AW134" s="67" t="str">
        <f t="shared" si="20"/>
        <v/>
      </c>
      <c r="AX134" s="67" t="str">
        <f t="shared" si="21"/>
        <v/>
      </c>
      <c r="AY134" s="67" t="str">
        <f t="shared" si="22"/>
        <v/>
      </c>
      <c r="AZ134" s="67" t="str">
        <f t="shared" si="23"/>
        <v/>
      </c>
      <c r="BA134" s="67" t="str">
        <f t="shared" si="24"/>
        <v/>
      </c>
      <c r="BB134" s="67" t="str">
        <f t="shared" si="25"/>
        <v/>
      </c>
      <c r="BC134" s="67" t="str">
        <f t="shared" si="26"/>
        <v/>
      </c>
      <c r="BD134" s="67" t="str">
        <f t="shared" si="27"/>
        <v/>
      </c>
      <c r="BE134" s="67" t="str">
        <f t="shared" si="28"/>
        <v/>
      </c>
      <c r="BF134" s="67" t="str">
        <f t="shared" si="29"/>
        <v/>
      </c>
      <c r="BG134" s="67" t="str">
        <f t="shared" si="30"/>
        <v/>
      </c>
      <c r="IY134" s="7"/>
      <c r="IZ134" s="7"/>
      <c r="JA134" s="7"/>
    </row>
    <row r="135" spans="1:261" ht="11.85" customHeight="1">
      <c r="A135" s="7" t="str">
        <f t="shared" si="34"/>
        <v/>
      </c>
      <c r="B135" s="7" t="str">
        <f t="shared" si="35"/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2" t="str">
        <v/>
      </c>
      <c r="H135" s="14" t="str">
        <v/>
      </c>
      <c r="I135" s="14" t="str">
        <v/>
      </c>
      <c r="J135" s="14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 t="str">
        <v/>
      </c>
      <c r="T135" s="10"/>
      <c r="U135" s="10"/>
      <c r="V135" s="7"/>
      <c r="W135" s="7"/>
      <c r="Y135" s="66"/>
      <c r="AH135" s="1"/>
      <c r="AI135" s="1"/>
      <c r="AJ135" s="1"/>
      <c r="AR135" s="7" t="str">
        <f t="shared" si="18"/>
        <v/>
      </c>
      <c r="AS135" s="67" t="str">
        <f t="shared" si="31"/>
        <v/>
      </c>
      <c r="AT135" s="67" t="str">
        <f t="shared" si="32"/>
        <v/>
      </c>
      <c r="AU135" s="67" t="str">
        <f t="shared" si="33"/>
        <v/>
      </c>
      <c r="AV135" s="67" t="str">
        <f t="shared" si="19"/>
        <v/>
      </c>
      <c r="AW135" s="67" t="str">
        <f t="shared" si="20"/>
        <v/>
      </c>
      <c r="AX135" s="67" t="str">
        <f t="shared" si="21"/>
        <v/>
      </c>
      <c r="AY135" s="67" t="str">
        <f t="shared" si="22"/>
        <v/>
      </c>
      <c r="AZ135" s="67" t="str">
        <f t="shared" si="23"/>
        <v/>
      </c>
      <c r="BA135" s="67" t="str">
        <f t="shared" si="24"/>
        <v/>
      </c>
      <c r="BB135" s="67" t="str">
        <f t="shared" si="25"/>
        <v/>
      </c>
      <c r="BC135" s="67" t="str">
        <f t="shared" si="26"/>
        <v/>
      </c>
      <c r="BD135" s="67" t="str">
        <f t="shared" si="27"/>
        <v/>
      </c>
      <c r="BE135" s="67" t="str">
        <f t="shared" si="28"/>
        <v/>
      </c>
      <c r="BF135" s="67" t="str">
        <f t="shared" si="29"/>
        <v/>
      </c>
      <c r="BG135" s="67" t="str">
        <f t="shared" si="30"/>
        <v/>
      </c>
      <c r="IY135" s="7"/>
      <c r="IZ135" s="7"/>
      <c r="JA135" s="7"/>
    </row>
    <row r="136" spans="1:261" ht="11.85" customHeight="1">
      <c r="A136" s="7" t="str">
        <f t="shared" si="34"/>
        <v/>
      </c>
      <c r="B136" s="7" t="str">
        <f t="shared" si="35"/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2" t="str">
        <v/>
      </c>
      <c r="H136" s="14" t="str">
        <v/>
      </c>
      <c r="I136" s="14" t="str">
        <v/>
      </c>
      <c r="J136" s="14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 t="str">
        <v/>
      </c>
      <c r="T136" s="10"/>
      <c r="U136" s="10"/>
      <c r="V136" s="7"/>
      <c r="W136" s="7"/>
      <c r="Y136" s="66"/>
      <c r="AH136" s="1"/>
      <c r="AI136" s="1"/>
      <c r="AJ136" s="1"/>
      <c r="AR136" s="7" t="str">
        <f t="shared" si="18"/>
        <v/>
      </c>
      <c r="AS136" s="67" t="str">
        <f t="shared" si="31"/>
        <v/>
      </c>
      <c r="AT136" s="67" t="str">
        <f t="shared" si="32"/>
        <v/>
      </c>
      <c r="AU136" s="67" t="str">
        <f t="shared" si="33"/>
        <v/>
      </c>
      <c r="AV136" s="67" t="str">
        <f t="shared" si="19"/>
        <v/>
      </c>
      <c r="AW136" s="67" t="str">
        <f t="shared" si="20"/>
        <v/>
      </c>
      <c r="AX136" s="67" t="str">
        <f t="shared" si="21"/>
        <v/>
      </c>
      <c r="AY136" s="67" t="str">
        <f t="shared" si="22"/>
        <v/>
      </c>
      <c r="AZ136" s="67" t="str">
        <f t="shared" si="23"/>
        <v/>
      </c>
      <c r="BA136" s="67" t="str">
        <f t="shared" si="24"/>
        <v/>
      </c>
      <c r="BB136" s="67" t="str">
        <f t="shared" si="25"/>
        <v/>
      </c>
      <c r="BC136" s="67" t="str">
        <f t="shared" si="26"/>
        <v/>
      </c>
      <c r="BD136" s="67" t="str">
        <f t="shared" si="27"/>
        <v/>
      </c>
      <c r="BE136" s="67" t="str">
        <f t="shared" si="28"/>
        <v/>
      </c>
      <c r="BF136" s="67" t="str">
        <f t="shared" si="29"/>
        <v/>
      </c>
      <c r="BG136" s="67" t="str">
        <f t="shared" si="30"/>
        <v/>
      </c>
      <c r="IY136" s="7"/>
      <c r="IZ136" s="7"/>
      <c r="JA136" s="7"/>
    </row>
    <row r="137" spans="1:261" ht="11.85" customHeight="1">
      <c r="A137" s="7" t="str">
        <f t="shared" si="34"/>
        <v/>
      </c>
      <c r="B137" s="7" t="str">
        <f t="shared" si="35"/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2" t="str">
        <v/>
      </c>
      <c r="H137" s="14" t="str">
        <v/>
      </c>
      <c r="I137" s="14" t="str">
        <v/>
      </c>
      <c r="J137" s="14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 t="str">
        <v/>
      </c>
      <c r="T137" s="10"/>
      <c r="U137" s="10"/>
      <c r="V137" s="7"/>
      <c r="W137" s="7"/>
      <c r="Y137" s="66"/>
      <c r="AH137" s="1"/>
      <c r="AI137" s="1"/>
      <c r="AJ137" s="1"/>
      <c r="AR137" s="7" t="str">
        <f t="shared" si="18"/>
        <v/>
      </c>
      <c r="AS137" s="67" t="str">
        <f t="shared" si="31"/>
        <v/>
      </c>
      <c r="AT137" s="67" t="str">
        <f t="shared" si="32"/>
        <v/>
      </c>
      <c r="AU137" s="67" t="str">
        <f t="shared" si="33"/>
        <v/>
      </c>
      <c r="AV137" s="67" t="str">
        <f t="shared" si="19"/>
        <v/>
      </c>
      <c r="AW137" s="67" t="str">
        <f t="shared" si="20"/>
        <v/>
      </c>
      <c r="AX137" s="67" t="str">
        <f t="shared" si="21"/>
        <v/>
      </c>
      <c r="AY137" s="67" t="str">
        <f t="shared" si="22"/>
        <v/>
      </c>
      <c r="AZ137" s="67" t="str">
        <f t="shared" si="23"/>
        <v/>
      </c>
      <c r="BA137" s="67" t="str">
        <f t="shared" si="24"/>
        <v/>
      </c>
      <c r="BB137" s="67" t="str">
        <f t="shared" si="25"/>
        <v/>
      </c>
      <c r="BC137" s="67" t="str">
        <f t="shared" si="26"/>
        <v/>
      </c>
      <c r="BD137" s="67" t="str">
        <f t="shared" si="27"/>
        <v/>
      </c>
      <c r="BE137" s="67" t="str">
        <f t="shared" si="28"/>
        <v/>
      </c>
      <c r="BF137" s="67" t="str">
        <f t="shared" si="29"/>
        <v/>
      </c>
      <c r="BG137" s="67" t="str">
        <f t="shared" si="30"/>
        <v/>
      </c>
      <c r="IY137" s="7"/>
      <c r="IZ137" s="7"/>
      <c r="JA137" s="7"/>
    </row>
    <row r="138" spans="1:261" ht="11.85" customHeight="1">
      <c r="A138" s="7" t="str">
        <f t="shared" si="34"/>
        <v/>
      </c>
      <c r="B138" s="7" t="str">
        <f t="shared" si="35"/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2" t="str">
        <v/>
      </c>
      <c r="H138" s="14" t="str">
        <v/>
      </c>
      <c r="I138" s="14" t="str">
        <v/>
      </c>
      <c r="J138" s="14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 t="str">
        <v/>
      </c>
      <c r="T138" s="10"/>
      <c r="U138" s="10"/>
      <c r="V138" s="7"/>
      <c r="W138" s="7"/>
      <c r="Y138" s="66"/>
      <c r="AH138" s="1"/>
      <c r="AI138" s="1"/>
      <c r="AJ138" s="1"/>
      <c r="AR138" s="7" t="str">
        <f t="shared" si="18"/>
        <v/>
      </c>
      <c r="AS138" s="67" t="str">
        <f t="shared" si="31"/>
        <v/>
      </c>
      <c r="AT138" s="67" t="str">
        <f t="shared" si="32"/>
        <v/>
      </c>
      <c r="AU138" s="67" t="str">
        <f t="shared" si="33"/>
        <v/>
      </c>
      <c r="AV138" s="67" t="str">
        <f t="shared" si="19"/>
        <v/>
      </c>
      <c r="AW138" s="67" t="str">
        <f t="shared" si="20"/>
        <v/>
      </c>
      <c r="AX138" s="67" t="str">
        <f t="shared" si="21"/>
        <v/>
      </c>
      <c r="AY138" s="67" t="str">
        <f t="shared" si="22"/>
        <v/>
      </c>
      <c r="AZ138" s="67" t="str">
        <f t="shared" si="23"/>
        <v/>
      </c>
      <c r="BA138" s="67" t="str">
        <f t="shared" si="24"/>
        <v/>
      </c>
      <c r="BB138" s="67" t="str">
        <f t="shared" si="25"/>
        <v/>
      </c>
      <c r="BC138" s="67" t="str">
        <f t="shared" si="26"/>
        <v/>
      </c>
      <c r="BD138" s="67" t="str">
        <f t="shared" si="27"/>
        <v/>
      </c>
      <c r="BE138" s="67" t="str">
        <f t="shared" si="28"/>
        <v/>
      </c>
      <c r="BF138" s="67" t="str">
        <f t="shared" si="29"/>
        <v/>
      </c>
      <c r="BG138" s="67" t="str">
        <f t="shared" si="30"/>
        <v/>
      </c>
      <c r="IY138" s="7"/>
      <c r="IZ138" s="7"/>
      <c r="JA138" s="7"/>
    </row>
    <row r="139" spans="1:261" ht="11.85" customHeight="1">
      <c r="A139" s="7" t="str">
        <f t="shared" si="34"/>
        <v/>
      </c>
      <c r="B139" s="7" t="str">
        <f t="shared" si="35"/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2" t="str">
        <v/>
      </c>
      <c r="H139" s="14" t="str">
        <v/>
      </c>
      <c r="I139" s="14" t="str">
        <v/>
      </c>
      <c r="J139" s="14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 t="str">
        <v/>
      </c>
      <c r="T139" s="10"/>
      <c r="U139" s="10"/>
      <c r="V139" s="7"/>
      <c r="W139" s="7"/>
      <c r="Y139" s="66"/>
      <c r="AH139" s="1"/>
      <c r="AI139" s="1"/>
      <c r="AJ139" s="1"/>
      <c r="AR139" s="7" t="str">
        <f t="shared" si="18"/>
        <v/>
      </c>
      <c r="AS139" s="67" t="str">
        <f t="shared" si="31"/>
        <v/>
      </c>
      <c r="AT139" s="67" t="str">
        <f t="shared" si="32"/>
        <v/>
      </c>
      <c r="AU139" s="67" t="str">
        <f t="shared" si="33"/>
        <v/>
      </c>
      <c r="AV139" s="67" t="str">
        <f t="shared" si="19"/>
        <v/>
      </c>
      <c r="AW139" s="67" t="str">
        <f t="shared" si="20"/>
        <v/>
      </c>
      <c r="AX139" s="67" t="str">
        <f t="shared" si="21"/>
        <v/>
      </c>
      <c r="AY139" s="67" t="str">
        <f t="shared" si="22"/>
        <v/>
      </c>
      <c r="AZ139" s="67" t="str">
        <f t="shared" si="23"/>
        <v/>
      </c>
      <c r="BA139" s="67" t="str">
        <f t="shared" si="24"/>
        <v/>
      </c>
      <c r="BB139" s="67" t="str">
        <f t="shared" si="25"/>
        <v/>
      </c>
      <c r="BC139" s="67" t="str">
        <f t="shared" si="26"/>
        <v/>
      </c>
      <c r="BD139" s="67" t="str">
        <f t="shared" si="27"/>
        <v/>
      </c>
      <c r="BE139" s="67" t="str">
        <f t="shared" si="28"/>
        <v/>
      </c>
      <c r="BF139" s="67" t="str">
        <f t="shared" si="29"/>
        <v/>
      </c>
      <c r="BG139" s="67" t="str">
        <f t="shared" si="30"/>
        <v/>
      </c>
      <c r="IY139" s="7"/>
      <c r="IZ139" s="7"/>
      <c r="JA139" s="7"/>
    </row>
    <row r="140" spans="1:261" ht="11.85" customHeight="1">
      <c r="A140" s="7" t="str">
        <f t="shared" si="34"/>
        <v/>
      </c>
      <c r="B140" s="7" t="str">
        <f t="shared" si="35"/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2" t="str">
        <v/>
      </c>
      <c r="H140" s="14" t="str">
        <v/>
      </c>
      <c r="I140" s="14" t="str">
        <v/>
      </c>
      <c r="J140" s="14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 t="str">
        <v/>
      </c>
      <c r="T140" s="10"/>
      <c r="U140" s="10"/>
      <c r="V140" s="7"/>
      <c r="W140" s="7"/>
      <c r="Y140" s="66"/>
      <c r="AH140" s="1"/>
      <c r="AI140" s="1"/>
      <c r="AJ140" s="1"/>
      <c r="AR140" s="7" t="str">
        <f t="shared" si="18"/>
        <v/>
      </c>
      <c r="AS140" s="67" t="str">
        <f t="shared" si="31"/>
        <v/>
      </c>
      <c r="AT140" s="67" t="str">
        <f t="shared" si="32"/>
        <v/>
      </c>
      <c r="AU140" s="67" t="str">
        <f t="shared" si="33"/>
        <v/>
      </c>
      <c r="AV140" s="67" t="str">
        <f t="shared" si="19"/>
        <v/>
      </c>
      <c r="AW140" s="67" t="str">
        <f t="shared" si="20"/>
        <v/>
      </c>
      <c r="AX140" s="67" t="str">
        <f t="shared" si="21"/>
        <v/>
      </c>
      <c r="AY140" s="67" t="str">
        <f t="shared" si="22"/>
        <v/>
      </c>
      <c r="AZ140" s="67" t="str">
        <f t="shared" si="23"/>
        <v/>
      </c>
      <c r="BA140" s="67" t="str">
        <f t="shared" si="24"/>
        <v/>
      </c>
      <c r="BB140" s="67" t="str">
        <f t="shared" si="25"/>
        <v/>
      </c>
      <c r="BC140" s="67" t="str">
        <f t="shared" si="26"/>
        <v/>
      </c>
      <c r="BD140" s="67" t="str">
        <f t="shared" si="27"/>
        <v/>
      </c>
      <c r="BE140" s="67" t="str">
        <f t="shared" si="28"/>
        <v/>
      </c>
      <c r="BF140" s="67" t="str">
        <f t="shared" si="29"/>
        <v/>
      </c>
      <c r="BG140" s="67" t="str">
        <f t="shared" si="30"/>
        <v/>
      </c>
      <c r="IY140" s="7"/>
      <c r="IZ140" s="7"/>
      <c r="JA140" s="7"/>
    </row>
    <row r="141" spans="1:261" ht="11.85" customHeight="1">
      <c r="A141" s="7" t="str">
        <f t="shared" si="34"/>
        <v/>
      </c>
      <c r="B141" s="7" t="str">
        <f t="shared" si="35"/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2" t="str">
        <v/>
      </c>
      <c r="H141" s="14" t="str">
        <v/>
      </c>
      <c r="I141" s="14" t="str">
        <v/>
      </c>
      <c r="J141" s="14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 t="str">
        <v/>
      </c>
      <c r="T141" s="10"/>
      <c r="U141" s="10"/>
      <c r="V141" s="7"/>
      <c r="W141" s="7"/>
      <c r="Y141" s="66"/>
      <c r="AH141" s="1"/>
      <c r="AI141" s="1"/>
      <c r="AJ141" s="1"/>
      <c r="AR141" s="7" t="str">
        <f t="shared" si="18"/>
        <v/>
      </c>
      <c r="AS141" s="67" t="str">
        <f t="shared" si="31"/>
        <v/>
      </c>
      <c r="AT141" s="67" t="str">
        <f t="shared" si="32"/>
        <v/>
      </c>
      <c r="AU141" s="67" t="str">
        <f t="shared" si="33"/>
        <v/>
      </c>
      <c r="AV141" s="67" t="str">
        <f t="shared" si="19"/>
        <v/>
      </c>
      <c r="AW141" s="67" t="str">
        <f t="shared" si="20"/>
        <v/>
      </c>
      <c r="AX141" s="67" t="str">
        <f t="shared" si="21"/>
        <v/>
      </c>
      <c r="AY141" s="67" t="str">
        <f t="shared" si="22"/>
        <v/>
      </c>
      <c r="AZ141" s="67" t="str">
        <f t="shared" si="23"/>
        <v/>
      </c>
      <c r="BA141" s="67" t="str">
        <f t="shared" si="24"/>
        <v/>
      </c>
      <c r="BB141" s="67" t="str">
        <f t="shared" si="25"/>
        <v/>
      </c>
      <c r="BC141" s="67" t="str">
        <f t="shared" si="26"/>
        <v/>
      </c>
      <c r="BD141" s="67" t="str">
        <f t="shared" si="27"/>
        <v/>
      </c>
      <c r="BE141" s="67" t="str">
        <f t="shared" si="28"/>
        <v/>
      </c>
      <c r="BF141" s="67" t="str">
        <f t="shared" si="29"/>
        <v/>
      </c>
      <c r="BG141" s="67" t="str">
        <f t="shared" si="30"/>
        <v/>
      </c>
      <c r="IY141" s="7"/>
      <c r="IZ141" s="7"/>
      <c r="JA141" s="7"/>
    </row>
    <row r="142" spans="1:261" ht="11.85" customHeight="1">
      <c r="A142" s="7" t="str">
        <f t="shared" si="34"/>
        <v/>
      </c>
      <c r="B142" s="7" t="str">
        <f t="shared" si="35"/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2" t="str">
        <v/>
      </c>
      <c r="H142" s="14" t="str">
        <v/>
      </c>
      <c r="I142" s="14" t="str">
        <v/>
      </c>
      <c r="J142" s="14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 t="str">
        <v/>
      </c>
      <c r="T142" s="10"/>
      <c r="U142" s="10"/>
      <c r="V142" s="7"/>
      <c r="W142" s="7"/>
      <c r="Y142" s="66"/>
      <c r="AH142" s="1"/>
      <c r="AI142" s="1"/>
      <c r="AJ142" s="1"/>
      <c r="AR142" s="7" t="str">
        <f t="shared" si="18"/>
        <v/>
      </c>
      <c r="AS142" s="67" t="str">
        <f t="shared" si="31"/>
        <v/>
      </c>
      <c r="AT142" s="67" t="str">
        <f t="shared" si="32"/>
        <v/>
      </c>
      <c r="AU142" s="67" t="str">
        <f t="shared" si="33"/>
        <v/>
      </c>
      <c r="AV142" s="67" t="str">
        <f t="shared" si="19"/>
        <v/>
      </c>
      <c r="AW142" s="67" t="str">
        <f t="shared" si="20"/>
        <v/>
      </c>
      <c r="AX142" s="67" t="str">
        <f t="shared" si="21"/>
        <v/>
      </c>
      <c r="AY142" s="67" t="str">
        <f t="shared" si="22"/>
        <v/>
      </c>
      <c r="AZ142" s="67" t="str">
        <f t="shared" si="23"/>
        <v/>
      </c>
      <c r="BA142" s="67" t="str">
        <f t="shared" si="24"/>
        <v/>
      </c>
      <c r="BB142" s="67" t="str">
        <f t="shared" si="25"/>
        <v/>
      </c>
      <c r="BC142" s="67" t="str">
        <f t="shared" si="26"/>
        <v/>
      </c>
      <c r="BD142" s="67" t="str">
        <f t="shared" si="27"/>
        <v/>
      </c>
      <c r="BE142" s="67" t="str">
        <f t="shared" si="28"/>
        <v/>
      </c>
      <c r="BF142" s="67" t="str">
        <f t="shared" si="29"/>
        <v/>
      </c>
      <c r="BG142" s="67" t="str">
        <f t="shared" si="30"/>
        <v/>
      </c>
      <c r="IY142" s="7"/>
      <c r="IZ142" s="7"/>
      <c r="JA142" s="7"/>
    </row>
    <row r="143" spans="1:261" ht="11.85" customHeight="1">
      <c r="A143" s="7" t="str">
        <f t="shared" si="34"/>
        <v/>
      </c>
      <c r="B143" s="7" t="str">
        <f t="shared" si="35"/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2" t="str">
        <v/>
      </c>
      <c r="H143" s="14" t="str">
        <v/>
      </c>
      <c r="I143" s="14" t="str">
        <v/>
      </c>
      <c r="J143" s="14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 t="str">
        <v/>
      </c>
      <c r="T143" s="10"/>
      <c r="U143" s="10"/>
      <c r="V143" s="7"/>
      <c r="W143" s="7"/>
      <c r="Y143" s="66"/>
      <c r="AH143" s="1"/>
      <c r="AI143" s="1"/>
      <c r="AJ143" s="1"/>
      <c r="AR143" s="7" t="str">
        <f t="shared" si="18"/>
        <v/>
      </c>
      <c r="AS143" s="67" t="str">
        <f t="shared" si="31"/>
        <v/>
      </c>
      <c r="AT143" s="67" t="str">
        <f t="shared" si="32"/>
        <v/>
      </c>
      <c r="AU143" s="67" t="str">
        <f t="shared" si="33"/>
        <v/>
      </c>
      <c r="AV143" s="67" t="str">
        <f t="shared" si="19"/>
        <v/>
      </c>
      <c r="AW143" s="67" t="str">
        <f t="shared" si="20"/>
        <v/>
      </c>
      <c r="AX143" s="67" t="str">
        <f t="shared" si="21"/>
        <v/>
      </c>
      <c r="AY143" s="67" t="str">
        <f t="shared" si="22"/>
        <v/>
      </c>
      <c r="AZ143" s="67" t="str">
        <f t="shared" si="23"/>
        <v/>
      </c>
      <c r="BA143" s="67" t="str">
        <f t="shared" si="24"/>
        <v/>
      </c>
      <c r="BB143" s="67" t="str">
        <f t="shared" si="25"/>
        <v/>
      </c>
      <c r="BC143" s="67" t="str">
        <f t="shared" si="26"/>
        <v/>
      </c>
      <c r="BD143" s="67" t="str">
        <f t="shared" si="27"/>
        <v/>
      </c>
      <c r="BE143" s="67" t="str">
        <f t="shared" si="28"/>
        <v/>
      </c>
      <c r="BF143" s="67" t="str">
        <f t="shared" si="29"/>
        <v/>
      </c>
      <c r="BG143" s="67" t="str">
        <f t="shared" si="30"/>
        <v/>
      </c>
      <c r="IY143" s="7"/>
      <c r="IZ143" s="7"/>
      <c r="JA143" s="7"/>
    </row>
    <row r="144" spans="1:261" ht="11.85" customHeight="1">
      <c r="A144" s="7" t="str">
        <f t="shared" si="34"/>
        <v/>
      </c>
      <c r="B144" s="7" t="str">
        <f t="shared" si="35"/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2" t="str">
        <v/>
      </c>
      <c r="H144" s="14" t="str">
        <v/>
      </c>
      <c r="I144" s="14" t="str">
        <v/>
      </c>
      <c r="J144" s="14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 t="str">
        <v/>
      </c>
      <c r="T144" s="10"/>
      <c r="U144" s="10"/>
      <c r="V144" s="7"/>
      <c r="W144" s="7"/>
      <c r="Y144" s="66"/>
      <c r="AH144" s="1"/>
      <c r="AI144" s="1"/>
      <c r="AJ144" s="1"/>
      <c r="AR144" s="7" t="str">
        <f t="shared" si="18"/>
        <v/>
      </c>
      <c r="AS144" s="67" t="str">
        <f t="shared" si="31"/>
        <v/>
      </c>
      <c r="AT144" s="67" t="str">
        <f t="shared" si="32"/>
        <v/>
      </c>
      <c r="AU144" s="67" t="str">
        <f t="shared" si="33"/>
        <v/>
      </c>
      <c r="AV144" s="67" t="str">
        <f t="shared" si="19"/>
        <v/>
      </c>
      <c r="AW144" s="67" t="str">
        <f t="shared" si="20"/>
        <v/>
      </c>
      <c r="AX144" s="67" t="str">
        <f t="shared" si="21"/>
        <v/>
      </c>
      <c r="AY144" s="67" t="str">
        <f t="shared" si="22"/>
        <v/>
      </c>
      <c r="AZ144" s="67" t="str">
        <f t="shared" si="23"/>
        <v/>
      </c>
      <c r="BA144" s="67" t="str">
        <f t="shared" si="24"/>
        <v/>
      </c>
      <c r="BB144" s="67" t="str">
        <f t="shared" si="25"/>
        <v/>
      </c>
      <c r="BC144" s="67" t="str">
        <f t="shared" si="26"/>
        <v/>
      </c>
      <c r="BD144" s="67" t="str">
        <f t="shared" si="27"/>
        <v/>
      </c>
      <c r="BE144" s="67" t="str">
        <f t="shared" si="28"/>
        <v/>
      </c>
      <c r="BF144" s="67" t="str">
        <f t="shared" si="29"/>
        <v/>
      </c>
      <c r="BG144" s="67" t="str">
        <f t="shared" si="30"/>
        <v/>
      </c>
      <c r="IY144" s="7"/>
      <c r="IZ144" s="7"/>
      <c r="JA144" s="7"/>
    </row>
    <row r="145" spans="1:261" ht="11.85" customHeight="1">
      <c r="A145" s="7" t="str">
        <f t="shared" si="34"/>
        <v/>
      </c>
      <c r="B145" s="7" t="str">
        <f t="shared" si="35"/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2" t="str">
        <v/>
      </c>
      <c r="H145" s="14" t="str">
        <v/>
      </c>
      <c r="I145" s="14" t="str">
        <v/>
      </c>
      <c r="J145" s="14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 t="str">
        <v/>
      </c>
      <c r="T145" s="10"/>
      <c r="U145" s="10"/>
      <c r="V145" s="7"/>
      <c r="W145" s="7"/>
      <c r="Y145" s="66"/>
      <c r="AH145" s="1"/>
      <c r="AI145" s="1"/>
      <c r="AJ145" s="1"/>
      <c r="AR145" s="7" t="str">
        <f t="shared" si="18"/>
        <v/>
      </c>
      <c r="AS145" s="67" t="str">
        <f t="shared" si="31"/>
        <v/>
      </c>
      <c r="AT145" s="67" t="str">
        <f t="shared" si="32"/>
        <v/>
      </c>
      <c r="AU145" s="67" t="str">
        <f t="shared" si="33"/>
        <v/>
      </c>
      <c r="AV145" s="67" t="str">
        <f t="shared" si="19"/>
        <v/>
      </c>
      <c r="AW145" s="67" t="str">
        <f t="shared" si="20"/>
        <v/>
      </c>
      <c r="AX145" s="67" t="str">
        <f t="shared" si="21"/>
        <v/>
      </c>
      <c r="AY145" s="67" t="str">
        <f t="shared" si="22"/>
        <v/>
      </c>
      <c r="AZ145" s="67" t="str">
        <f t="shared" si="23"/>
        <v/>
      </c>
      <c r="BA145" s="67" t="str">
        <f t="shared" si="24"/>
        <v/>
      </c>
      <c r="BB145" s="67" t="str">
        <f t="shared" si="25"/>
        <v/>
      </c>
      <c r="BC145" s="67" t="str">
        <f t="shared" si="26"/>
        <v/>
      </c>
      <c r="BD145" s="67" t="str">
        <f t="shared" si="27"/>
        <v/>
      </c>
      <c r="BE145" s="67" t="str">
        <f t="shared" si="28"/>
        <v/>
      </c>
      <c r="BF145" s="67" t="str">
        <f t="shared" si="29"/>
        <v/>
      </c>
      <c r="BG145" s="67" t="str">
        <f t="shared" si="30"/>
        <v/>
      </c>
      <c r="IY145" s="7"/>
      <c r="IZ145" s="7"/>
      <c r="JA145" s="7"/>
    </row>
    <row r="146" spans="1:261" ht="11.85" customHeight="1">
      <c r="A146" s="7" t="str">
        <f t="shared" si="34"/>
        <v/>
      </c>
      <c r="B146" s="7" t="str">
        <f t="shared" si="35"/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2" t="str">
        <v/>
      </c>
      <c r="H146" s="14" t="str">
        <v/>
      </c>
      <c r="I146" s="14" t="str">
        <v/>
      </c>
      <c r="J146" s="14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 t="str">
        <v/>
      </c>
      <c r="T146" s="10"/>
      <c r="U146" s="10"/>
      <c r="V146" s="7"/>
      <c r="W146" s="7"/>
      <c r="Y146" s="66"/>
      <c r="AH146" s="1"/>
      <c r="AI146" s="1"/>
      <c r="AJ146" s="1"/>
      <c r="AR146" s="7" t="str">
        <f t="shared" si="18"/>
        <v/>
      </c>
      <c r="AS146" s="67" t="str">
        <f t="shared" si="31"/>
        <v/>
      </c>
      <c r="AT146" s="67" t="str">
        <f t="shared" si="32"/>
        <v/>
      </c>
      <c r="AU146" s="67" t="str">
        <f t="shared" si="33"/>
        <v/>
      </c>
      <c r="AV146" s="67" t="str">
        <f t="shared" si="19"/>
        <v/>
      </c>
      <c r="AW146" s="67" t="str">
        <f t="shared" si="20"/>
        <v/>
      </c>
      <c r="AX146" s="67" t="str">
        <f t="shared" si="21"/>
        <v/>
      </c>
      <c r="AY146" s="67" t="str">
        <f t="shared" si="22"/>
        <v/>
      </c>
      <c r="AZ146" s="67" t="str">
        <f t="shared" si="23"/>
        <v/>
      </c>
      <c r="BA146" s="67" t="str">
        <f t="shared" si="24"/>
        <v/>
      </c>
      <c r="BB146" s="67" t="str">
        <f t="shared" si="25"/>
        <v/>
      </c>
      <c r="BC146" s="67" t="str">
        <f t="shared" si="26"/>
        <v/>
      </c>
      <c r="BD146" s="67" t="str">
        <f t="shared" si="27"/>
        <v/>
      </c>
      <c r="BE146" s="67" t="str">
        <f t="shared" si="28"/>
        <v/>
      </c>
      <c r="BF146" s="67" t="str">
        <f t="shared" si="29"/>
        <v/>
      </c>
      <c r="BG146" s="67" t="str">
        <f t="shared" si="30"/>
        <v/>
      </c>
      <c r="IY146" s="7"/>
      <c r="IZ146" s="7"/>
      <c r="JA146" s="7"/>
    </row>
    <row r="147" spans="1:261" ht="11.85" customHeight="1">
      <c r="A147" s="7" t="str">
        <f t="shared" si="34"/>
        <v/>
      </c>
      <c r="B147" s="7" t="str">
        <f t="shared" si="35"/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2" t="str">
        <v/>
      </c>
      <c r="H147" s="14" t="str">
        <v/>
      </c>
      <c r="I147" s="14" t="str">
        <v/>
      </c>
      <c r="J147" s="14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 t="str">
        <v/>
      </c>
      <c r="T147" s="10"/>
      <c r="U147" s="10"/>
      <c r="V147" s="7"/>
      <c r="W147" s="7"/>
      <c r="Y147" s="66"/>
      <c r="AH147" s="1"/>
      <c r="AI147" s="1"/>
      <c r="AJ147" s="1"/>
      <c r="AR147" s="7" t="str">
        <f t="shared" si="18"/>
        <v/>
      </c>
      <c r="AS147" s="67" t="str">
        <f t="shared" si="31"/>
        <v/>
      </c>
      <c r="AT147" s="67" t="str">
        <f t="shared" si="32"/>
        <v/>
      </c>
      <c r="AU147" s="67" t="str">
        <f t="shared" si="33"/>
        <v/>
      </c>
      <c r="AV147" s="67" t="str">
        <f t="shared" si="19"/>
        <v/>
      </c>
      <c r="AW147" s="67" t="str">
        <f t="shared" si="20"/>
        <v/>
      </c>
      <c r="AX147" s="67" t="str">
        <f t="shared" si="21"/>
        <v/>
      </c>
      <c r="AY147" s="67" t="str">
        <f t="shared" si="22"/>
        <v/>
      </c>
      <c r="AZ147" s="67" t="str">
        <f t="shared" si="23"/>
        <v/>
      </c>
      <c r="BA147" s="67" t="str">
        <f t="shared" si="24"/>
        <v/>
      </c>
      <c r="BB147" s="67" t="str">
        <f t="shared" si="25"/>
        <v/>
      </c>
      <c r="BC147" s="67" t="str">
        <f t="shared" si="26"/>
        <v/>
      </c>
      <c r="BD147" s="67" t="str">
        <f t="shared" si="27"/>
        <v/>
      </c>
      <c r="BE147" s="67" t="str">
        <f t="shared" si="28"/>
        <v/>
      </c>
      <c r="BF147" s="67" t="str">
        <f t="shared" si="29"/>
        <v/>
      </c>
      <c r="BG147" s="67" t="str">
        <f t="shared" si="30"/>
        <v/>
      </c>
      <c r="IY147" s="7"/>
      <c r="IZ147" s="7"/>
      <c r="JA147" s="7"/>
    </row>
    <row r="148" spans="1:261" ht="11.85" customHeight="1">
      <c r="A148" s="7" t="str">
        <f t="shared" si="34"/>
        <v/>
      </c>
      <c r="B148" s="7" t="str">
        <f t="shared" si="35"/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2" t="str">
        <v/>
      </c>
      <c r="H148" s="14" t="str">
        <v/>
      </c>
      <c r="I148" s="14" t="str">
        <v/>
      </c>
      <c r="J148" s="14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 t="str">
        <v/>
      </c>
      <c r="T148" s="10"/>
      <c r="U148" s="10"/>
      <c r="V148" s="7"/>
      <c r="W148" s="7"/>
      <c r="Y148" s="66"/>
      <c r="AH148" s="1"/>
      <c r="AI148" s="1"/>
      <c r="AJ148" s="1"/>
      <c r="AR148" s="7" t="str">
        <f t="shared" si="18"/>
        <v/>
      </c>
      <c r="AS148" s="67" t="str">
        <f t="shared" si="31"/>
        <v/>
      </c>
      <c r="AT148" s="67" t="str">
        <f t="shared" si="32"/>
        <v/>
      </c>
      <c r="AU148" s="67" t="str">
        <f t="shared" si="33"/>
        <v/>
      </c>
      <c r="AV148" s="67" t="str">
        <f t="shared" si="19"/>
        <v/>
      </c>
      <c r="AW148" s="67" t="str">
        <f t="shared" si="20"/>
        <v/>
      </c>
      <c r="AX148" s="67" t="str">
        <f t="shared" si="21"/>
        <v/>
      </c>
      <c r="AY148" s="67" t="str">
        <f t="shared" si="22"/>
        <v/>
      </c>
      <c r="AZ148" s="67" t="str">
        <f t="shared" si="23"/>
        <v/>
      </c>
      <c r="BA148" s="67" t="str">
        <f t="shared" si="24"/>
        <v/>
      </c>
      <c r="BB148" s="67" t="str">
        <f t="shared" si="25"/>
        <v/>
      </c>
      <c r="BC148" s="67" t="str">
        <f t="shared" si="26"/>
        <v/>
      </c>
      <c r="BD148" s="67" t="str">
        <f t="shared" si="27"/>
        <v/>
      </c>
      <c r="BE148" s="67" t="str">
        <f t="shared" si="28"/>
        <v/>
      </c>
      <c r="BF148" s="67" t="str">
        <f t="shared" si="29"/>
        <v/>
      </c>
      <c r="BG148" s="67" t="str">
        <f t="shared" si="30"/>
        <v/>
      </c>
      <c r="IY148" s="7"/>
      <c r="IZ148" s="7"/>
      <c r="JA148" s="7"/>
    </row>
    <row r="149" spans="1:261" ht="11.85" customHeight="1">
      <c r="A149" s="7" t="str">
        <f t="shared" si="34"/>
        <v/>
      </c>
      <c r="B149" s="7" t="str">
        <f t="shared" si="35"/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2" t="str">
        <v/>
      </c>
      <c r="H149" s="14" t="str">
        <v/>
      </c>
      <c r="I149" s="14" t="str">
        <v/>
      </c>
      <c r="J149" s="14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 t="str">
        <v/>
      </c>
      <c r="T149" s="10"/>
      <c r="U149" s="10"/>
      <c r="V149" s="7"/>
      <c r="W149" s="7"/>
      <c r="Y149" s="66"/>
      <c r="AH149" s="1"/>
      <c r="AI149" s="1"/>
      <c r="AJ149" s="1"/>
      <c r="AR149" s="7" t="str">
        <f t="shared" si="18"/>
        <v/>
      </c>
      <c r="AS149" s="67" t="str">
        <f t="shared" si="31"/>
        <v/>
      </c>
      <c r="AT149" s="67" t="str">
        <f t="shared" si="32"/>
        <v/>
      </c>
      <c r="AU149" s="67" t="str">
        <f t="shared" si="33"/>
        <v/>
      </c>
      <c r="AV149" s="67" t="str">
        <f t="shared" si="19"/>
        <v/>
      </c>
      <c r="AW149" s="67" t="str">
        <f t="shared" si="20"/>
        <v/>
      </c>
      <c r="AX149" s="67" t="str">
        <f t="shared" si="21"/>
        <v/>
      </c>
      <c r="AY149" s="67" t="str">
        <f t="shared" si="22"/>
        <v/>
      </c>
      <c r="AZ149" s="67" t="str">
        <f t="shared" si="23"/>
        <v/>
      </c>
      <c r="BA149" s="67" t="str">
        <f t="shared" si="24"/>
        <v/>
      </c>
      <c r="BB149" s="67" t="str">
        <f t="shared" si="25"/>
        <v/>
      </c>
      <c r="BC149" s="67" t="str">
        <f t="shared" si="26"/>
        <v/>
      </c>
      <c r="BD149" s="67" t="str">
        <f t="shared" si="27"/>
        <v/>
      </c>
      <c r="BE149" s="67" t="str">
        <f t="shared" si="28"/>
        <v/>
      </c>
      <c r="BF149" s="67" t="str">
        <f t="shared" si="29"/>
        <v/>
      </c>
      <c r="BG149" s="67" t="str">
        <f t="shared" si="30"/>
        <v/>
      </c>
      <c r="IY149" s="7"/>
      <c r="IZ149" s="7"/>
      <c r="JA149" s="7"/>
    </row>
    <row r="150" spans="1:261" ht="11.85" customHeight="1">
      <c r="A150" s="7" t="str">
        <f t="shared" si="34"/>
        <v/>
      </c>
      <c r="B150" s="7" t="str">
        <f t="shared" si="35"/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2" t="str">
        <v/>
      </c>
      <c r="H150" s="14" t="str">
        <v/>
      </c>
      <c r="I150" s="14" t="str">
        <v/>
      </c>
      <c r="J150" s="14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 t="str">
        <v/>
      </c>
      <c r="T150" s="10"/>
      <c r="U150" s="10"/>
      <c r="V150" s="7"/>
      <c r="W150" s="7"/>
      <c r="Y150" s="66"/>
      <c r="AH150" s="1"/>
      <c r="AI150" s="1"/>
      <c r="AJ150" s="1"/>
      <c r="AR150" s="7" t="str">
        <f t="shared" si="18"/>
        <v/>
      </c>
      <c r="AS150" s="67" t="str">
        <f t="shared" si="31"/>
        <v/>
      </c>
      <c r="AT150" s="67" t="str">
        <f t="shared" si="32"/>
        <v/>
      </c>
      <c r="AU150" s="67" t="str">
        <f t="shared" si="33"/>
        <v/>
      </c>
      <c r="AV150" s="67" t="str">
        <f t="shared" si="19"/>
        <v/>
      </c>
      <c r="AW150" s="67" t="str">
        <f t="shared" si="20"/>
        <v/>
      </c>
      <c r="AX150" s="67" t="str">
        <f t="shared" si="21"/>
        <v/>
      </c>
      <c r="AY150" s="67" t="str">
        <f t="shared" si="22"/>
        <v/>
      </c>
      <c r="AZ150" s="67" t="str">
        <f t="shared" si="23"/>
        <v/>
      </c>
      <c r="BA150" s="67" t="str">
        <f t="shared" si="24"/>
        <v/>
      </c>
      <c r="BB150" s="67" t="str">
        <f t="shared" si="25"/>
        <v/>
      </c>
      <c r="BC150" s="67" t="str">
        <f t="shared" si="26"/>
        <v/>
      </c>
      <c r="BD150" s="67" t="str">
        <f t="shared" si="27"/>
        <v/>
      </c>
      <c r="BE150" s="67" t="str">
        <f t="shared" si="28"/>
        <v/>
      </c>
      <c r="BF150" s="67" t="str">
        <f t="shared" si="29"/>
        <v/>
      </c>
      <c r="BG150" s="67" t="str">
        <f t="shared" si="30"/>
        <v/>
      </c>
      <c r="IY150" s="7"/>
      <c r="IZ150" s="7"/>
      <c r="JA150" s="7"/>
    </row>
    <row r="151" spans="1:261" ht="11.85" customHeight="1">
      <c r="A151" s="7" t="str">
        <f t="shared" si="34"/>
        <v/>
      </c>
      <c r="B151" s="7" t="str">
        <f t="shared" si="35"/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2" t="str">
        <v/>
      </c>
      <c r="H151" s="14" t="str">
        <v/>
      </c>
      <c r="I151" s="14" t="str">
        <v/>
      </c>
      <c r="J151" s="14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 t="str">
        <v/>
      </c>
      <c r="T151" s="10"/>
      <c r="U151" s="10"/>
      <c r="V151" s="7"/>
      <c r="W151" s="7"/>
      <c r="Y151" s="66"/>
      <c r="AH151" s="1"/>
      <c r="AI151" s="1"/>
      <c r="AJ151" s="1"/>
      <c r="AR151" s="7" t="str">
        <f t="shared" si="18"/>
        <v/>
      </c>
      <c r="AS151" s="67" t="str">
        <f t="shared" si="31"/>
        <v/>
      </c>
      <c r="AT151" s="67" t="str">
        <f t="shared" si="32"/>
        <v/>
      </c>
      <c r="AU151" s="67" t="str">
        <f t="shared" si="33"/>
        <v/>
      </c>
      <c r="AV151" s="67" t="str">
        <f t="shared" si="19"/>
        <v/>
      </c>
      <c r="AW151" s="67" t="str">
        <f t="shared" si="20"/>
        <v/>
      </c>
      <c r="AX151" s="67" t="str">
        <f t="shared" si="21"/>
        <v/>
      </c>
      <c r="AY151" s="67" t="str">
        <f t="shared" si="22"/>
        <v/>
      </c>
      <c r="AZ151" s="67" t="str">
        <f t="shared" si="23"/>
        <v/>
      </c>
      <c r="BA151" s="67" t="str">
        <f t="shared" si="24"/>
        <v/>
      </c>
      <c r="BB151" s="67" t="str">
        <f t="shared" si="25"/>
        <v/>
      </c>
      <c r="BC151" s="67" t="str">
        <f t="shared" si="26"/>
        <v/>
      </c>
      <c r="BD151" s="67" t="str">
        <f t="shared" si="27"/>
        <v/>
      </c>
      <c r="BE151" s="67" t="str">
        <f t="shared" si="28"/>
        <v/>
      </c>
      <c r="BF151" s="67" t="str">
        <f t="shared" si="29"/>
        <v/>
      </c>
      <c r="BG151" s="67" t="str">
        <f t="shared" si="30"/>
        <v/>
      </c>
      <c r="IY151" s="7"/>
      <c r="IZ151" s="7"/>
      <c r="JA151" s="7"/>
    </row>
    <row r="152" spans="1:261" ht="11.85" customHeight="1">
      <c r="A152" s="7" t="str">
        <f t="shared" si="34"/>
        <v/>
      </c>
      <c r="B152" s="7" t="str">
        <f t="shared" si="35"/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2" t="str">
        <v/>
      </c>
      <c r="H152" s="14" t="str">
        <v/>
      </c>
      <c r="I152" s="14" t="str">
        <v/>
      </c>
      <c r="J152" s="14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 t="str">
        <v/>
      </c>
      <c r="T152" s="10"/>
      <c r="U152" s="10"/>
      <c r="V152" s="7"/>
      <c r="W152" s="7"/>
      <c r="Y152" s="66"/>
      <c r="AH152" s="1"/>
      <c r="AI152" s="1"/>
      <c r="AJ152" s="1"/>
      <c r="AR152" s="7" t="str">
        <f t="shared" si="18"/>
        <v/>
      </c>
      <c r="AS152" s="67" t="str">
        <f t="shared" si="31"/>
        <v/>
      </c>
      <c r="AT152" s="67" t="str">
        <f t="shared" si="32"/>
        <v/>
      </c>
      <c r="AU152" s="67" t="str">
        <f t="shared" si="33"/>
        <v/>
      </c>
      <c r="AV152" s="67" t="str">
        <f t="shared" si="19"/>
        <v/>
      </c>
      <c r="AW152" s="67" t="str">
        <f t="shared" si="20"/>
        <v/>
      </c>
      <c r="AX152" s="67" t="str">
        <f t="shared" si="21"/>
        <v/>
      </c>
      <c r="AY152" s="67" t="str">
        <f t="shared" si="22"/>
        <v/>
      </c>
      <c r="AZ152" s="67" t="str">
        <f t="shared" si="23"/>
        <v/>
      </c>
      <c r="BA152" s="67" t="str">
        <f t="shared" si="24"/>
        <v/>
      </c>
      <c r="BB152" s="67" t="str">
        <f t="shared" si="25"/>
        <v/>
      </c>
      <c r="BC152" s="67" t="str">
        <f t="shared" si="26"/>
        <v/>
      </c>
      <c r="BD152" s="67" t="str">
        <f t="shared" si="27"/>
        <v/>
      </c>
      <c r="BE152" s="67" t="str">
        <f t="shared" si="28"/>
        <v/>
      </c>
      <c r="BF152" s="67" t="str">
        <f t="shared" si="29"/>
        <v/>
      </c>
      <c r="BG152" s="67" t="str">
        <f t="shared" si="30"/>
        <v/>
      </c>
      <c r="IY152" s="7"/>
      <c r="IZ152" s="7"/>
      <c r="JA152" s="7"/>
    </row>
    <row r="153" spans="1:261" ht="11.85" customHeight="1">
      <c r="A153" s="7" t="str">
        <f t="shared" si="34"/>
        <v/>
      </c>
      <c r="B153" s="7" t="str">
        <f t="shared" si="35"/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2" t="str">
        <v/>
      </c>
      <c r="H153" s="14" t="str">
        <v/>
      </c>
      <c r="I153" s="14" t="str">
        <v/>
      </c>
      <c r="J153" s="14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 t="str">
        <v/>
      </c>
      <c r="T153" s="10"/>
      <c r="U153" s="10"/>
      <c r="V153" s="7"/>
      <c r="W153" s="7"/>
      <c r="Y153" s="66"/>
      <c r="AH153" s="1"/>
      <c r="AI153" s="1"/>
      <c r="AJ153" s="1"/>
      <c r="AR153" s="7" t="str">
        <f t="shared" si="18"/>
        <v/>
      </c>
      <c r="AS153" s="67" t="str">
        <f t="shared" si="31"/>
        <v/>
      </c>
      <c r="AT153" s="67" t="str">
        <f t="shared" si="32"/>
        <v/>
      </c>
      <c r="AU153" s="67" t="str">
        <f t="shared" si="33"/>
        <v/>
      </c>
      <c r="AV153" s="67" t="str">
        <f t="shared" si="19"/>
        <v/>
      </c>
      <c r="AW153" s="67" t="str">
        <f t="shared" si="20"/>
        <v/>
      </c>
      <c r="AX153" s="67" t="str">
        <f t="shared" si="21"/>
        <v/>
      </c>
      <c r="AY153" s="67" t="str">
        <f t="shared" si="22"/>
        <v/>
      </c>
      <c r="AZ153" s="67" t="str">
        <f t="shared" si="23"/>
        <v/>
      </c>
      <c r="BA153" s="67" t="str">
        <f t="shared" si="24"/>
        <v/>
      </c>
      <c r="BB153" s="67" t="str">
        <f t="shared" si="25"/>
        <v/>
      </c>
      <c r="BC153" s="67" t="str">
        <f t="shared" si="26"/>
        <v/>
      </c>
      <c r="BD153" s="67" t="str">
        <f t="shared" si="27"/>
        <v/>
      </c>
      <c r="BE153" s="67" t="str">
        <f t="shared" si="28"/>
        <v/>
      </c>
      <c r="BF153" s="67" t="str">
        <f t="shared" si="29"/>
        <v/>
      </c>
      <c r="BG153" s="67" t="str">
        <f t="shared" si="30"/>
        <v/>
      </c>
      <c r="IY153" s="7"/>
      <c r="IZ153" s="7"/>
      <c r="JA153" s="7"/>
    </row>
    <row r="154" spans="1:261" ht="11.85" customHeight="1">
      <c r="A154" s="7" t="str">
        <f t="shared" si="34"/>
        <v/>
      </c>
      <c r="B154" s="7" t="str">
        <f t="shared" si="35"/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2" t="str">
        <v/>
      </c>
      <c r="H154" s="14" t="str">
        <v/>
      </c>
      <c r="I154" s="14" t="str">
        <v/>
      </c>
      <c r="J154" s="14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 t="str">
        <v/>
      </c>
      <c r="T154" s="10"/>
      <c r="U154" s="10"/>
      <c r="V154" s="7"/>
      <c r="W154" s="7"/>
      <c r="Y154" s="66"/>
      <c r="AH154" s="1"/>
      <c r="AI154" s="1"/>
      <c r="AJ154" s="1"/>
      <c r="AR154" s="7" t="str">
        <f t="shared" si="18"/>
        <v/>
      </c>
      <c r="AS154" s="67" t="str">
        <f t="shared" si="31"/>
        <v/>
      </c>
      <c r="AT154" s="67" t="str">
        <f t="shared" si="32"/>
        <v/>
      </c>
      <c r="AU154" s="67" t="str">
        <f t="shared" si="33"/>
        <v/>
      </c>
      <c r="AV154" s="67" t="str">
        <f t="shared" si="19"/>
        <v/>
      </c>
      <c r="AW154" s="67" t="str">
        <f t="shared" si="20"/>
        <v/>
      </c>
      <c r="AX154" s="67" t="str">
        <f t="shared" si="21"/>
        <v/>
      </c>
      <c r="AY154" s="67" t="str">
        <f t="shared" si="22"/>
        <v/>
      </c>
      <c r="AZ154" s="67" t="str">
        <f t="shared" si="23"/>
        <v/>
      </c>
      <c r="BA154" s="67" t="str">
        <f t="shared" si="24"/>
        <v/>
      </c>
      <c r="BB154" s="67" t="str">
        <f t="shared" si="25"/>
        <v/>
      </c>
      <c r="BC154" s="67" t="str">
        <f t="shared" si="26"/>
        <v/>
      </c>
      <c r="BD154" s="67" t="str">
        <f t="shared" si="27"/>
        <v/>
      </c>
      <c r="BE154" s="67" t="str">
        <f t="shared" si="28"/>
        <v/>
      </c>
      <c r="BF154" s="67" t="str">
        <f t="shared" si="29"/>
        <v/>
      </c>
      <c r="BG154" s="67" t="str">
        <f t="shared" si="30"/>
        <v/>
      </c>
      <c r="IY154" s="7"/>
      <c r="IZ154" s="7"/>
      <c r="JA154" s="7"/>
    </row>
    <row r="155" spans="1:261" ht="11.85" customHeight="1">
      <c r="A155" s="7" t="str">
        <f t="shared" si="34"/>
        <v/>
      </c>
      <c r="B155" s="7" t="str">
        <f t="shared" si="35"/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2" t="str">
        <v/>
      </c>
      <c r="H155" s="14" t="str">
        <v/>
      </c>
      <c r="I155" s="14" t="str">
        <v/>
      </c>
      <c r="J155" s="14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 t="str">
        <v/>
      </c>
      <c r="T155" s="10"/>
      <c r="U155" s="10"/>
      <c r="V155" s="7"/>
      <c r="W155" s="7"/>
      <c r="Y155" s="66"/>
      <c r="AH155" s="1"/>
      <c r="AI155" s="1"/>
      <c r="AJ155" s="1"/>
      <c r="AR155" s="7" t="str">
        <f t="shared" si="18"/>
        <v/>
      </c>
      <c r="AS155" s="67" t="str">
        <f t="shared" si="31"/>
        <v/>
      </c>
      <c r="AT155" s="67" t="str">
        <f t="shared" si="32"/>
        <v/>
      </c>
      <c r="AU155" s="67" t="str">
        <f t="shared" si="33"/>
        <v/>
      </c>
      <c r="AV155" s="67" t="str">
        <f t="shared" si="19"/>
        <v/>
      </c>
      <c r="AW155" s="67" t="str">
        <f t="shared" si="20"/>
        <v/>
      </c>
      <c r="AX155" s="67" t="str">
        <f t="shared" si="21"/>
        <v/>
      </c>
      <c r="AY155" s="67" t="str">
        <f t="shared" si="22"/>
        <v/>
      </c>
      <c r="AZ155" s="67" t="str">
        <f t="shared" si="23"/>
        <v/>
      </c>
      <c r="BA155" s="67" t="str">
        <f t="shared" si="24"/>
        <v/>
      </c>
      <c r="BB155" s="67" t="str">
        <f t="shared" si="25"/>
        <v/>
      </c>
      <c r="BC155" s="67" t="str">
        <f t="shared" si="26"/>
        <v/>
      </c>
      <c r="BD155" s="67" t="str">
        <f t="shared" si="27"/>
        <v/>
      </c>
      <c r="BE155" s="67" t="str">
        <f t="shared" si="28"/>
        <v/>
      </c>
      <c r="BF155" s="67" t="str">
        <f t="shared" si="29"/>
        <v/>
      </c>
      <c r="BG155" s="67" t="str">
        <f t="shared" si="30"/>
        <v/>
      </c>
      <c r="IY155" s="7"/>
      <c r="IZ155" s="7"/>
      <c r="JA155" s="7"/>
    </row>
    <row r="156" spans="1:261" ht="11.85" customHeight="1">
      <c r="A156" s="7" t="str">
        <f t="shared" si="34"/>
        <v/>
      </c>
      <c r="B156" s="7" t="str">
        <f t="shared" si="35"/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2" t="str">
        <v/>
      </c>
      <c r="H156" s="14" t="str">
        <v/>
      </c>
      <c r="I156" s="14" t="str">
        <v/>
      </c>
      <c r="J156" s="14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 t="str">
        <v/>
      </c>
      <c r="T156" s="10"/>
      <c r="U156" s="10"/>
      <c r="V156" s="7"/>
      <c r="W156" s="7"/>
      <c r="Y156" s="66"/>
      <c r="AH156" s="1"/>
      <c r="AI156" s="1"/>
      <c r="AJ156" s="1"/>
      <c r="AR156" s="7" t="str">
        <f t="shared" si="18"/>
        <v/>
      </c>
      <c r="AS156" s="67" t="str">
        <f t="shared" si="31"/>
        <v/>
      </c>
      <c r="AT156" s="67" t="str">
        <f t="shared" si="32"/>
        <v/>
      </c>
      <c r="AU156" s="67" t="str">
        <f t="shared" si="33"/>
        <v/>
      </c>
      <c r="AV156" s="67" t="str">
        <f t="shared" si="19"/>
        <v/>
      </c>
      <c r="AW156" s="67" t="str">
        <f t="shared" si="20"/>
        <v/>
      </c>
      <c r="AX156" s="67" t="str">
        <f t="shared" si="21"/>
        <v/>
      </c>
      <c r="AY156" s="67" t="str">
        <f t="shared" si="22"/>
        <v/>
      </c>
      <c r="AZ156" s="67" t="str">
        <f t="shared" si="23"/>
        <v/>
      </c>
      <c r="BA156" s="67" t="str">
        <f t="shared" si="24"/>
        <v/>
      </c>
      <c r="BB156" s="67" t="str">
        <f t="shared" si="25"/>
        <v/>
      </c>
      <c r="BC156" s="67" t="str">
        <f t="shared" si="26"/>
        <v/>
      </c>
      <c r="BD156" s="67" t="str">
        <f t="shared" si="27"/>
        <v/>
      </c>
      <c r="BE156" s="67" t="str">
        <f t="shared" si="28"/>
        <v/>
      </c>
      <c r="BF156" s="67" t="str">
        <f t="shared" si="29"/>
        <v/>
      </c>
      <c r="BG156" s="67" t="str">
        <f t="shared" si="30"/>
        <v/>
      </c>
      <c r="IY156" s="7"/>
      <c r="IZ156" s="7"/>
      <c r="JA156" s="7"/>
    </row>
    <row r="157" spans="1:261" ht="11.85" customHeight="1">
      <c r="A157" s="7" t="str">
        <f t="shared" si="34"/>
        <v/>
      </c>
      <c r="B157" s="7" t="str">
        <f t="shared" si="35"/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2" t="str">
        <v/>
      </c>
      <c r="H157" s="14" t="str">
        <v/>
      </c>
      <c r="I157" s="14" t="str">
        <v/>
      </c>
      <c r="J157" s="14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 t="str">
        <v/>
      </c>
      <c r="T157" s="10"/>
      <c r="U157" s="10"/>
      <c r="V157" s="7"/>
      <c r="W157" s="7"/>
      <c r="Y157" s="66"/>
      <c r="AH157" s="1"/>
      <c r="AI157" s="1"/>
      <c r="AJ157" s="1"/>
      <c r="AR157" s="7" t="str">
        <f t="shared" si="18"/>
        <v/>
      </c>
      <c r="AS157" s="67" t="str">
        <f t="shared" si="31"/>
        <v/>
      </c>
      <c r="AT157" s="67" t="str">
        <f t="shared" si="32"/>
        <v/>
      </c>
      <c r="AU157" s="67" t="str">
        <f t="shared" si="33"/>
        <v/>
      </c>
      <c r="AV157" s="67" t="str">
        <f t="shared" si="19"/>
        <v/>
      </c>
      <c r="AW157" s="67" t="str">
        <f t="shared" si="20"/>
        <v/>
      </c>
      <c r="AX157" s="67" t="str">
        <f t="shared" si="21"/>
        <v/>
      </c>
      <c r="AY157" s="67" t="str">
        <f t="shared" si="22"/>
        <v/>
      </c>
      <c r="AZ157" s="67" t="str">
        <f t="shared" si="23"/>
        <v/>
      </c>
      <c r="BA157" s="67" t="str">
        <f t="shared" si="24"/>
        <v/>
      </c>
      <c r="BB157" s="67" t="str">
        <f t="shared" si="25"/>
        <v/>
      </c>
      <c r="BC157" s="67" t="str">
        <f t="shared" si="26"/>
        <v/>
      </c>
      <c r="BD157" s="67" t="str">
        <f t="shared" si="27"/>
        <v/>
      </c>
      <c r="BE157" s="67" t="str">
        <f t="shared" si="28"/>
        <v/>
      </c>
      <c r="BF157" s="67" t="str">
        <f t="shared" si="29"/>
        <v/>
      </c>
      <c r="BG157" s="67" t="str">
        <f t="shared" si="30"/>
        <v/>
      </c>
      <c r="IY157" s="7"/>
      <c r="IZ157" s="7"/>
      <c r="JA157" s="7"/>
    </row>
    <row r="158" spans="1:261" ht="11.85" customHeight="1">
      <c r="A158" s="7" t="str">
        <f t="shared" si="34"/>
        <v/>
      </c>
      <c r="B158" s="7" t="str">
        <f t="shared" si="35"/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2" t="str">
        <v/>
      </c>
      <c r="H158" s="14" t="str">
        <v/>
      </c>
      <c r="I158" s="14" t="str">
        <v/>
      </c>
      <c r="J158" s="14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 t="str">
        <v/>
      </c>
      <c r="T158" s="10"/>
      <c r="U158" s="10"/>
      <c r="V158" s="7"/>
      <c r="W158" s="7"/>
      <c r="Y158" s="66"/>
      <c r="AH158" s="1"/>
      <c r="AI158" s="1"/>
      <c r="AJ158" s="1"/>
      <c r="AR158" s="7" t="str">
        <f t="shared" si="18"/>
        <v/>
      </c>
      <c r="AS158" s="67" t="str">
        <f t="shared" si="31"/>
        <v/>
      </c>
      <c r="AT158" s="67" t="str">
        <f t="shared" si="32"/>
        <v/>
      </c>
      <c r="AU158" s="67" t="str">
        <f t="shared" si="33"/>
        <v/>
      </c>
      <c r="AV158" s="67" t="str">
        <f t="shared" si="19"/>
        <v/>
      </c>
      <c r="AW158" s="67" t="str">
        <f t="shared" si="20"/>
        <v/>
      </c>
      <c r="AX158" s="67" t="str">
        <f t="shared" si="21"/>
        <v/>
      </c>
      <c r="AY158" s="67" t="str">
        <f t="shared" si="22"/>
        <v/>
      </c>
      <c r="AZ158" s="67" t="str">
        <f t="shared" si="23"/>
        <v/>
      </c>
      <c r="BA158" s="67" t="str">
        <f t="shared" si="24"/>
        <v/>
      </c>
      <c r="BB158" s="67" t="str">
        <f t="shared" si="25"/>
        <v/>
      </c>
      <c r="BC158" s="67" t="str">
        <f t="shared" si="26"/>
        <v/>
      </c>
      <c r="BD158" s="67" t="str">
        <f t="shared" si="27"/>
        <v/>
      </c>
      <c r="BE158" s="67" t="str">
        <f t="shared" si="28"/>
        <v/>
      </c>
      <c r="BF158" s="67" t="str">
        <f t="shared" si="29"/>
        <v/>
      </c>
      <c r="BG158" s="67" t="str">
        <f t="shared" si="30"/>
        <v/>
      </c>
      <c r="IY158" s="7"/>
      <c r="IZ158" s="7"/>
      <c r="JA158" s="7"/>
    </row>
    <row r="159" spans="1:261" ht="11.85" customHeight="1">
      <c r="A159" s="7" t="str">
        <f t="shared" si="34"/>
        <v/>
      </c>
      <c r="B159" s="7" t="str">
        <f t="shared" si="35"/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2" t="str">
        <v/>
      </c>
      <c r="H159" s="14" t="str">
        <v/>
      </c>
      <c r="I159" s="14" t="str">
        <v/>
      </c>
      <c r="J159" s="14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 t="str">
        <v/>
      </c>
      <c r="T159" s="10"/>
      <c r="U159" s="10"/>
      <c r="V159" s="7"/>
      <c r="W159" s="7"/>
      <c r="Y159" s="66"/>
      <c r="AH159" s="1"/>
      <c r="AI159" s="1"/>
      <c r="AJ159" s="1"/>
      <c r="AR159" s="7" t="str">
        <f t="shared" si="18"/>
        <v/>
      </c>
      <c r="AS159" s="67" t="str">
        <f t="shared" si="31"/>
        <v/>
      </c>
      <c r="AT159" s="67" t="str">
        <f t="shared" si="32"/>
        <v/>
      </c>
      <c r="AU159" s="67" t="str">
        <f t="shared" si="33"/>
        <v/>
      </c>
      <c r="AV159" s="67" t="str">
        <f t="shared" si="19"/>
        <v/>
      </c>
      <c r="AW159" s="67" t="str">
        <f t="shared" si="20"/>
        <v/>
      </c>
      <c r="AX159" s="67" t="str">
        <f t="shared" si="21"/>
        <v/>
      </c>
      <c r="AY159" s="67" t="str">
        <f t="shared" si="22"/>
        <v/>
      </c>
      <c r="AZ159" s="67" t="str">
        <f t="shared" si="23"/>
        <v/>
      </c>
      <c r="BA159" s="67" t="str">
        <f t="shared" si="24"/>
        <v/>
      </c>
      <c r="BB159" s="67" t="str">
        <f t="shared" si="25"/>
        <v/>
      </c>
      <c r="BC159" s="67" t="str">
        <f t="shared" si="26"/>
        <v/>
      </c>
      <c r="BD159" s="67" t="str">
        <f t="shared" si="27"/>
        <v/>
      </c>
      <c r="BE159" s="67" t="str">
        <f t="shared" si="28"/>
        <v/>
      </c>
      <c r="BF159" s="67" t="str">
        <f t="shared" si="29"/>
        <v/>
      </c>
      <c r="BG159" s="67" t="str">
        <f t="shared" si="30"/>
        <v/>
      </c>
      <c r="IY159" s="7"/>
      <c r="IZ159" s="7"/>
      <c r="JA159" s="7"/>
    </row>
    <row r="160" spans="1:261" ht="11.85" customHeight="1">
      <c r="A160" s="7" t="str">
        <f t="shared" si="34"/>
        <v/>
      </c>
      <c r="B160" s="7" t="str">
        <f t="shared" si="35"/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2" t="str">
        <v/>
      </c>
      <c r="H160" s="14" t="str">
        <v/>
      </c>
      <c r="I160" s="14" t="str">
        <v/>
      </c>
      <c r="J160" s="14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 t="str">
        <v/>
      </c>
      <c r="T160" s="10"/>
      <c r="U160" s="10"/>
      <c r="V160" s="7"/>
      <c r="W160" s="7"/>
      <c r="Y160" s="66"/>
      <c r="AH160" s="1"/>
      <c r="AI160" s="1"/>
      <c r="AJ160" s="1"/>
      <c r="AR160" s="7" t="str">
        <f t="shared" si="18"/>
        <v/>
      </c>
      <c r="AS160" s="67" t="str">
        <f t="shared" si="31"/>
        <v/>
      </c>
      <c r="AT160" s="67" t="str">
        <f t="shared" si="32"/>
        <v/>
      </c>
      <c r="AU160" s="67" t="str">
        <f t="shared" si="33"/>
        <v/>
      </c>
      <c r="AV160" s="67" t="str">
        <f t="shared" si="19"/>
        <v/>
      </c>
      <c r="AW160" s="67" t="str">
        <f t="shared" si="20"/>
        <v/>
      </c>
      <c r="AX160" s="67" t="str">
        <f t="shared" si="21"/>
        <v/>
      </c>
      <c r="AY160" s="67" t="str">
        <f t="shared" si="22"/>
        <v/>
      </c>
      <c r="AZ160" s="67" t="str">
        <f t="shared" si="23"/>
        <v/>
      </c>
      <c r="BA160" s="67" t="str">
        <f t="shared" si="24"/>
        <v/>
      </c>
      <c r="BB160" s="67" t="str">
        <f t="shared" si="25"/>
        <v/>
      </c>
      <c r="BC160" s="67" t="str">
        <f t="shared" si="26"/>
        <v/>
      </c>
      <c r="BD160" s="67" t="str">
        <f t="shared" si="27"/>
        <v/>
      </c>
      <c r="BE160" s="67" t="str">
        <f t="shared" si="28"/>
        <v/>
      </c>
      <c r="BF160" s="67" t="str">
        <f t="shared" si="29"/>
        <v/>
      </c>
      <c r="BG160" s="67" t="str">
        <f t="shared" si="30"/>
        <v/>
      </c>
      <c r="IY160" s="7"/>
      <c r="IZ160" s="7"/>
      <c r="JA160" s="7"/>
    </row>
    <row r="161" spans="1:261" ht="11.85" customHeight="1">
      <c r="A161" s="7" t="str">
        <f t="shared" si="34"/>
        <v/>
      </c>
      <c r="B161" s="7" t="str">
        <f t="shared" si="35"/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2" t="str">
        <v/>
      </c>
      <c r="H161" s="14" t="str">
        <v/>
      </c>
      <c r="I161" s="14" t="str">
        <v/>
      </c>
      <c r="J161" s="14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 t="str">
        <v/>
      </c>
      <c r="T161" s="10"/>
      <c r="U161" s="10"/>
      <c r="V161" s="7"/>
      <c r="W161" s="7"/>
      <c r="Y161" s="66"/>
      <c r="AH161" s="1"/>
      <c r="AI161" s="1"/>
      <c r="AJ161" s="1"/>
      <c r="AR161" s="7" t="str">
        <f t="shared" si="18"/>
        <v/>
      </c>
      <c r="AS161" s="67" t="str">
        <f t="shared" si="31"/>
        <v/>
      </c>
      <c r="AT161" s="67" t="str">
        <f t="shared" si="32"/>
        <v/>
      </c>
      <c r="AU161" s="67" t="str">
        <f t="shared" si="33"/>
        <v/>
      </c>
      <c r="AV161" s="67" t="str">
        <f t="shared" si="19"/>
        <v/>
      </c>
      <c r="AW161" s="67" t="str">
        <f t="shared" si="20"/>
        <v/>
      </c>
      <c r="AX161" s="67" t="str">
        <f t="shared" si="21"/>
        <v/>
      </c>
      <c r="AY161" s="67" t="str">
        <f t="shared" si="22"/>
        <v/>
      </c>
      <c r="AZ161" s="67" t="str">
        <f t="shared" si="23"/>
        <v/>
      </c>
      <c r="BA161" s="67" t="str">
        <f t="shared" si="24"/>
        <v/>
      </c>
      <c r="BB161" s="67" t="str">
        <f t="shared" si="25"/>
        <v/>
      </c>
      <c r="BC161" s="67" t="str">
        <f t="shared" si="26"/>
        <v/>
      </c>
      <c r="BD161" s="67" t="str">
        <f t="shared" si="27"/>
        <v/>
      </c>
      <c r="BE161" s="67" t="str">
        <f t="shared" si="28"/>
        <v/>
      </c>
      <c r="BF161" s="67" t="str">
        <f t="shared" si="29"/>
        <v/>
      </c>
      <c r="BG161" s="67" t="str">
        <f t="shared" si="30"/>
        <v/>
      </c>
      <c r="IY161" s="7"/>
      <c r="IZ161" s="7"/>
      <c r="JA161" s="7"/>
    </row>
    <row r="162" spans="1:261" ht="11.85" customHeight="1">
      <c r="A162" s="7" t="str">
        <f t="shared" si="34"/>
        <v/>
      </c>
      <c r="B162" s="7" t="str">
        <f t="shared" si="35"/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2" t="str">
        <v/>
      </c>
      <c r="H162" s="14" t="str">
        <v/>
      </c>
      <c r="I162" s="14" t="str">
        <v/>
      </c>
      <c r="J162" s="14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 t="str">
        <v/>
      </c>
      <c r="T162" s="10"/>
      <c r="U162" s="10"/>
      <c r="V162" s="7"/>
      <c r="W162" s="7"/>
      <c r="Y162" s="66"/>
      <c r="AH162" s="1"/>
      <c r="AI162" s="1"/>
      <c r="AJ162" s="1"/>
      <c r="AR162" s="7" t="str">
        <f t="shared" si="18"/>
        <v/>
      </c>
      <c r="AS162" s="67" t="str">
        <f t="shared" si="31"/>
        <v/>
      </c>
      <c r="AT162" s="67" t="str">
        <f t="shared" si="32"/>
        <v/>
      </c>
      <c r="AU162" s="67" t="str">
        <f t="shared" si="33"/>
        <v/>
      </c>
      <c r="AV162" s="67" t="str">
        <f t="shared" si="19"/>
        <v/>
      </c>
      <c r="AW162" s="67" t="str">
        <f t="shared" si="20"/>
        <v/>
      </c>
      <c r="AX162" s="67" t="str">
        <f t="shared" si="21"/>
        <v/>
      </c>
      <c r="AY162" s="67" t="str">
        <f t="shared" si="22"/>
        <v/>
      </c>
      <c r="AZ162" s="67" t="str">
        <f t="shared" si="23"/>
        <v/>
      </c>
      <c r="BA162" s="67" t="str">
        <f t="shared" si="24"/>
        <v/>
      </c>
      <c r="BB162" s="67" t="str">
        <f t="shared" si="25"/>
        <v/>
      </c>
      <c r="BC162" s="67" t="str">
        <f t="shared" si="26"/>
        <v/>
      </c>
      <c r="BD162" s="67" t="str">
        <f t="shared" si="27"/>
        <v/>
      </c>
      <c r="BE162" s="67" t="str">
        <f t="shared" si="28"/>
        <v/>
      </c>
      <c r="BF162" s="67" t="str">
        <f t="shared" si="29"/>
        <v/>
      </c>
      <c r="BG162" s="67" t="str">
        <f t="shared" si="30"/>
        <v/>
      </c>
      <c r="IY162" s="7"/>
      <c r="IZ162" s="7"/>
      <c r="JA162" s="7"/>
    </row>
    <row r="163" spans="1:261" ht="11.85" customHeight="1">
      <c r="A163" s="7" t="str">
        <f t="shared" si="34"/>
        <v/>
      </c>
      <c r="B163" s="7" t="str">
        <f t="shared" si="35"/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2" t="str">
        <v/>
      </c>
      <c r="H163" s="14" t="str">
        <v/>
      </c>
      <c r="I163" s="14" t="str">
        <v/>
      </c>
      <c r="J163" s="14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 t="str">
        <v/>
      </c>
      <c r="T163" s="10"/>
      <c r="U163" s="10"/>
      <c r="V163" s="7"/>
      <c r="W163" s="7"/>
      <c r="Y163" s="66"/>
      <c r="AH163" s="1"/>
      <c r="AI163" s="1"/>
      <c r="AJ163" s="1"/>
      <c r="AR163" s="7" t="str">
        <f t="shared" si="18"/>
        <v/>
      </c>
      <c r="AS163" s="67" t="str">
        <f t="shared" si="31"/>
        <v/>
      </c>
      <c r="AT163" s="67" t="str">
        <f t="shared" si="32"/>
        <v/>
      </c>
      <c r="AU163" s="67" t="str">
        <f t="shared" si="33"/>
        <v/>
      </c>
      <c r="AV163" s="67" t="str">
        <f t="shared" si="19"/>
        <v/>
      </c>
      <c r="AW163" s="67" t="str">
        <f t="shared" si="20"/>
        <v/>
      </c>
      <c r="AX163" s="67" t="str">
        <f t="shared" si="21"/>
        <v/>
      </c>
      <c r="AY163" s="67" t="str">
        <f t="shared" si="22"/>
        <v/>
      </c>
      <c r="AZ163" s="67" t="str">
        <f t="shared" si="23"/>
        <v/>
      </c>
      <c r="BA163" s="67" t="str">
        <f t="shared" si="24"/>
        <v/>
      </c>
      <c r="BB163" s="67" t="str">
        <f t="shared" si="25"/>
        <v/>
      </c>
      <c r="BC163" s="67" t="str">
        <f t="shared" si="26"/>
        <v/>
      </c>
      <c r="BD163" s="67" t="str">
        <f t="shared" si="27"/>
        <v/>
      </c>
      <c r="BE163" s="67" t="str">
        <f t="shared" si="28"/>
        <v/>
      </c>
      <c r="BF163" s="67" t="str">
        <f t="shared" si="29"/>
        <v/>
      </c>
      <c r="BG163" s="67" t="str">
        <f t="shared" si="30"/>
        <v/>
      </c>
      <c r="IY163" s="7"/>
      <c r="IZ163" s="7"/>
      <c r="JA163" s="7"/>
    </row>
    <row r="164" spans="1:261" ht="11.85" customHeight="1">
      <c r="A164" s="7" t="str">
        <f t="shared" si="34"/>
        <v/>
      </c>
      <c r="B164" s="7" t="str">
        <f t="shared" si="35"/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2" t="str">
        <v/>
      </c>
      <c r="H164" s="14" t="str">
        <v/>
      </c>
      <c r="I164" s="14" t="str">
        <v/>
      </c>
      <c r="J164" s="14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 t="str">
        <v/>
      </c>
      <c r="T164" s="10"/>
      <c r="U164" s="10"/>
      <c r="V164" s="7"/>
      <c r="W164" s="7"/>
      <c r="Y164" s="66"/>
      <c r="AH164" s="1"/>
      <c r="AI164" s="1"/>
      <c r="AJ164" s="1"/>
      <c r="AR164" s="7" t="str">
        <f t="shared" si="18"/>
        <v/>
      </c>
      <c r="AS164" s="67" t="str">
        <f t="shared" si="31"/>
        <v/>
      </c>
      <c r="AT164" s="67" t="str">
        <f t="shared" si="32"/>
        <v/>
      </c>
      <c r="AU164" s="67" t="str">
        <f t="shared" si="33"/>
        <v/>
      </c>
      <c r="AV164" s="67" t="str">
        <f t="shared" si="19"/>
        <v/>
      </c>
      <c r="AW164" s="67" t="str">
        <f t="shared" si="20"/>
        <v/>
      </c>
      <c r="AX164" s="67" t="str">
        <f t="shared" si="21"/>
        <v/>
      </c>
      <c r="AY164" s="67" t="str">
        <f t="shared" si="22"/>
        <v/>
      </c>
      <c r="AZ164" s="67" t="str">
        <f t="shared" si="23"/>
        <v/>
      </c>
      <c r="BA164" s="67" t="str">
        <f t="shared" si="24"/>
        <v/>
      </c>
      <c r="BB164" s="67" t="str">
        <f t="shared" si="25"/>
        <v/>
      </c>
      <c r="BC164" s="67" t="str">
        <f t="shared" si="26"/>
        <v/>
      </c>
      <c r="BD164" s="67" t="str">
        <f t="shared" si="27"/>
        <v/>
      </c>
      <c r="BE164" s="67" t="str">
        <f t="shared" si="28"/>
        <v/>
      </c>
      <c r="BF164" s="67" t="str">
        <f t="shared" si="29"/>
        <v/>
      </c>
      <c r="BG164" s="67" t="str">
        <f t="shared" si="30"/>
        <v/>
      </c>
      <c r="IY164" s="7"/>
      <c r="IZ164" s="7"/>
      <c r="JA164" s="7"/>
    </row>
    <row r="165" spans="1:261" ht="11.85" customHeight="1">
      <c r="A165" s="7" t="str">
        <f t="shared" si="34"/>
        <v/>
      </c>
      <c r="B165" s="7" t="str">
        <f t="shared" si="35"/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2" t="str">
        <v/>
      </c>
      <c r="H165" s="14" t="str">
        <v/>
      </c>
      <c r="I165" s="14" t="str">
        <v/>
      </c>
      <c r="J165" s="14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 t="str">
        <v/>
      </c>
      <c r="T165" s="10"/>
      <c r="U165" s="10"/>
      <c r="V165" s="7"/>
      <c r="W165" s="7"/>
      <c r="Y165" s="66"/>
      <c r="AH165" s="1"/>
      <c r="AI165" s="1"/>
      <c r="AJ165" s="1"/>
      <c r="AR165" s="7" t="str">
        <f t="shared" si="18"/>
        <v/>
      </c>
      <c r="AS165" s="67" t="str">
        <f t="shared" si="31"/>
        <v/>
      </c>
      <c r="AT165" s="67" t="str">
        <f t="shared" si="32"/>
        <v/>
      </c>
      <c r="AU165" s="67" t="str">
        <f t="shared" si="33"/>
        <v/>
      </c>
      <c r="AV165" s="67" t="str">
        <f t="shared" si="19"/>
        <v/>
      </c>
      <c r="AW165" s="67" t="str">
        <f t="shared" si="20"/>
        <v/>
      </c>
      <c r="AX165" s="67" t="str">
        <f t="shared" si="21"/>
        <v/>
      </c>
      <c r="AY165" s="67" t="str">
        <f t="shared" si="22"/>
        <v/>
      </c>
      <c r="AZ165" s="67" t="str">
        <f t="shared" si="23"/>
        <v/>
      </c>
      <c r="BA165" s="67" t="str">
        <f t="shared" si="24"/>
        <v/>
      </c>
      <c r="BB165" s="67" t="str">
        <f t="shared" si="25"/>
        <v/>
      </c>
      <c r="BC165" s="67" t="str">
        <f t="shared" si="26"/>
        <v/>
      </c>
      <c r="BD165" s="67" t="str">
        <f t="shared" si="27"/>
        <v/>
      </c>
      <c r="BE165" s="67" t="str">
        <f t="shared" si="28"/>
        <v/>
      </c>
      <c r="BF165" s="67" t="str">
        <f t="shared" si="29"/>
        <v/>
      </c>
      <c r="BG165" s="67" t="str">
        <f t="shared" si="30"/>
        <v/>
      </c>
      <c r="IY165" s="7"/>
      <c r="IZ165" s="7"/>
      <c r="JA165" s="7"/>
    </row>
    <row r="166" spans="1:261" ht="11.85" customHeight="1">
      <c r="A166" s="7" t="str">
        <f t="shared" si="34"/>
        <v/>
      </c>
      <c r="B166" s="7" t="str">
        <f t="shared" si="35"/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2" t="str">
        <v/>
      </c>
      <c r="H166" s="14" t="str">
        <v/>
      </c>
      <c r="I166" s="14" t="str">
        <v/>
      </c>
      <c r="J166" s="14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 t="str">
        <v/>
      </c>
      <c r="T166" s="10"/>
      <c r="U166" s="10"/>
      <c r="V166" s="7"/>
      <c r="W166" s="7"/>
      <c r="Y166" s="66"/>
      <c r="AH166" s="1"/>
      <c r="AI166" s="1"/>
      <c r="AJ166" s="1"/>
      <c r="AR166" s="7" t="str">
        <f t="shared" si="18"/>
        <v/>
      </c>
      <c r="AS166" s="67" t="str">
        <f t="shared" si="31"/>
        <v/>
      </c>
      <c r="AT166" s="67" t="str">
        <f t="shared" si="32"/>
        <v/>
      </c>
      <c r="AU166" s="67" t="str">
        <f t="shared" si="33"/>
        <v/>
      </c>
      <c r="AV166" s="67" t="str">
        <f t="shared" si="19"/>
        <v/>
      </c>
      <c r="AW166" s="67" t="str">
        <f t="shared" si="20"/>
        <v/>
      </c>
      <c r="AX166" s="67" t="str">
        <f t="shared" si="21"/>
        <v/>
      </c>
      <c r="AY166" s="67" t="str">
        <f t="shared" si="22"/>
        <v/>
      </c>
      <c r="AZ166" s="67" t="str">
        <f t="shared" si="23"/>
        <v/>
      </c>
      <c r="BA166" s="67" t="str">
        <f t="shared" si="24"/>
        <v/>
      </c>
      <c r="BB166" s="67" t="str">
        <f t="shared" si="25"/>
        <v/>
      </c>
      <c r="BC166" s="67" t="str">
        <f t="shared" si="26"/>
        <v/>
      </c>
      <c r="BD166" s="67" t="str">
        <f t="shared" si="27"/>
        <v/>
      </c>
      <c r="BE166" s="67" t="str">
        <f t="shared" si="28"/>
        <v/>
      </c>
      <c r="BF166" s="67" t="str">
        <f t="shared" si="29"/>
        <v/>
      </c>
      <c r="BG166" s="67" t="str">
        <f t="shared" si="30"/>
        <v/>
      </c>
      <c r="IY166" s="7"/>
      <c r="IZ166" s="7"/>
      <c r="JA166" s="7"/>
    </row>
    <row r="167" spans="1:261" ht="11.85" customHeight="1">
      <c r="A167" s="7" t="str">
        <f t="shared" si="34"/>
        <v/>
      </c>
      <c r="B167" s="7" t="str">
        <f t="shared" si="35"/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2" t="str">
        <v/>
      </c>
      <c r="H167" s="14" t="str">
        <v/>
      </c>
      <c r="I167" s="14" t="str">
        <v/>
      </c>
      <c r="J167" s="14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 t="str">
        <v/>
      </c>
      <c r="T167" s="10"/>
      <c r="U167" s="10"/>
      <c r="V167" s="7"/>
      <c r="W167" s="7"/>
      <c r="X167" s="7"/>
      <c r="Y167" s="7"/>
      <c r="AH167" s="1"/>
      <c r="AI167" s="1"/>
      <c r="AJ167" s="1"/>
      <c r="AR167" s="7" t="str">
        <f t="shared" si="18"/>
        <v/>
      </c>
      <c r="AS167" s="67" t="str">
        <f t="shared" si="31"/>
        <v/>
      </c>
      <c r="AT167" s="67" t="str">
        <f t="shared" si="32"/>
        <v/>
      </c>
      <c r="AU167" s="67" t="str">
        <f t="shared" si="33"/>
        <v/>
      </c>
      <c r="AV167" s="67" t="str">
        <f t="shared" si="19"/>
        <v/>
      </c>
      <c r="AW167" s="67" t="str">
        <f t="shared" si="20"/>
        <v/>
      </c>
      <c r="AX167" s="67" t="str">
        <f t="shared" si="21"/>
        <v/>
      </c>
      <c r="AY167" s="67" t="str">
        <f t="shared" si="22"/>
        <v/>
      </c>
      <c r="AZ167" s="67" t="str">
        <f t="shared" si="23"/>
        <v/>
      </c>
      <c r="BA167" s="67" t="str">
        <f t="shared" si="24"/>
        <v/>
      </c>
      <c r="BB167" s="67" t="str">
        <f t="shared" si="25"/>
        <v/>
      </c>
      <c r="BC167" s="67" t="str">
        <f t="shared" si="26"/>
        <v/>
      </c>
      <c r="BD167" s="67" t="str">
        <f t="shared" si="27"/>
        <v/>
      </c>
      <c r="BE167" s="67" t="str">
        <f t="shared" si="28"/>
        <v/>
      </c>
      <c r="BF167" s="67" t="str">
        <f t="shared" si="29"/>
        <v/>
      </c>
      <c r="BG167" s="67" t="str">
        <f t="shared" si="30"/>
        <v/>
      </c>
      <c r="IY167" s="7"/>
      <c r="IZ167" s="7"/>
      <c r="JA167" s="7"/>
    </row>
    <row r="168" spans="1:261" ht="11.85" customHeight="1">
      <c r="A168" s="7" t="str">
        <f t="shared" si="34"/>
        <v/>
      </c>
      <c r="B168" s="7" t="str">
        <f t="shared" si="35"/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2" t="str">
        <v/>
      </c>
      <c r="H168" s="14" t="str">
        <v/>
      </c>
      <c r="I168" s="14" t="str">
        <v/>
      </c>
      <c r="J168" s="14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 t="str">
        <v/>
      </c>
      <c r="T168" s="10"/>
      <c r="U168" s="10"/>
      <c r="V168" s="7"/>
      <c r="W168" s="7"/>
      <c r="X168" s="7"/>
      <c r="Y168" s="7"/>
      <c r="AH168" s="1"/>
      <c r="AI168" s="1"/>
      <c r="AJ168" s="1"/>
      <c r="AR168" s="7" t="str">
        <f t="shared" si="18"/>
        <v/>
      </c>
      <c r="AS168" s="67" t="str">
        <f t="shared" si="31"/>
        <v/>
      </c>
      <c r="AT168" s="67" t="str">
        <f t="shared" si="32"/>
        <v/>
      </c>
      <c r="AU168" s="67" t="str">
        <f t="shared" si="33"/>
        <v/>
      </c>
      <c r="AV168" s="67" t="str">
        <f t="shared" si="19"/>
        <v/>
      </c>
      <c r="AW168" s="67" t="str">
        <f t="shared" si="20"/>
        <v/>
      </c>
      <c r="AX168" s="67" t="str">
        <f t="shared" si="21"/>
        <v/>
      </c>
      <c r="AY168" s="67" t="str">
        <f t="shared" si="22"/>
        <v/>
      </c>
      <c r="AZ168" s="67" t="str">
        <f t="shared" si="23"/>
        <v/>
      </c>
      <c r="BA168" s="67" t="str">
        <f t="shared" si="24"/>
        <v/>
      </c>
      <c r="BB168" s="67" t="str">
        <f t="shared" si="25"/>
        <v/>
      </c>
      <c r="BC168" s="67" t="str">
        <f t="shared" si="26"/>
        <v/>
      </c>
      <c r="BD168" s="67" t="str">
        <f t="shared" si="27"/>
        <v/>
      </c>
      <c r="BE168" s="67" t="str">
        <f t="shared" si="28"/>
        <v/>
      </c>
      <c r="BF168" s="67" t="str">
        <f t="shared" si="29"/>
        <v/>
      </c>
      <c r="BG168" s="67" t="str">
        <f t="shared" si="30"/>
        <v/>
      </c>
      <c r="IY168" s="7"/>
      <c r="IZ168" s="7"/>
      <c r="JA168" s="7"/>
    </row>
    <row r="169" spans="1:261" ht="11.85" customHeight="1">
      <c r="A169" s="7" t="str">
        <f t="shared" si="34"/>
        <v/>
      </c>
      <c r="B169" s="7" t="str">
        <f t="shared" si="35"/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2" t="str">
        <v/>
      </c>
      <c r="H169" s="14" t="str">
        <v/>
      </c>
      <c r="I169" s="14" t="str">
        <v/>
      </c>
      <c r="J169" s="14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 t="str">
        <v/>
      </c>
      <c r="T169" s="10"/>
      <c r="U169" s="10"/>
      <c r="V169" s="7"/>
      <c r="W169" s="7"/>
      <c r="X169" s="7"/>
      <c r="Y169" s="7"/>
      <c r="AH169" s="1"/>
      <c r="AI169" s="1"/>
      <c r="AJ169" s="1"/>
      <c r="AR169" s="7" t="str">
        <f t="shared" si="18"/>
        <v/>
      </c>
      <c r="AS169" s="67" t="str">
        <f t="shared" si="31"/>
        <v/>
      </c>
      <c r="AT169" s="67" t="str">
        <f t="shared" si="32"/>
        <v/>
      </c>
      <c r="AU169" s="67" t="str">
        <f t="shared" si="33"/>
        <v/>
      </c>
      <c r="AV169" s="67" t="str">
        <f t="shared" si="19"/>
        <v/>
      </c>
      <c r="AW169" s="67" t="str">
        <f t="shared" si="20"/>
        <v/>
      </c>
      <c r="AX169" s="67" t="str">
        <f t="shared" si="21"/>
        <v/>
      </c>
      <c r="AY169" s="67" t="str">
        <f t="shared" si="22"/>
        <v/>
      </c>
      <c r="AZ169" s="67" t="str">
        <f t="shared" si="23"/>
        <v/>
      </c>
      <c r="BA169" s="67" t="str">
        <f t="shared" si="24"/>
        <v/>
      </c>
      <c r="BB169" s="67" t="str">
        <f t="shared" si="25"/>
        <v/>
      </c>
      <c r="BC169" s="67" t="str">
        <f t="shared" si="26"/>
        <v/>
      </c>
      <c r="BD169" s="67" t="str">
        <f t="shared" si="27"/>
        <v/>
      </c>
      <c r="BE169" s="67" t="str">
        <f t="shared" si="28"/>
        <v/>
      </c>
      <c r="BF169" s="67" t="str">
        <f t="shared" si="29"/>
        <v/>
      </c>
      <c r="BG169" s="67" t="str">
        <f t="shared" si="30"/>
        <v/>
      </c>
      <c r="IY169" s="7"/>
      <c r="IZ169" s="7"/>
      <c r="JA169" s="7"/>
    </row>
    <row r="170" spans="1:261" ht="11.85" customHeight="1">
      <c r="A170" s="7" t="str">
        <f t="shared" si="34"/>
        <v/>
      </c>
      <c r="B170" s="7" t="str">
        <f t="shared" si="35"/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2" t="str">
        <v/>
      </c>
      <c r="H170" s="14" t="str">
        <v/>
      </c>
      <c r="I170" s="14" t="str">
        <v/>
      </c>
      <c r="J170" s="14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 t="str">
        <v/>
      </c>
      <c r="T170" s="10"/>
      <c r="U170" s="10"/>
      <c r="V170" s="7"/>
      <c r="W170" s="7"/>
      <c r="X170" s="7"/>
      <c r="Y170" s="7"/>
      <c r="AH170" s="1"/>
      <c r="AI170" s="1"/>
      <c r="AJ170" s="1"/>
      <c r="AR170" s="7" t="str">
        <f t="shared" si="18"/>
        <v/>
      </c>
      <c r="AS170" s="67" t="str">
        <f t="shared" si="31"/>
        <v/>
      </c>
      <c r="AT170" s="67" t="str">
        <f t="shared" si="32"/>
        <v/>
      </c>
      <c r="AU170" s="67" t="str">
        <f t="shared" si="33"/>
        <v/>
      </c>
      <c r="AV170" s="67" t="str">
        <f t="shared" si="19"/>
        <v/>
      </c>
      <c r="AW170" s="67" t="str">
        <f t="shared" si="20"/>
        <v/>
      </c>
      <c r="AX170" s="67" t="str">
        <f t="shared" si="21"/>
        <v/>
      </c>
      <c r="AY170" s="67" t="str">
        <f t="shared" si="22"/>
        <v/>
      </c>
      <c r="AZ170" s="67" t="str">
        <f t="shared" si="23"/>
        <v/>
      </c>
      <c r="BA170" s="67" t="str">
        <f t="shared" si="24"/>
        <v/>
      </c>
      <c r="BB170" s="67" t="str">
        <f t="shared" si="25"/>
        <v/>
      </c>
      <c r="BC170" s="67" t="str">
        <f t="shared" si="26"/>
        <v/>
      </c>
      <c r="BD170" s="67" t="str">
        <f t="shared" si="27"/>
        <v/>
      </c>
      <c r="BE170" s="67" t="str">
        <f t="shared" si="28"/>
        <v/>
      </c>
      <c r="BF170" s="67" t="str">
        <f t="shared" si="29"/>
        <v/>
      </c>
      <c r="BG170" s="67" t="str">
        <f t="shared" si="30"/>
        <v/>
      </c>
      <c r="IY170" s="7"/>
      <c r="IZ170" s="7"/>
      <c r="JA170" s="7"/>
    </row>
    <row r="171" spans="1:261" ht="11.85" customHeight="1">
      <c r="A171" s="7" t="str">
        <f t="shared" si="34"/>
        <v/>
      </c>
      <c r="B171" s="7" t="str">
        <f t="shared" si="35"/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2" t="str">
        <v/>
      </c>
      <c r="H171" s="14" t="str">
        <v/>
      </c>
      <c r="I171" s="14" t="str">
        <v/>
      </c>
      <c r="J171" s="14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 t="str">
        <v/>
      </c>
      <c r="T171" s="10"/>
      <c r="U171" s="10"/>
      <c r="V171" s="7"/>
      <c r="W171" s="7"/>
      <c r="X171" s="7"/>
      <c r="Y171" s="7"/>
      <c r="AH171" s="1"/>
      <c r="AI171" s="1"/>
      <c r="AJ171" s="1"/>
      <c r="AR171" s="7" t="str">
        <f t="shared" si="18"/>
        <v/>
      </c>
      <c r="AS171" s="67" t="str">
        <f t="shared" si="31"/>
        <v/>
      </c>
      <c r="AT171" s="67" t="str">
        <f t="shared" si="32"/>
        <v/>
      </c>
      <c r="AU171" s="67" t="str">
        <f t="shared" si="33"/>
        <v/>
      </c>
      <c r="AV171" s="67" t="str">
        <f t="shared" si="19"/>
        <v/>
      </c>
      <c r="AW171" s="67" t="str">
        <f t="shared" si="20"/>
        <v/>
      </c>
      <c r="AX171" s="67" t="str">
        <f t="shared" si="21"/>
        <v/>
      </c>
      <c r="AY171" s="67" t="str">
        <f t="shared" si="22"/>
        <v/>
      </c>
      <c r="AZ171" s="67" t="str">
        <f t="shared" si="23"/>
        <v/>
      </c>
      <c r="BA171" s="67" t="str">
        <f t="shared" si="24"/>
        <v/>
      </c>
      <c r="BB171" s="67" t="str">
        <f t="shared" si="25"/>
        <v/>
      </c>
      <c r="BC171" s="67" t="str">
        <f t="shared" si="26"/>
        <v/>
      </c>
      <c r="BD171" s="67" t="str">
        <f t="shared" si="27"/>
        <v/>
      </c>
      <c r="BE171" s="67" t="str">
        <f t="shared" si="28"/>
        <v/>
      </c>
      <c r="BF171" s="67" t="str">
        <f t="shared" si="29"/>
        <v/>
      </c>
      <c r="BG171" s="67" t="str">
        <f t="shared" si="30"/>
        <v/>
      </c>
      <c r="IY171" s="7"/>
      <c r="IZ171" s="7"/>
      <c r="JA171" s="7"/>
    </row>
    <row r="172" spans="1:261" ht="11.85" customHeight="1">
      <c r="A172" s="7" t="str">
        <f t="shared" si="34"/>
        <v/>
      </c>
      <c r="B172" s="7" t="str">
        <f t="shared" si="35"/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2" t="str">
        <v/>
      </c>
      <c r="H172" s="14" t="str">
        <v/>
      </c>
      <c r="I172" s="14" t="str">
        <v/>
      </c>
      <c r="J172" s="14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 t="str">
        <v/>
      </c>
      <c r="T172" s="10"/>
      <c r="U172" s="10"/>
      <c r="V172" s="7"/>
      <c r="W172" s="7"/>
      <c r="X172" s="7"/>
      <c r="Y172" s="7"/>
      <c r="AH172" s="1"/>
      <c r="AI172" s="1"/>
      <c r="AJ172" s="1"/>
      <c r="AR172" s="7" t="str">
        <f t="shared" si="18"/>
        <v/>
      </c>
      <c r="AS172" s="67" t="str">
        <f t="shared" si="31"/>
        <v/>
      </c>
      <c r="AT172" s="67" t="str">
        <f t="shared" si="32"/>
        <v/>
      </c>
      <c r="AU172" s="67" t="str">
        <f t="shared" si="33"/>
        <v/>
      </c>
      <c r="AV172" s="67" t="str">
        <f t="shared" si="19"/>
        <v/>
      </c>
      <c r="AW172" s="67" t="str">
        <f t="shared" si="20"/>
        <v/>
      </c>
      <c r="AX172" s="67" t="str">
        <f t="shared" si="21"/>
        <v/>
      </c>
      <c r="AY172" s="67" t="str">
        <f t="shared" si="22"/>
        <v/>
      </c>
      <c r="AZ172" s="67" t="str">
        <f t="shared" si="23"/>
        <v/>
      </c>
      <c r="BA172" s="67" t="str">
        <f t="shared" si="24"/>
        <v/>
      </c>
      <c r="BB172" s="67" t="str">
        <f t="shared" si="25"/>
        <v/>
      </c>
      <c r="BC172" s="67" t="str">
        <f t="shared" si="26"/>
        <v/>
      </c>
      <c r="BD172" s="67" t="str">
        <f t="shared" si="27"/>
        <v/>
      </c>
      <c r="BE172" s="67" t="str">
        <f t="shared" si="28"/>
        <v/>
      </c>
      <c r="BF172" s="67" t="str">
        <f t="shared" si="29"/>
        <v/>
      </c>
      <c r="BG172" s="67" t="str">
        <f t="shared" si="30"/>
        <v/>
      </c>
      <c r="IY172" s="7"/>
      <c r="IZ172" s="7"/>
      <c r="JA172" s="7"/>
    </row>
    <row r="173" spans="1:261" ht="11.85" customHeight="1">
      <c r="A173" s="7" t="str">
        <f t="shared" si="34"/>
        <v/>
      </c>
      <c r="B173" s="7" t="str">
        <f t="shared" si="35"/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2" t="str">
        <v/>
      </c>
      <c r="H173" s="14" t="str">
        <v/>
      </c>
      <c r="I173" s="14" t="str">
        <v/>
      </c>
      <c r="J173" s="14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 t="str">
        <v/>
      </c>
      <c r="T173" s="10"/>
      <c r="U173" s="10"/>
      <c r="V173" s="7"/>
      <c r="W173" s="7"/>
      <c r="X173" s="7"/>
      <c r="Y173" s="7"/>
      <c r="AH173" s="1"/>
      <c r="AI173" s="1"/>
      <c r="AJ173" s="1"/>
      <c r="AR173" s="7" t="str">
        <f t="shared" ref="AR173:AR236" si="36">IF((ROW(A173)-ROW($A$45))*$E$29&lt;=$E$30,A173,"")</f>
        <v/>
      </c>
      <c r="AS173" s="67" t="str">
        <f t="shared" si="31"/>
        <v/>
      </c>
      <c r="AT173" s="67" t="str">
        <f t="shared" si="32"/>
        <v/>
      </c>
      <c r="AU173" s="67" t="str">
        <f t="shared" si="33"/>
        <v/>
      </c>
      <c r="AV173" s="67" t="str">
        <f t="shared" ref="AV173:AV236" si="37">IF(ISNUMBER(F173),F173,"")</f>
        <v/>
      </c>
      <c r="AW173" s="67" t="str">
        <f t="shared" ref="AW173:AW236" si="38">IF(ISNUMBER(G173),G173,"")</f>
        <v/>
      </c>
      <c r="AX173" s="67" t="str">
        <f t="shared" ref="AX173:AX236" si="39">IF(ISNUMBER(H173),H173,"")</f>
        <v/>
      </c>
      <c r="AY173" s="67" t="str">
        <f t="shared" ref="AY173:AY236" si="40">IF(ISNUMBER(I173),I173,"")</f>
        <v/>
      </c>
      <c r="AZ173" s="67" t="str">
        <f t="shared" ref="AZ173:AZ236" si="41">IF(ISNUMBER(J173),J173,"")</f>
        <v/>
      </c>
      <c r="BA173" s="67" t="str">
        <f t="shared" ref="BA173:BA236" si="42">IF(ISNUMBER(K173),K173,"")</f>
        <v/>
      </c>
      <c r="BB173" s="67" t="str">
        <f t="shared" ref="BB173:BB236" si="43">IF(ISNUMBER(L173),L173,"")</f>
        <v/>
      </c>
      <c r="BC173" s="67" t="str">
        <f t="shared" ref="BC173:BC236" si="44">IF(ISNUMBER(M173),M173,"")</f>
        <v/>
      </c>
      <c r="BD173" s="67" t="str">
        <f t="shared" ref="BD173:BD236" si="45">IF(ISNUMBER(N173),N173,"")</f>
        <v/>
      </c>
      <c r="BE173" s="67" t="str">
        <f t="shared" ref="BE173:BE236" si="46">IF(ISNUMBER(O173),O173,"")</f>
        <v/>
      </c>
      <c r="BF173" s="67" t="str">
        <f t="shared" ref="BF173:BF236" si="47">IF(ISNUMBER(P173),P173,"")</f>
        <v/>
      </c>
      <c r="BG173" s="67" t="str">
        <f t="shared" ref="BG173:BG236" si="48">IF(ISNUMBER(Q173),Q173,"")</f>
        <v/>
      </c>
      <c r="IY173" s="7"/>
      <c r="IZ173" s="7"/>
      <c r="JA173" s="7"/>
    </row>
    <row r="174" spans="1:261" ht="11.85" customHeight="1">
      <c r="A174" s="7" t="str">
        <f t="shared" si="34"/>
        <v/>
      </c>
      <c r="B174" s="7" t="str">
        <f t="shared" si="35"/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2" t="str">
        <v/>
      </c>
      <c r="H174" s="14" t="str">
        <v/>
      </c>
      <c r="I174" s="14" t="str">
        <v/>
      </c>
      <c r="J174" s="14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 t="str">
        <v/>
      </c>
      <c r="T174" s="10"/>
      <c r="U174" s="10"/>
      <c r="V174" s="7"/>
      <c r="W174" s="7"/>
      <c r="X174" s="7"/>
      <c r="Y174" s="7"/>
      <c r="AH174" s="1"/>
      <c r="AI174" s="1"/>
      <c r="AJ174" s="1"/>
      <c r="AR174" s="7" t="str">
        <f t="shared" si="36"/>
        <v/>
      </c>
      <c r="AS174" s="67" t="str">
        <f t="shared" ref="AS174:AS237" si="49">IF(ISNUMBER(C174),C174,"")</f>
        <v/>
      </c>
      <c r="AT174" s="67" t="str">
        <f t="shared" ref="AT174:AT237" si="50">IF(ISNUMBER(D174),D174,"")</f>
        <v/>
      </c>
      <c r="AU174" s="67" t="str">
        <f t="shared" ref="AU174:AU237" si="51">IF(ISNUMBER(E174),E174,"")</f>
        <v/>
      </c>
      <c r="AV174" s="67" t="str">
        <f t="shared" si="37"/>
        <v/>
      </c>
      <c r="AW174" s="67" t="str">
        <f t="shared" si="38"/>
        <v/>
      </c>
      <c r="AX174" s="67" t="str">
        <f t="shared" si="39"/>
        <v/>
      </c>
      <c r="AY174" s="67" t="str">
        <f t="shared" si="40"/>
        <v/>
      </c>
      <c r="AZ174" s="67" t="str">
        <f t="shared" si="41"/>
        <v/>
      </c>
      <c r="BA174" s="67" t="str">
        <f t="shared" si="42"/>
        <v/>
      </c>
      <c r="BB174" s="67" t="str">
        <f t="shared" si="43"/>
        <v/>
      </c>
      <c r="BC174" s="67" t="str">
        <f t="shared" si="44"/>
        <v/>
      </c>
      <c r="BD174" s="67" t="str">
        <f t="shared" si="45"/>
        <v/>
      </c>
      <c r="BE174" s="67" t="str">
        <f t="shared" si="46"/>
        <v/>
      </c>
      <c r="BF174" s="67" t="str">
        <f t="shared" si="47"/>
        <v/>
      </c>
      <c r="BG174" s="67" t="str">
        <f t="shared" si="48"/>
        <v/>
      </c>
      <c r="IY174" s="7"/>
      <c r="IZ174" s="7"/>
      <c r="JA174" s="7"/>
    </row>
    <row r="175" spans="1:261" ht="11.85" customHeight="1">
      <c r="A175" s="7" t="str">
        <f t="shared" ref="A175:A238" si="52">IF(OR($D$38,$D$36,$D$35,$D$37,$D$39),IF(MOD((ROW(A175)-ROW($A$45))*$E$29,$E$31)&lt;0.0001,(ROW(A175)-ROW($A$45))*$E$29,""),"")</f>
        <v/>
      </c>
      <c r="B175" s="7" t="str">
        <f t="shared" ref="B175:B238" si="53">IF(IF(OR($D$38,$D$36,$D$35,$D$37,$D$39),(ROW(A175)-ROW($A$45))*$E$29,"")&lt;=$E$30,IF(OR($D$38,$D$36,$D$35),(ROW(A175)-ROW($A$45))*$E$29,""),"")</f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2" t="str">
        <v/>
      </c>
      <c r="H175" s="14" t="str">
        <v/>
      </c>
      <c r="I175" s="14" t="str">
        <v/>
      </c>
      <c r="J175" s="14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 t="str">
        <v/>
      </c>
      <c r="T175" s="10"/>
      <c r="U175" s="10"/>
      <c r="V175" s="7"/>
      <c r="W175" s="7"/>
      <c r="X175" s="7"/>
      <c r="Y175" s="7"/>
      <c r="AH175" s="1"/>
      <c r="AI175" s="1"/>
      <c r="AJ175" s="1"/>
      <c r="AR175" s="7" t="str">
        <f t="shared" si="36"/>
        <v/>
      </c>
      <c r="AS175" s="67" t="str">
        <f t="shared" si="49"/>
        <v/>
      </c>
      <c r="AT175" s="67" t="str">
        <f t="shared" si="50"/>
        <v/>
      </c>
      <c r="AU175" s="67" t="str">
        <f t="shared" si="51"/>
        <v/>
      </c>
      <c r="AV175" s="67" t="str">
        <f t="shared" si="37"/>
        <v/>
      </c>
      <c r="AW175" s="67" t="str">
        <f t="shared" si="38"/>
        <v/>
      </c>
      <c r="AX175" s="67" t="str">
        <f t="shared" si="39"/>
        <v/>
      </c>
      <c r="AY175" s="67" t="str">
        <f t="shared" si="40"/>
        <v/>
      </c>
      <c r="AZ175" s="67" t="str">
        <f t="shared" si="41"/>
        <v/>
      </c>
      <c r="BA175" s="67" t="str">
        <f t="shared" si="42"/>
        <v/>
      </c>
      <c r="BB175" s="67" t="str">
        <f t="shared" si="43"/>
        <v/>
      </c>
      <c r="BC175" s="67" t="str">
        <f t="shared" si="44"/>
        <v/>
      </c>
      <c r="BD175" s="67" t="str">
        <f t="shared" si="45"/>
        <v/>
      </c>
      <c r="BE175" s="67" t="str">
        <f t="shared" si="46"/>
        <v/>
      </c>
      <c r="BF175" s="67" t="str">
        <f t="shared" si="47"/>
        <v/>
      </c>
      <c r="BG175" s="67" t="str">
        <f t="shared" si="48"/>
        <v/>
      </c>
      <c r="IY175" s="7"/>
      <c r="IZ175" s="7"/>
      <c r="JA175" s="7"/>
    </row>
    <row r="176" spans="1:261" ht="11.85" customHeight="1">
      <c r="A176" s="7" t="str">
        <f t="shared" si="52"/>
        <v/>
      </c>
      <c r="B176" s="7" t="str">
        <f t="shared" si="53"/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2" t="str">
        <v/>
      </c>
      <c r="H176" s="14" t="str">
        <v/>
      </c>
      <c r="I176" s="14" t="str">
        <v/>
      </c>
      <c r="J176" s="14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 t="str">
        <v/>
      </c>
      <c r="T176" s="10"/>
      <c r="U176" s="10"/>
      <c r="V176" s="7"/>
      <c r="W176" s="7"/>
      <c r="X176" s="7"/>
      <c r="Y176" s="7"/>
      <c r="AH176" s="1"/>
      <c r="AI176" s="1"/>
      <c r="AJ176" s="1"/>
      <c r="AR176" s="7" t="str">
        <f t="shared" si="36"/>
        <v/>
      </c>
      <c r="AS176" s="67" t="str">
        <f t="shared" si="49"/>
        <v/>
      </c>
      <c r="AT176" s="67" t="str">
        <f t="shared" si="50"/>
        <v/>
      </c>
      <c r="AU176" s="67" t="str">
        <f t="shared" si="51"/>
        <v/>
      </c>
      <c r="AV176" s="67" t="str">
        <f t="shared" si="37"/>
        <v/>
      </c>
      <c r="AW176" s="67" t="str">
        <f t="shared" si="38"/>
        <v/>
      </c>
      <c r="AX176" s="67" t="str">
        <f t="shared" si="39"/>
        <v/>
      </c>
      <c r="AY176" s="67" t="str">
        <f t="shared" si="40"/>
        <v/>
      </c>
      <c r="AZ176" s="67" t="str">
        <f t="shared" si="41"/>
        <v/>
      </c>
      <c r="BA176" s="67" t="str">
        <f t="shared" si="42"/>
        <v/>
      </c>
      <c r="BB176" s="67" t="str">
        <f t="shared" si="43"/>
        <v/>
      </c>
      <c r="BC176" s="67" t="str">
        <f t="shared" si="44"/>
        <v/>
      </c>
      <c r="BD176" s="67" t="str">
        <f t="shared" si="45"/>
        <v/>
      </c>
      <c r="BE176" s="67" t="str">
        <f t="shared" si="46"/>
        <v/>
      </c>
      <c r="BF176" s="67" t="str">
        <f t="shared" si="47"/>
        <v/>
      </c>
      <c r="BG176" s="67" t="str">
        <f t="shared" si="48"/>
        <v/>
      </c>
      <c r="IY176" s="7"/>
      <c r="IZ176" s="7"/>
      <c r="JA176" s="7"/>
    </row>
    <row r="177" spans="1:261" ht="11.85" customHeight="1">
      <c r="A177" s="7" t="str">
        <f t="shared" si="52"/>
        <v/>
      </c>
      <c r="B177" s="7" t="str">
        <f t="shared" si="53"/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2" t="str">
        <v/>
      </c>
      <c r="H177" s="14" t="str">
        <v/>
      </c>
      <c r="I177" s="14" t="str">
        <v/>
      </c>
      <c r="J177" s="14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 t="str">
        <v/>
      </c>
      <c r="T177" s="10"/>
      <c r="U177" s="10"/>
      <c r="V177" s="7"/>
      <c r="W177" s="7"/>
      <c r="X177" s="7"/>
      <c r="Y177" s="7"/>
      <c r="AH177" s="1"/>
      <c r="AI177" s="1"/>
      <c r="AJ177" s="1"/>
      <c r="AR177" s="7" t="str">
        <f t="shared" si="36"/>
        <v/>
      </c>
      <c r="AS177" s="67" t="str">
        <f t="shared" si="49"/>
        <v/>
      </c>
      <c r="AT177" s="67" t="str">
        <f t="shared" si="50"/>
        <v/>
      </c>
      <c r="AU177" s="67" t="str">
        <f t="shared" si="51"/>
        <v/>
      </c>
      <c r="AV177" s="67" t="str">
        <f t="shared" si="37"/>
        <v/>
      </c>
      <c r="AW177" s="67" t="str">
        <f t="shared" si="38"/>
        <v/>
      </c>
      <c r="AX177" s="67" t="str">
        <f t="shared" si="39"/>
        <v/>
      </c>
      <c r="AY177" s="67" t="str">
        <f t="shared" si="40"/>
        <v/>
      </c>
      <c r="AZ177" s="67" t="str">
        <f t="shared" si="41"/>
        <v/>
      </c>
      <c r="BA177" s="67" t="str">
        <f t="shared" si="42"/>
        <v/>
      </c>
      <c r="BB177" s="67" t="str">
        <f t="shared" si="43"/>
        <v/>
      </c>
      <c r="BC177" s="67" t="str">
        <f t="shared" si="44"/>
        <v/>
      </c>
      <c r="BD177" s="67" t="str">
        <f t="shared" si="45"/>
        <v/>
      </c>
      <c r="BE177" s="67" t="str">
        <f t="shared" si="46"/>
        <v/>
      </c>
      <c r="BF177" s="67" t="str">
        <f t="shared" si="47"/>
        <v/>
      </c>
      <c r="BG177" s="67" t="str">
        <f t="shared" si="48"/>
        <v/>
      </c>
      <c r="IY177" s="7"/>
      <c r="IZ177" s="7"/>
      <c r="JA177" s="7"/>
    </row>
    <row r="178" spans="1:261" ht="11.85" customHeight="1">
      <c r="A178" s="7" t="str">
        <f t="shared" si="52"/>
        <v/>
      </c>
      <c r="B178" s="7" t="str">
        <f t="shared" si="53"/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2" t="str">
        <v/>
      </c>
      <c r="H178" s="14" t="str">
        <v/>
      </c>
      <c r="I178" s="14" t="str">
        <v/>
      </c>
      <c r="J178" s="14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 t="str">
        <v/>
      </c>
      <c r="T178" s="10"/>
      <c r="U178" s="10"/>
      <c r="V178" s="7"/>
      <c r="W178" s="7"/>
      <c r="X178" s="7"/>
      <c r="Y178" s="7"/>
      <c r="AH178" s="1"/>
      <c r="AI178" s="1"/>
      <c r="AJ178" s="1"/>
      <c r="AR178" s="7" t="str">
        <f t="shared" si="36"/>
        <v/>
      </c>
      <c r="AS178" s="67" t="str">
        <f t="shared" si="49"/>
        <v/>
      </c>
      <c r="AT178" s="67" t="str">
        <f t="shared" si="50"/>
        <v/>
      </c>
      <c r="AU178" s="67" t="str">
        <f t="shared" si="51"/>
        <v/>
      </c>
      <c r="AV178" s="67" t="str">
        <f t="shared" si="37"/>
        <v/>
      </c>
      <c r="AW178" s="67" t="str">
        <f t="shared" si="38"/>
        <v/>
      </c>
      <c r="AX178" s="67" t="str">
        <f t="shared" si="39"/>
        <v/>
      </c>
      <c r="AY178" s="67" t="str">
        <f t="shared" si="40"/>
        <v/>
      </c>
      <c r="AZ178" s="67" t="str">
        <f t="shared" si="41"/>
        <v/>
      </c>
      <c r="BA178" s="67" t="str">
        <f t="shared" si="42"/>
        <v/>
      </c>
      <c r="BB178" s="67" t="str">
        <f t="shared" si="43"/>
        <v/>
      </c>
      <c r="BC178" s="67" t="str">
        <f t="shared" si="44"/>
        <v/>
      </c>
      <c r="BD178" s="67" t="str">
        <f t="shared" si="45"/>
        <v/>
      </c>
      <c r="BE178" s="67" t="str">
        <f t="shared" si="46"/>
        <v/>
      </c>
      <c r="BF178" s="67" t="str">
        <f t="shared" si="47"/>
        <v/>
      </c>
      <c r="BG178" s="67" t="str">
        <f t="shared" si="48"/>
        <v/>
      </c>
      <c r="IY178" s="7"/>
      <c r="IZ178" s="7"/>
      <c r="JA178" s="7"/>
    </row>
    <row r="179" spans="1:261" ht="11.85" customHeight="1">
      <c r="A179" s="7" t="str">
        <f t="shared" si="52"/>
        <v/>
      </c>
      <c r="B179" s="7" t="str">
        <f t="shared" si="53"/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2" t="str">
        <v/>
      </c>
      <c r="H179" s="14" t="str">
        <v/>
      </c>
      <c r="I179" s="14" t="str">
        <v/>
      </c>
      <c r="J179" s="14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 t="str">
        <v/>
      </c>
      <c r="T179" s="10"/>
      <c r="U179" s="10"/>
      <c r="V179" s="7"/>
      <c r="W179" s="7"/>
      <c r="X179" s="7"/>
      <c r="Y179" s="7"/>
      <c r="AH179" s="1"/>
      <c r="AI179" s="1"/>
      <c r="AJ179" s="1"/>
      <c r="AR179" s="7" t="str">
        <f t="shared" si="36"/>
        <v/>
      </c>
      <c r="AS179" s="67" t="str">
        <f t="shared" si="49"/>
        <v/>
      </c>
      <c r="AT179" s="67" t="str">
        <f t="shared" si="50"/>
        <v/>
      </c>
      <c r="AU179" s="67" t="str">
        <f t="shared" si="51"/>
        <v/>
      </c>
      <c r="AV179" s="67" t="str">
        <f t="shared" si="37"/>
        <v/>
      </c>
      <c r="AW179" s="67" t="str">
        <f t="shared" si="38"/>
        <v/>
      </c>
      <c r="AX179" s="67" t="str">
        <f t="shared" si="39"/>
        <v/>
      </c>
      <c r="AY179" s="67" t="str">
        <f t="shared" si="40"/>
        <v/>
      </c>
      <c r="AZ179" s="67" t="str">
        <f t="shared" si="41"/>
        <v/>
      </c>
      <c r="BA179" s="67" t="str">
        <f t="shared" si="42"/>
        <v/>
      </c>
      <c r="BB179" s="67" t="str">
        <f t="shared" si="43"/>
        <v/>
      </c>
      <c r="BC179" s="67" t="str">
        <f t="shared" si="44"/>
        <v/>
      </c>
      <c r="BD179" s="67" t="str">
        <f t="shared" si="45"/>
        <v/>
      </c>
      <c r="BE179" s="67" t="str">
        <f t="shared" si="46"/>
        <v/>
      </c>
      <c r="BF179" s="67" t="str">
        <f t="shared" si="47"/>
        <v/>
      </c>
      <c r="BG179" s="67" t="str">
        <f t="shared" si="48"/>
        <v/>
      </c>
      <c r="IY179" s="7"/>
      <c r="IZ179" s="7"/>
      <c r="JA179" s="7"/>
    </row>
    <row r="180" spans="1:261" ht="11.85" customHeight="1">
      <c r="A180" s="7" t="str">
        <f t="shared" si="52"/>
        <v/>
      </c>
      <c r="B180" s="7" t="str">
        <f t="shared" si="53"/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2" t="str">
        <v/>
      </c>
      <c r="H180" s="14" t="str">
        <v/>
      </c>
      <c r="I180" s="14" t="str">
        <v/>
      </c>
      <c r="J180" s="14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 t="str">
        <v/>
      </c>
      <c r="T180" s="10"/>
      <c r="U180" s="10"/>
      <c r="V180" s="7"/>
      <c r="W180" s="7"/>
      <c r="X180" s="7"/>
      <c r="Y180" s="7"/>
      <c r="AH180" s="1"/>
      <c r="AI180" s="1"/>
      <c r="AJ180" s="1"/>
      <c r="AR180" s="7" t="str">
        <f t="shared" si="36"/>
        <v/>
      </c>
      <c r="AS180" s="67" t="str">
        <f t="shared" si="49"/>
        <v/>
      </c>
      <c r="AT180" s="67" t="str">
        <f t="shared" si="50"/>
        <v/>
      </c>
      <c r="AU180" s="67" t="str">
        <f t="shared" si="51"/>
        <v/>
      </c>
      <c r="AV180" s="67" t="str">
        <f t="shared" si="37"/>
        <v/>
      </c>
      <c r="AW180" s="67" t="str">
        <f t="shared" si="38"/>
        <v/>
      </c>
      <c r="AX180" s="67" t="str">
        <f t="shared" si="39"/>
        <v/>
      </c>
      <c r="AY180" s="67" t="str">
        <f t="shared" si="40"/>
        <v/>
      </c>
      <c r="AZ180" s="67" t="str">
        <f t="shared" si="41"/>
        <v/>
      </c>
      <c r="BA180" s="67" t="str">
        <f t="shared" si="42"/>
        <v/>
      </c>
      <c r="BB180" s="67" t="str">
        <f t="shared" si="43"/>
        <v/>
      </c>
      <c r="BC180" s="67" t="str">
        <f t="shared" si="44"/>
        <v/>
      </c>
      <c r="BD180" s="67" t="str">
        <f t="shared" si="45"/>
        <v/>
      </c>
      <c r="BE180" s="67" t="str">
        <f t="shared" si="46"/>
        <v/>
      </c>
      <c r="BF180" s="67" t="str">
        <f t="shared" si="47"/>
        <v/>
      </c>
      <c r="BG180" s="67" t="str">
        <f t="shared" si="48"/>
        <v/>
      </c>
      <c r="IY180" s="7"/>
      <c r="IZ180" s="7"/>
      <c r="JA180" s="7"/>
    </row>
    <row r="181" spans="1:261" ht="11.85" customHeight="1">
      <c r="A181" s="7" t="str">
        <f t="shared" si="52"/>
        <v/>
      </c>
      <c r="B181" s="7" t="str">
        <f t="shared" si="53"/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2" t="str">
        <v/>
      </c>
      <c r="H181" s="14" t="str">
        <v/>
      </c>
      <c r="I181" s="14" t="str">
        <v/>
      </c>
      <c r="J181" s="14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 t="str">
        <v/>
      </c>
      <c r="T181" s="10"/>
      <c r="U181" s="10"/>
      <c r="V181" s="7"/>
      <c r="W181" s="7"/>
      <c r="X181" s="7"/>
      <c r="Y181" s="7"/>
      <c r="AH181" s="1"/>
      <c r="AI181" s="1"/>
      <c r="AJ181" s="1"/>
      <c r="AR181" s="7" t="str">
        <f t="shared" si="36"/>
        <v/>
      </c>
      <c r="AS181" s="67" t="str">
        <f t="shared" si="49"/>
        <v/>
      </c>
      <c r="AT181" s="67" t="str">
        <f t="shared" si="50"/>
        <v/>
      </c>
      <c r="AU181" s="67" t="str">
        <f t="shared" si="51"/>
        <v/>
      </c>
      <c r="AV181" s="67" t="str">
        <f t="shared" si="37"/>
        <v/>
      </c>
      <c r="AW181" s="67" t="str">
        <f t="shared" si="38"/>
        <v/>
      </c>
      <c r="AX181" s="67" t="str">
        <f t="shared" si="39"/>
        <v/>
      </c>
      <c r="AY181" s="67" t="str">
        <f t="shared" si="40"/>
        <v/>
      </c>
      <c r="AZ181" s="67" t="str">
        <f t="shared" si="41"/>
        <v/>
      </c>
      <c r="BA181" s="67" t="str">
        <f t="shared" si="42"/>
        <v/>
      </c>
      <c r="BB181" s="67" t="str">
        <f t="shared" si="43"/>
        <v/>
      </c>
      <c r="BC181" s="67" t="str">
        <f t="shared" si="44"/>
        <v/>
      </c>
      <c r="BD181" s="67" t="str">
        <f t="shared" si="45"/>
        <v/>
      </c>
      <c r="BE181" s="67" t="str">
        <f t="shared" si="46"/>
        <v/>
      </c>
      <c r="BF181" s="67" t="str">
        <f t="shared" si="47"/>
        <v/>
      </c>
      <c r="BG181" s="67" t="str">
        <f t="shared" si="48"/>
        <v/>
      </c>
      <c r="IY181" s="7"/>
      <c r="IZ181" s="7"/>
      <c r="JA181" s="7"/>
    </row>
    <row r="182" spans="1:261" ht="11.85" customHeight="1">
      <c r="A182" s="7" t="str">
        <f t="shared" si="52"/>
        <v/>
      </c>
      <c r="B182" s="7" t="str">
        <f t="shared" si="53"/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2" t="str">
        <v/>
      </c>
      <c r="H182" s="14" t="str">
        <v/>
      </c>
      <c r="I182" s="14" t="str">
        <v/>
      </c>
      <c r="J182" s="14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 t="str">
        <v/>
      </c>
      <c r="T182" s="10"/>
      <c r="U182" s="10"/>
      <c r="V182" s="7"/>
      <c r="W182" s="7"/>
      <c r="X182" s="7"/>
      <c r="Y182" s="7"/>
      <c r="AH182" s="1"/>
      <c r="AI182" s="1"/>
      <c r="AJ182" s="1"/>
      <c r="AR182" s="7" t="str">
        <f t="shared" si="36"/>
        <v/>
      </c>
      <c r="AS182" s="67" t="str">
        <f t="shared" si="49"/>
        <v/>
      </c>
      <c r="AT182" s="67" t="str">
        <f t="shared" si="50"/>
        <v/>
      </c>
      <c r="AU182" s="67" t="str">
        <f t="shared" si="51"/>
        <v/>
      </c>
      <c r="AV182" s="67" t="str">
        <f t="shared" si="37"/>
        <v/>
      </c>
      <c r="AW182" s="67" t="str">
        <f t="shared" si="38"/>
        <v/>
      </c>
      <c r="AX182" s="67" t="str">
        <f t="shared" si="39"/>
        <v/>
      </c>
      <c r="AY182" s="67" t="str">
        <f t="shared" si="40"/>
        <v/>
      </c>
      <c r="AZ182" s="67" t="str">
        <f t="shared" si="41"/>
        <v/>
      </c>
      <c r="BA182" s="67" t="str">
        <f t="shared" si="42"/>
        <v/>
      </c>
      <c r="BB182" s="67" t="str">
        <f t="shared" si="43"/>
        <v/>
      </c>
      <c r="BC182" s="67" t="str">
        <f t="shared" si="44"/>
        <v/>
      </c>
      <c r="BD182" s="67" t="str">
        <f t="shared" si="45"/>
        <v/>
      </c>
      <c r="BE182" s="67" t="str">
        <f t="shared" si="46"/>
        <v/>
      </c>
      <c r="BF182" s="67" t="str">
        <f t="shared" si="47"/>
        <v/>
      </c>
      <c r="BG182" s="67" t="str">
        <f t="shared" si="48"/>
        <v/>
      </c>
      <c r="IY182" s="7"/>
      <c r="IZ182" s="7"/>
      <c r="JA182" s="7"/>
    </row>
    <row r="183" spans="1:261" ht="11.85" customHeight="1">
      <c r="A183" s="7" t="str">
        <f t="shared" si="52"/>
        <v/>
      </c>
      <c r="B183" s="7" t="str">
        <f t="shared" si="53"/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2" t="str">
        <v/>
      </c>
      <c r="H183" s="14" t="str">
        <v/>
      </c>
      <c r="I183" s="14" t="str">
        <v/>
      </c>
      <c r="J183" s="14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 t="str">
        <v/>
      </c>
      <c r="T183" s="10"/>
      <c r="U183" s="10"/>
      <c r="V183" s="7"/>
      <c r="W183" s="7"/>
      <c r="X183" s="7"/>
      <c r="Y183" s="7"/>
      <c r="AH183" s="1"/>
      <c r="AI183" s="1"/>
      <c r="AJ183" s="1"/>
      <c r="AR183" s="7" t="str">
        <f t="shared" si="36"/>
        <v/>
      </c>
      <c r="AS183" s="67" t="str">
        <f t="shared" si="49"/>
        <v/>
      </c>
      <c r="AT183" s="67" t="str">
        <f t="shared" si="50"/>
        <v/>
      </c>
      <c r="AU183" s="67" t="str">
        <f t="shared" si="51"/>
        <v/>
      </c>
      <c r="AV183" s="67" t="str">
        <f t="shared" si="37"/>
        <v/>
      </c>
      <c r="AW183" s="67" t="str">
        <f t="shared" si="38"/>
        <v/>
      </c>
      <c r="AX183" s="67" t="str">
        <f t="shared" si="39"/>
        <v/>
      </c>
      <c r="AY183" s="67" t="str">
        <f t="shared" si="40"/>
        <v/>
      </c>
      <c r="AZ183" s="67" t="str">
        <f t="shared" si="41"/>
        <v/>
      </c>
      <c r="BA183" s="67" t="str">
        <f t="shared" si="42"/>
        <v/>
      </c>
      <c r="BB183" s="67" t="str">
        <f t="shared" si="43"/>
        <v/>
      </c>
      <c r="BC183" s="67" t="str">
        <f t="shared" si="44"/>
        <v/>
      </c>
      <c r="BD183" s="67" t="str">
        <f t="shared" si="45"/>
        <v/>
      </c>
      <c r="BE183" s="67" t="str">
        <f t="shared" si="46"/>
        <v/>
      </c>
      <c r="BF183" s="67" t="str">
        <f t="shared" si="47"/>
        <v/>
      </c>
      <c r="BG183" s="67" t="str">
        <f t="shared" si="48"/>
        <v/>
      </c>
      <c r="IY183" s="7"/>
      <c r="IZ183" s="7"/>
      <c r="JA183" s="7"/>
    </row>
    <row r="184" spans="1:261" ht="11.85" customHeight="1">
      <c r="A184" s="7" t="str">
        <f t="shared" si="52"/>
        <v/>
      </c>
      <c r="B184" s="7" t="str">
        <f t="shared" si="53"/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2" t="str">
        <v/>
      </c>
      <c r="H184" s="14" t="str">
        <v/>
      </c>
      <c r="I184" s="14" t="str">
        <v/>
      </c>
      <c r="J184" s="14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 t="str">
        <v/>
      </c>
      <c r="T184" s="10"/>
      <c r="U184" s="10"/>
      <c r="V184" s="7"/>
      <c r="W184" s="7"/>
      <c r="X184" s="7"/>
      <c r="Y184" s="7"/>
      <c r="AH184" s="1"/>
      <c r="AI184" s="1"/>
      <c r="AJ184" s="1"/>
      <c r="AR184" s="7" t="str">
        <f t="shared" si="36"/>
        <v/>
      </c>
      <c r="AS184" s="67" t="str">
        <f t="shared" si="49"/>
        <v/>
      </c>
      <c r="AT184" s="67" t="str">
        <f t="shared" si="50"/>
        <v/>
      </c>
      <c r="AU184" s="67" t="str">
        <f t="shared" si="51"/>
        <v/>
      </c>
      <c r="AV184" s="67" t="str">
        <f t="shared" si="37"/>
        <v/>
      </c>
      <c r="AW184" s="67" t="str">
        <f t="shared" si="38"/>
        <v/>
      </c>
      <c r="AX184" s="67" t="str">
        <f t="shared" si="39"/>
        <v/>
      </c>
      <c r="AY184" s="67" t="str">
        <f t="shared" si="40"/>
        <v/>
      </c>
      <c r="AZ184" s="67" t="str">
        <f t="shared" si="41"/>
        <v/>
      </c>
      <c r="BA184" s="67" t="str">
        <f t="shared" si="42"/>
        <v/>
      </c>
      <c r="BB184" s="67" t="str">
        <f t="shared" si="43"/>
        <v/>
      </c>
      <c r="BC184" s="67" t="str">
        <f t="shared" si="44"/>
        <v/>
      </c>
      <c r="BD184" s="67" t="str">
        <f t="shared" si="45"/>
        <v/>
      </c>
      <c r="BE184" s="67" t="str">
        <f t="shared" si="46"/>
        <v/>
      </c>
      <c r="BF184" s="67" t="str">
        <f t="shared" si="47"/>
        <v/>
      </c>
      <c r="BG184" s="67" t="str">
        <f t="shared" si="48"/>
        <v/>
      </c>
      <c r="IY184" s="7"/>
      <c r="IZ184" s="7"/>
      <c r="JA184" s="7"/>
    </row>
    <row r="185" spans="1:261" ht="11.85" customHeight="1">
      <c r="A185" s="7" t="str">
        <f t="shared" si="52"/>
        <v/>
      </c>
      <c r="B185" s="7" t="str">
        <f t="shared" si="53"/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2" t="str">
        <v/>
      </c>
      <c r="H185" s="14" t="str">
        <v/>
      </c>
      <c r="I185" s="14" t="str">
        <v/>
      </c>
      <c r="J185" s="14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 t="str">
        <v/>
      </c>
      <c r="T185" s="10"/>
      <c r="U185" s="10"/>
      <c r="V185" s="7"/>
      <c r="W185" s="7"/>
      <c r="X185" s="7"/>
      <c r="Y185" s="7"/>
      <c r="AH185" s="1"/>
      <c r="AI185" s="1"/>
      <c r="AJ185" s="1"/>
      <c r="AR185" s="7" t="str">
        <f t="shared" si="36"/>
        <v/>
      </c>
      <c r="AS185" s="67" t="str">
        <f t="shared" si="49"/>
        <v/>
      </c>
      <c r="AT185" s="67" t="str">
        <f t="shared" si="50"/>
        <v/>
      </c>
      <c r="AU185" s="67" t="str">
        <f t="shared" si="51"/>
        <v/>
      </c>
      <c r="AV185" s="67" t="str">
        <f t="shared" si="37"/>
        <v/>
      </c>
      <c r="AW185" s="67" t="str">
        <f t="shared" si="38"/>
        <v/>
      </c>
      <c r="AX185" s="67" t="str">
        <f t="shared" si="39"/>
        <v/>
      </c>
      <c r="AY185" s="67" t="str">
        <f t="shared" si="40"/>
        <v/>
      </c>
      <c r="AZ185" s="67" t="str">
        <f t="shared" si="41"/>
        <v/>
      </c>
      <c r="BA185" s="67" t="str">
        <f t="shared" si="42"/>
        <v/>
      </c>
      <c r="BB185" s="67" t="str">
        <f t="shared" si="43"/>
        <v/>
      </c>
      <c r="BC185" s="67" t="str">
        <f t="shared" si="44"/>
        <v/>
      </c>
      <c r="BD185" s="67" t="str">
        <f t="shared" si="45"/>
        <v/>
      </c>
      <c r="BE185" s="67" t="str">
        <f t="shared" si="46"/>
        <v/>
      </c>
      <c r="BF185" s="67" t="str">
        <f t="shared" si="47"/>
        <v/>
      </c>
      <c r="BG185" s="67" t="str">
        <f t="shared" si="48"/>
        <v/>
      </c>
      <c r="IY185" s="7"/>
      <c r="IZ185" s="7"/>
      <c r="JA185" s="7"/>
    </row>
    <row r="186" spans="1:261" ht="11.85" customHeight="1">
      <c r="A186" s="7" t="str">
        <f t="shared" si="52"/>
        <v/>
      </c>
      <c r="B186" s="7" t="str">
        <f t="shared" si="53"/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2" t="str">
        <v/>
      </c>
      <c r="H186" s="14" t="str">
        <v/>
      </c>
      <c r="I186" s="14" t="str">
        <v/>
      </c>
      <c r="J186" s="14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 t="str">
        <v/>
      </c>
      <c r="T186" s="10"/>
      <c r="U186" s="10"/>
      <c r="V186" s="7"/>
      <c r="W186" s="7"/>
      <c r="X186" s="7"/>
      <c r="Y186" s="7"/>
      <c r="AH186" s="1"/>
      <c r="AI186" s="1"/>
      <c r="AJ186" s="1"/>
      <c r="AR186" s="7" t="str">
        <f t="shared" si="36"/>
        <v/>
      </c>
      <c r="AS186" s="67" t="str">
        <f t="shared" si="49"/>
        <v/>
      </c>
      <c r="AT186" s="67" t="str">
        <f t="shared" si="50"/>
        <v/>
      </c>
      <c r="AU186" s="67" t="str">
        <f t="shared" si="51"/>
        <v/>
      </c>
      <c r="AV186" s="67" t="str">
        <f t="shared" si="37"/>
        <v/>
      </c>
      <c r="AW186" s="67" t="str">
        <f t="shared" si="38"/>
        <v/>
      </c>
      <c r="AX186" s="67" t="str">
        <f t="shared" si="39"/>
        <v/>
      </c>
      <c r="AY186" s="67" t="str">
        <f t="shared" si="40"/>
        <v/>
      </c>
      <c r="AZ186" s="67" t="str">
        <f t="shared" si="41"/>
        <v/>
      </c>
      <c r="BA186" s="67" t="str">
        <f t="shared" si="42"/>
        <v/>
      </c>
      <c r="BB186" s="67" t="str">
        <f t="shared" si="43"/>
        <v/>
      </c>
      <c r="BC186" s="67" t="str">
        <f t="shared" si="44"/>
        <v/>
      </c>
      <c r="BD186" s="67" t="str">
        <f t="shared" si="45"/>
        <v/>
      </c>
      <c r="BE186" s="67" t="str">
        <f t="shared" si="46"/>
        <v/>
      </c>
      <c r="BF186" s="67" t="str">
        <f t="shared" si="47"/>
        <v/>
      </c>
      <c r="BG186" s="67" t="str">
        <f t="shared" si="48"/>
        <v/>
      </c>
      <c r="IY186" s="7"/>
      <c r="IZ186" s="7"/>
      <c r="JA186" s="7"/>
    </row>
    <row r="187" spans="1:261" ht="11.85" customHeight="1">
      <c r="A187" s="7" t="str">
        <f t="shared" si="52"/>
        <v/>
      </c>
      <c r="B187" s="7" t="str">
        <f t="shared" si="53"/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2" t="str">
        <v/>
      </c>
      <c r="H187" s="14" t="str">
        <v/>
      </c>
      <c r="I187" s="14" t="str">
        <v/>
      </c>
      <c r="J187" s="14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 t="str">
        <v/>
      </c>
      <c r="T187" s="10"/>
      <c r="U187" s="10"/>
      <c r="V187" s="7"/>
      <c r="W187" s="7"/>
      <c r="X187" s="7"/>
      <c r="Y187" s="7"/>
      <c r="AH187" s="1"/>
      <c r="AI187" s="1"/>
      <c r="AJ187" s="1"/>
      <c r="AR187" s="7" t="str">
        <f t="shared" si="36"/>
        <v/>
      </c>
      <c r="AS187" s="67" t="str">
        <f t="shared" si="49"/>
        <v/>
      </c>
      <c r="AT187" s="67" t="str">
        <f t="shared" si="50"/>
        <v/>
      </c>
      <c r="AU187" s="67" t="str">
        <f t="shared" si="51"/>
        <v/>
      </c>
      <c r="AV187" s="67" t="str">
        <f t="shared" si="37"/>
        <v/>
      </c>
      <c r="AW187" s="67" t="str">
        <f t="shared" si="38"/>
        <v/>
      </c>
      <c r="AX187" s="67" t="str">
        <f t="shared" si="39"/>
        <v/>
      </c>
      <c r="AY187" s="67" t="str">
        <f t="shared" si="40"/>
        <v/>
      </c>
      <c r="AZ187" s="67" t="str">
        <f t="shared" si="41"/>
        <v/>
      </c>
      <c r="BA187" s="67" t="str">
        <f t="shared" si="42"/>
        <v/>
      </c>
      <c r="BB187" s="67" t="str">
        <f t="shared" si="43"/>
        <v/>
      </c>
      <c r="BC187" s="67" t="str">
        <f t="shared" si="44"/>
        <v/>
      </c>
      <c r="BD187" s="67" t="str">
        <f t="shared" si="45"/>
        <v/>
      </c>
      <c r="BE187" s="67" t="str">
        <f t="shared" si="46"/>
        <v/>
      </c>
      <c r="BF187" s="67" t="str">
        <f t="shared" si="47"/>
        <v/>
      </c>
      <c r="BG187" s="67" t="str">
        <f t="shared" si="48"/>
        <v/>
      </c>
      <c r="IY187" s="7"/>
      <c r="IZ187" s="7"/>
      <c r="JA187" s="7"/>
    </row>
    <row r="188" spans="1:261" ht="11.85" customHeight="1">
      <c r="A188" s="7" t="str">
        <f t="shared" si="52"/>
        <v/>
      </c>
      <c r="B188" s="7" t="str">
        <f t="shared" si="53"/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2" t="str">
        <v/>
      </c>
      <c r="H188" s="14" t="str">
        <v/>
      </c>
      <c r="I188" s="14" t="str">
        <v/>
      </c>
      <c r="J188" s="14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 t="str">
        <v/>
      </c>
      <c r="T188" s="10"/>
      <c r="U188" s="10"/>
      <c r="V188" s="7"/>
      <c r="W188" s="7"/>
      <c r="X188" s="7"/>
      <c r="Y188" s="7"/>
      <c r="AH188" s="1"/>
      <c r="AI188" s="1"/>
      <c r="AJ188" s="1"/>
      <c r="AR188" s="7" t="str">
        <f t="shared" si="36"/>
        <v/>
      </c>
      <c r="AS188" s="67" t="str">
        <f t="shared" si="49"/>
        <v/>
      </c>
      <c r="AT188" s="67" t="str">
        <f t="shared" si="50"/>
        <v/>
      </c>
      <c r="AU188" s="67" t="str">
        <f t="shared" si="51"/>
        <v/>
      </c>
      <c r="AV188" s="67" t="str">
        <f t="shared" si="37"/>
        <v/>
      </c>
      <c r="AW188" s="67" t="str">
        <f t="shared" si="38"/>
        <v/>
      </c>
      <c r="AX188" s="67" t="str">
        <f t="shared" si="39"/>
        <v/>
      </c>
      <c r="AY188" s="67" t="str">
        <f t="shared" si="40"/>
        <v/>
      </c>
      <c r="AZ188" s="67" t="str">
        <f t="shared" si="41"/>
        <v/>
      </c>
      <c r="BA188" s="67" t="str">
        <f t="shared" si="42"/>
        <v/>
      </c>
      <c r="BB188" s="67" t="str">
        <f t="shared" si="43"/>
        <v/>
      </c>
      <c r="BC188" s="67" t="str">
        <f t="shared" si="44"/>
        <v/>
      </c>
      <c r="BD188" s="67" t="str">
        <f t="shared" si="45"/>
        <v/>
      </c>
      <c r="BE188" s="67" t="str">
        <f t="shared" si="46"/>
        <v/>
      </c>
      <c r="BF188" s="67" t="str">
        <f t="shared" si="47"/>
        <v/>
      </c>
      <c r="BG188" s="67" t="str">
        <f t="shared" si="48"/>
        <v/>
      </c>
      <c r="IY188" s="7"/>
      <c r="IZ188" s="7"/>
      <c r="JA188" s="7"/>
    </row>
    <row r="189" spans="1:261" ht="11.85" customHeight="1">
      <c r="A189" s="7" t="str">
        <f t="shared" si="52"/>
        <v/>
      </c>
      <c r="B189" s="7" t="str">
        <f t="shared" si="53"/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2" t="str">
        <v/>
      </c>
      <c r="H189" s="14" t="str">
        <v/>
      </c>
      <c r="I189" s="14" t="str">
        <v/>
      </c>
      <c r="J189" s="14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 t="str">
        <v/>
      </c>
      <c r="T189" s="10"/>
      <c r="U189" s="10"/>
      <c r="V189" s="7"/>
      <c r="W189" s="7"/>
      <c r="X189" s="7"/>
      <c r="Y189" s="7"/>
      <c r="AH189" s="1"/>
      <c r="AI189" s="1"/>
      <c r="AJ189" s="1"/>
      <c r="AR189" s="7" t="str">
        <f t="shared" si="36"/>
        <v/>
      </c>
      <c r="AS189" s="67" t="str">
        <f t="shared" si="49"/>
        <v/>
      </c>
      <c r="AT189" s="67" t="str">
        <f t="shared" si="50"/>
        <v/>
      </c>
      <c r="AU189" s="67" t="str">
        <f t="shared" si="51"/>
        <v/>
      </c>
      <c r="AV189" s="67" t="str">
        <f t="shared" si="37"/>
        <v/>
      </c>
      <c r="AW189" s="67" t="str">
        <f t="shared" si="38"/>
        <v/>
      </c>
      <c r="AX189" s="67" t="str">
        <f t="shared" si="39"/>
        <v/>
      </c>
      <c r="AY189" s="67" t="str">
        <f t="shared" si="40"/>
        <v/>
      </c>
      <c r="AZ189" s="67" t="str">
        <f t="shared" si="41"/>
        <v/>
      </c>
      <c r="BA189" s="67" t="str">
        <f t="shared" si="42"/>
        <v/>
      </c>
      <c r="BB189" s="67" t="str">
        <f t="shared" si="43"/>
        <v/>
      </c>
      <c r="BC189" s="67" t="str">
        <f t="shared" si="44"/>
        <v/>
      </c>
      <c r="BD189" s="67" t="str">
        <f t="shared" si="45"/>
        <v/>
      </c>
      <c r="BE189" s="67" t="str">
        <f t="shared" si="46"/>
        <v/>
      </c>
      <c r="BF189" s="67" t="str">
        <f t="shared" si="47"/>
        <v/>
      </c>
      <c r="BG189" s="67" t="str">
        <f t="shared" si="48"/>
        <v/>
      </c>
      <c r="IY189" s="7"/>
      <c r="IZ189" s="7"/>
      <c r="JA189" s="7"/>
    </row>
    <row r="190" spans="1:261" ht="11.85" customHeight="1">
      <c r="A190" s="7" t="str">
        <f t="shared" si="52"/>
        <v/>
      </c>
      <c r="B190" s="7" t="str">
        <f t="shared" si="53"/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2" t="str">
        <v/>
      </c>
      <c r="H190" s="14" t="str">
        <v/>
      </c>
      <c r="I190" s="14" t="str">
        <v/>
      </c>
      <c r="J190" s="14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 t="str">
        <v/>
      </c>
      <c r="T190" s="10"/>
      <c r="U190" s="10"/>
      <c r="V190" s="7"/>
      <c r="W190" s="7"/>
      <c r="X190" s="7"/>
      <c r="Y190" s="7"/>
      <c r="AH190" s="1"/>
      <c r="AI190" s="1"/>
      <c r="AJ190" s="1"/>
      <c r="AR190" s="7" t="str">
        <f t="shared" si="36"/>
        <v/>
      </c>
      <c r="AS190" s="67" t="str">
        <f t="shared" si="49"/>
        <v/>
      </c>
      <c r="AT190" s="67" t="str">
        <f t="shared" si="50"/>
        <v/>
      </c>
      <c r="AU190" s="67" t="str">
        <f t="shared" si="51"/>
        <v/>
      </c>
      <c r="AV190" s="67" t="str">
        <f t="shared" si="37"/>
        <v/>
      </c>
      <c r="AW190" s="67" t="str">
        <f t="shared" si="38"/>
        <v/>
      </c>
      <c r="AX190" s="67" t="str">
        <f t="shared" si="39"/>
        <v/>
      </c>
      <c r="AY190" s="67" t="str">
        <f t="shared" si="40"/>
        <v/>
      </c>
      <c r="AZ190" s="67" t="str">
        <f t="shared" si="41"/>
        <v/>
      </c>
      <c r="BA190" s="67" t="str">
        <f t="shared" si="42"/>
        <v/>
      </c>
      <c r="BB190" s="67" t="str">
        <f t="shared" si="43"/>
        <v/>
      </c>
      <c r="BC190" s="67" t="str">
        <f t="shared" si="44"/>
        <v/>
      </c>
      <c r="BD190" s="67" t="str">
        <f t="shared" si="45"/>
        <v/>
      </c>
      <c r="BE190" s="67" t="str">
        <f t="shared" si="46"/>
        <v/>
      </c>
      <c r="BF190" s="67" t="str">
        <f t="shared" si="47"/>
        <v/>
      </c>
      <c r="BG190" s="67" t="str">
        <f t="shared" si="48"/>
        <v/>
      </c>
      <c r="IY190" s="7"/>
      <c r="IZ190" s="7"/>
      <c r="JA190" s="7"/>
    </row>
    <row r="191" spans="1:261" ht="11.85" customHeight="1">
      <c r="A191" s="7" t="str">
        <f t="shared" si="52"/>
        <v/>
      </c>
      <c r="B191" s="7" t="str">
        <f t="shared" si="53"/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2" t="str">
        <v/>
      </c>
      <c r="H191" s="14" t="str">
        <v/>
      </c>
      <c r="I191" s="14" t="str">
        <v/>
      </c>
      <c r="J191" s="14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 t="str">
        <v/>
      </c>
      <c r="T191" s="10"/>
      <c r="U191" s="10"/>
      <c r="V191" s="7"/>
      <c r="W191" s="7"/>
      <c r="X191" s="7"/>
      <c r="Y191" s="7"/>
      <c r="AH191" s="1"/>
      <c r="AI191" s="1"/>
      <c r="AJ191" s="1"/>
      <c r="AR191" s="7" t="str">
        <f t="shared" si="36"/>
        <v/>
      </c>
      <c r="AS191" s="67" t="str">
        <f t="shared" si="49"/>
        <v/>
      </c>
      <c r="AT191" s="67" t="str">
        <f t="shared" si="50"/>
        <v/>
      </c>
      <c r="AU191" s="67" t="str">
        <f t="shared" si="51"/>
        <v/>
      </c>
      <c r="AV191" s="67" t="str">
        <f t="shared" si="37"/>
        <v/>
      </c>
      <c r="AW191" s="67" t="str">
        <f t="shared" si="38"/>
        <v/>
      </c>
      <c r="AX191" s="67" t="str">
        <f t="shared" si="39"/>
        <v/>
      </c>
      <c r="AY191" s="67" t="str">
        <f t="shared" si="40"/>
        <v/>
      </c>
      <c r="AZ191" s="67" t="str">
        <f t="shared" si="41"/>
        <v/>
      </c>
      <c r="BA191" s="67" t="str">
        <f t="shared" si="42"/>
        <v/>
      </c>
      <c r="BB191" s="67" t="str">
        <f t="shared" si="43"/>
        <v/>
      </c>
      <c r="BC191" s="67" t="str">
        <f t="shared" si="44"/>
        <v/>
      </c>
      <c r="BD191" s="67" t="str">
        <f t="shared" si="45"/>
        <v/>
      </c>
      <c r="BE191" s="67" t="str">
        <f t="shared" si="46"/>
        <v/>
      </c>
      <c r="BF191" s="67" t="str">
        <f t="shared" si="47"/>
        <v/>
      </c>
      <c r="BG191" s="67" t="str">
        <f t="shared" si="48"/>
        <v/>
      </c>
      <c r="IY191" s="7"/>
      <c r="IZ191" s="7"/>
      <c r="JA191" s="7"/>
    </row>
    <row r="192" spans="1:261" ht="11.85" customHeight="1">
      <c r="A192" s="7" t="str">
        <f t="shared" si="52"/>
        <v/>
      </c>
      <c r="B192" s="7" t="str">
        <f t="shared" si="53"/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2" t="str">
        <v/>
      </c>
      <c r="H192" s="14" t="str">
        <v/>
      </c>
      <c r="I192" s="14" t="str">
        <v/>
      </c>
      <c r="J192" s="14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 t="str">
        <v/>
      </c>
      <c r="T192" s="10"/>
      <c r="U192" s="10"/>
      <c r="V192" s="7"/>
      <c r="W192" s="7"/>
      <c r="X192" s="7"/>
      <c r="Y192" s="7"/>
      <c r="AH192" s="1"/>
      <c r="AI192" s="1"/>
      <c r="AJ192" s="1"/>
      <c r="AR192" s="7" t="str">
        <f t="shared" si="36"/>
        <v/>
      </c>
      <c r="AS192" s="67" t="str">
        <f t="shared" si="49"/>
        <v/>
      </c>
      <c r="AT192" s="67" t="str">
        <f t="shared" si="50"/>
        <v/>
      </c>
      <c r="AU192" s="67" t="str">
        <f t="shared" si="51"/>
        <v/>
      </c>
      <c r="AV192" s="67" t="str">
        <f t="shared" si="37"/>
        <v/>
      </c>
      <c r="AW192" s="67" t="str">
        <f t="shared" si="38"/>
        <v/>
      </c>
      <c r="AX192" s="67" t="str">
        <f t="shared" si="39"/>
        <v/>
      </c>
      <c r="AY192" s="67" t="str">
        <f t="shared" si="40"/>
        <v/>
      </c>
      <c r="AZ192" s="67" t="str">
        <f t="shared" si="41"/>
        <v/>
      </c>
      <c r="BA192" s="67" t="str">
        <f t="shared" si="42"/>
        <v/>
      </c>
      <c r="BB192" s="67" t="str">
        <f t="shared" si="43"/>
        <v/>
      </c>
      <c r="BC192" s="67" t="str">
        <f t="shared" si="44"/>
        <v/>
      </c>
      <c r="BD192" s="67" t="str">
        <f t="shared" si="45"/>
        <v/>
      </c>
      <c r="BE192" s="67" t="str">
        <f t="shared" si="46"/>
        <v/>
      </c>
      <c r="BF192" s="67" t="str">
        <f t="shared" si="47"/>
        <v/>
      </c>
      <c r="BG192" s="67" t="str">
        <f t="shared" si="48"/>
        <v/>
      </c>
      <c r="IY192" s="7"/>
      <c r="IZ192" s="7"/>
      <c r="JA192" s="7"/>
    </row>
    <row r="193" spans="1:261" ht="11.85" customHeight="1">
      <c r="A193" s="7" t="str">
        <f t="shared" si="52"/>
        <v/>
      </c>
      <c r="B193" s="7" t="str">
        <f t="shared" si="53"/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2" t="str">
        <v/>
      </c>
      <c r="H193" s="14" t="str">
        <v/>
      </c>
      <c r="I193" s="14" t="str">
        <v/>
      </c>
      <c r="J193" s="14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 t="str">
        <v/>
      </c>
      <c r="T193" s="10"/>
      <c r="U193" s="10"/>
      <c r="V193" s="7"/>
      <c r="W193" s="7"/>
      <c r="X193" s="7"/>
      <c r="Y193" s="7"/>
      <c r="AH193" s="1"/>
      <c r="AI193" s="1"/>
      <c r="AJ193" s="1"/>
      <c r="AR193" s="7" t="str">
        <f t="shared" si="36"/>
        <v/>
      </c>
      <c r="AS193" s="67" t="str">
        <f t="shared" si="49"/>
        <v/>
      </c>
      <c r="AT193" s="67" t="str">
        <f t="shared" si="50"/>
        <v/>
      </c>
      <c r="AU193" s="67" t="str">
        <f t="shared" si="51"/>
        <v/>
      </c>
      <c r="AV193" s="67" t="str">
        <f t="shared" si="37"/>
        <v/>
      </c>
      <c r="AW193" s="67" t="str">
        <f t="shared" si="38"/>
        <v/>
      </c>
      <c r="AX193" s="67" t="str">
        <f t="shared" si="39"/>
        <v/>
      </c>
      <c r="AY193" s="67" t="str">
        <f t="shared" si="40"/>
        <v/>
      </c>
      <c r="AZ193" s="67" t="str">
        <f t="shared" si="41"/>
        <v/>
      </c>
      <c r="BA193" s="67" t="str">
        <f t="shared" si="42"/>
        <v/>
      </c>
      <c r="BB193" s="67" t="str">
        <f t="shared" si="43"/>
        <v/>
      </c>
      <c r="BC193" s="67" t="str">
        <f t="shared" si="44"/>
        <v/>
      </c>
      <c r="BD193" s="67" t="str">
        <f t="shared" si="45"/>
        <v/>
      </c>
      <c r="BE193" s="67" t="str">
        <f t="shared" si="46"/>
        <v/>
      </c>
      <c r="BF193" s="67" t="str">
        <f t="shared" si="47"/>
        <v/>
      </c>
      <c r="BG193" s="67" t="str">
        <f t="shared" si="48"/>
        <v/>
      </c>
      <c r="IY193" s="7"/>
      <c r="IZ193" s="7"/>
      <c r="JA193" s="7"/>
    </row>
    <row r="194" spans="1:261" ht="11.85" customHeight="1">
      <c r="A194" s="7" t="str">
        <f t="shared" si="52"/>
        <v/>
      </c>
      <c r="B194" s="7" t="str">
        <f t="shared" si="53"/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2" t="str">
        <v/>
      </c>
      <c r="H194" s="14" t="str">
        <v/>
      </c>
      <c r="I194" s="14" t="str">
        <v/>
      </c>
      <c r="J194" s="14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 t="str">
        <v/>
      </c>
      <c r="T194" s="10"/>
      <c r="U194" s="10"/>
      <c r="V194" s="7"/>
      <c r="W194" s="7"/>
      <c r="X194" s="7"/>
      <c r="Y194" s="7"/>
      <c r="AH194" s="1"/>
      <c r="AI194" s="1"/>
      <c r="AJ194" s="1"/>
      <c r="AR194" s="7" t="str">
        <f t="shared" si="36"/>
        <v/>
      </c>
      <c r="AS194" s="67" t="str">
        <f t="shared" si="49"/>
        <v/>
      </c>
      <c r="AT194" s="67" t="str">
        <f t="shared" si="50"/>
        <v/>
      </c>
      <c r="AU194" s="67" t="str">
        <f t="shared" si="51"/>
        <v/>
      </c>
      <c r="AV194" s="67" t="str">
        <f t="shared" si="37"/>
        <v/>
      </c>
      <c r="AW194" s="67" t="str">
        <f t="shared" si="38"/>
        <v/>
      </c>
      <c r="AX194" s="67" t="str">
        <f t="shared" si="39"/>
        <v/>
      </c>
      <c r="AY194" s="67" t="str">
        <f t="shared" si="40"/>
        <v/>
      </c>
      <c r="AZ194" s="67" t="str">
        <f t="shared" si="41"/>
        <v/>
      </c>
      <c r="BA194" s="67" t="str">
        <f t="shared" si="42"/>
        <v/>
      </c>
      <c r="BB194" s="67" t="str">
        <f t="shared" si="43"/>
        <v/>
      </c>
      <c r="BC194" s="67" t="str">
        <f t="shared" si="44"/>
        <v/>
      </c>
      <c r="BD194" s="67" t="str">
        <f t="shared" si="45"/>
        <v/>
      </c>
      <c r="BE194" s="67" t="str">
        <f t="shared" si="46"/>
        <v/>
      </c>
      <c r="BF194" s="67" t="str">
        <f t="shared" si="47"/>
        <v/>
      </c>
      <c r="BG194" s="67" t="str">
        <f t="shared" si="48"/>
        <v/>
      </c>
      <c r="IY194" s="7"/>
      <c r="IZ194" s="7"/>
      <c r="JA194" s="7"/>
    </row>
    <row r="195" spans="1:261" ht="11.85" customHeight="1">
      <c r="A195" s="7" t="str">
        <f t="shared" si="52"/>
        <v/>
      </c>
      <c r="B195" s="7" t="str">
        <f t="shared" si="53"/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2" t="str">
        <v/>
      </c>
      <c r="H195" s="14" t="str">
        <v/>
      </c>
      <c r="I195" s="14" t="str">
        <v/>
      </c>
      <c r="J195" s="14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 t="str">
        <v/>
      </c>
      <c r="T195" s="10"/>
      <c r="U195" s="10"/>
      <c r="V195" s="7"/>
      <c r="W195" s="7"/>
      <c r="X195" s="7"/>
      <c r="Y195" s="7"/>
      <c r="AH195" s="1"/>
      <c r="AI195" s="1"/>
      <c r="AJ195" s="1"/>
      <c r="AR195" s="7" t="str">
        <f t="shared" si="36"/>
        <v/>
      </c>
      <c r="AS195" s="67" t="str">
        <f t="shared" si="49"/>
        <v/>
      </c>
      <c r="AT195" s="67" t="str">
        <f t="shared" si="50"/>
        <v/>
      </c>
      <c r="AU195" s="67" t="str">
        <f t="shared" si="51"/>
        <v/>
      </c>
      <c r="AV195" s="67" t="str">
        <f t="shared" si="37"/>
        <v/>
      </c>
      <c r="AW195" s="67" t="str">
        <f t="shared" si="38"/>
        <v/>
      </c>
      <c r="AX195" s="67" t="str">
        <f t="shared" si="39"/>
        <v/>
      </c>
      <c r="AY195" s="67" t="str">
        <f t="shared" si="40"/>
        <v/>
      </c>
      <c r="AZ195" s="67" t="str">
        <f t="shared" si="41"/>
        <v/>
      </c>
      <c r="BA195" s="67" t="str">
        <f t="shared" si="42"/>
        <v/>
      </c>
      <c r="BB195" s="67" t="str">
        <f t="shared" si="43"/>
        <v/>
      </c>
      <c r="BC195" s="67" t="str">
        <f t="shared" si="44"/>
        <v/>
      </c>
      <c r="BD195" s="67" t="str">
        <f t="shared" si="45"/>
        <v/>
      </c>
      <c r="BE195" s="67" t="str">
        <f t="shared" si="46"/>
        <v/>
      </c>
      <c r="BF195" s="67" t="str">
        <f t="shared" si="47"/>
        <v/>
      </c>
      <c r="BG195" s="67" t="str">
        <f t="shared" si="48"/>
        <v/>
      </c>
      <c r="IY195" s="7"/>
      <c r="IZ195" s="7"/>
      <c r="JA195" s="7"/>
    </row>
    <row r="196" spans="1:261" ht="11.85" customHeight="1">
      <c r="A196" s="7" t="str">
        <f t="shared" si="52"/>
        <v/>
      </c>
      <c r="B196" s="7" t="str">
        <f t="shared" si="53"/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2" t="str">
        <v/>
      </c>
      <c r="H196" s="14" t="str">
        <v/>
      </c>
      <c r="I196" s="14" t="str">
        <v/>
      </c>
      <c r="J196" s="14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 t="str">
        <v/>
      </c>
      <c r="T196" s="10"/>
      <c r="U196" s="10"/>
      <c r="V196" s="7"/>
      <c r="W196" s="7"/>
      <c r="X196" s="7"/>
      <c r="Y196" s="7"/>
      <c r="AH196" s="1"/>
      <c r="AI196" s="1"/>
      <c r="AJ196" s="1"/>
      <c r="AR196" s="7" t="str">
        <f t="shared" si="36"/>
        <v/>
      </c>
      <c r="AS196" s="67" t="str">
        <f t="shared" si="49"/>
        <v/>
      </c>
      <c r="AT196" s="67" t="str">
        <f t="shared" si="50"/>
        <v/>
      </c>
      <c r="AU196" s="67" t="str">
        <f t="shared" si="51"/>
        <v/>
      </c>
      <c r="AV196" s="67" t="str">
        <f t="shared" si="37"/>
        <v/>
      </c>
      <c r="AW196" s="67" t="str">
        <f t="shared" si="38"/>
        <v/>
      </c>
      <c r="AX196" s="67" t="str">
        <f t="shared" si="39"/>
        <v/>
      </c>
      <c r="AY196" s="67" t="str">
        <f t="shared" si="40"/>
        <v/>
      </c>
      <c r="AZ196" s="67" t="str">
        <f t="shared" si="41"/>
        <v/>
      </c>
      <c r="BA196" s="67" t="str">
        <f t="shared" si="42"/>
        <v/>
      </c>
      <c r="BB196" s="67" t="str">
        <f t="shared" si="43"/>
        <v/>
      </c>
      <c r="BC196" s="67" t="str">
        <f t="shared" si="44"/>
        <v/>
      </c>
      <c r="BD196" s="67" t="str">
        <f t="shared" si="45"/>
        <v/>
      </c>
      <c r="BE196" s="67" t="str">
        <f t="shared" si="46"/>
        <v/>
      </c>
      <c r="BF196" s="67" t="str">
        <f t="shared" si="47"/>
        <v/>
      </c>
      <c r="BG196" s="67" t="str">
        <f t="shared" si="48"/>
        <v/>
      </c>
      <c r="IY196" s="7"/>
      <c r="IZ196" s="7"/>
      <c r="JA196" s="7"/>
    </row>
    <row r="197" spans="1:261" ht="11.85" customHeight="1">
      <c r="A197" s="7" t="str">
        <f t="shared" si="52"/>
        <v/>
      </c>
      <c r="B197" s="7" t="str">
        <f t="shared" si="53"/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2" t="str">
        <v/>
      </c>
      <c r="H197" s="14" t="str">
        <v/>
      </c>
      <c r="I197" s="14" t="str">
        <v/>
      </c>
      <c r="J197" s="14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 t="str">
        <v/>
      </c>
      <c r="T197" s="10"/>
      <c r="U197" s="10"/>
      <c r="V197" s="7"/>
      <c r="W197" s="7"/>
      <c r="X197" s="7"/>
      <c r="Y197" s="7"/>
      <c r="AH197" s="1"/>
      <c r="AI197" s="1"/>
      <c r="AJ197" s="1"/>
      <c r="AR197" s="7" t="str">
        <f t="shared" si="36"/>
        <v/>
      </c>
      <c r="AS197" s="67" t="str">
        <f t="shared" si="49"/>
        <v/>
      </c>
      <c r="AT197" s="67" t="str">
        <f t="shared" si="50"/>
        <v/>
      </c>
      <c r="AU197" s="67" t="str">
        <f t="shared" si="51"/>
        <v/>
      </c>
      <c r="AV197" s="67" t="str">
        <f t="shared" si="37"/>
        <v/>
      </c>
      <c r="AW197" s="67" t="str">
        <f t="shared" si="38"/>
        <v/>
      </c>
      <c r="AX197" s="67" t="str">
        <f t="shared" si="39"/>
        <v/>
      </c>
      <c r="AY197" s="67" t="str">
        <f t="shared" si="40"/>
        <v/>
      </c>
      <c r="AZ197" s="67" t="str">
        <f t="shared" si="41"/>
        <v/>
      </c>
      <c r="BA197" s="67" t="str">
        <f t="shared" si="42"/>
        <v/>
      </c>
      <c r="BB197" s="67" t="str">
        <f t="shared" si="43"/>
        <v/>
      </c>
      <c r="BC197" s="67" t="str">
        <f t="shared" si="44"/>
        <v/>
      </c>
      <c r="BD197" s="67" t="str">
        <f t="shared" si="45"/>
        <v/>
      </c>
      <c r="BE197" s="67" t="str">
        <f t="shared" si="46"/>
        <v/>
      </c>
      <c r="BF197" s="67" t="str">
        <f t="shared" si="47"/>
        <v/>
      </c>
      <c r="BG197" s="67" t="str">
        <f t="shared" si="48"/>
        <v/>
      </c>
      <c r="IY197" s="7"/>
      <c r="IZ197" s="7"/>
      <c r="JA197" s="7"/>
    </row>
    <row r="198" spans="1:261" ht="11.85" customHeight="1">
      <c r="A198" s="7" t="str">
        <f t="shared" si="52"/>
        <v/>
      </c>
      <c r="B198" s="7" t="str">
        <f t="shared" si="53"/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2" t="str">
        <v/>
      </c>
      <c r="H198" s="14" t="str">
        <v/>
      </c>
      <c r="I198" s="14" t="str">
        <v/>
      </c>
      <c r="J198" s="14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 t="str">
        <v/>
      </c>
      <c r="T198" s="10"/>
      <c r="U198" s="10"/>
      <c r="V198" s="7"/>
      <c r="W198" s="7"/>
      <c r="X198" s="7"/>
      <c r="Y198" s="7"/>
      <c r="AH198" s="1"/>
      <c r="AI198" s="1"/>
      <c r="AJ198" s="1"/>
      <c r="AR198" s="7" t="str">
        <f t="shared" si="36"/>
        <v/>
      </c>
      <c r="AS198" s="67" t="str">
        <f t="shared" si="49"/>
        <v/>
      </c>
      <c r="AT198" s="67" t="str">
        <f t="shared" si="50"/>
        <v/>
      </c>
      <c r="AU198" s="67" t="str">
        <f t="shared" si="51"/>
        <v/>
      </c>
      <c r="AV198" s="67" t="str">
        <f t="shared" si="37"/>
        <v/>
      </c>
      <c r="AW198" s="67" t="str">
        <f t="shared" si="38"/>
        <v/>
      </c>
      <c r="AX198" s="67" t="str">
        <f t="shared" si="39"/>
        <v/>
      </c>
      <c r="AY198" s="67" t="str">
        <f t="shared" si="40"/>
        <v/>
      </c>
      <c r="AZ198" s="67" t="str">
        <f t="shared" si="41"/>
        <v/>
      </c>
      <c r="BA198" s="67" t="str">
        <f t="shared" si="42"/>
        <v/>
      </c>
      <c r="BB198" s="67" t="str">
        <f t="shared" si="43"/>
        <v/>
      </c>
      <c r="BC198" s="67" t="str">
        <f t="shared" si="44"/>
        <v/>
      </c>
      <c r="BD198" s="67" t="str">
        <f t="shared" si="45"/>
        <v/>
      </c>
      <c r="BE198" s="67" t="str">
        <f t="shared" si="46"/>
        <v/>
      </c>
      <c r="BF198" s="67" t="str">
        <f t="shared" si="47"/>
        <v/>
      </c>
      <c r="BG198" s="67" t="str">
        <f t="shared" si="48"/>
        <v/>
      </c>
      <c r="IY198" s="7"/>
      <c r="IZ198" s="7"/>
      <c r="JA198" s="7"/>
    </row>
    <row r="199" spans="1:261" ht="11.85" customHeight="1">
      <c r="A199" s="7" t="str">
        <f t="shared" si="52"/>
        <v/>
      </c>
      <c r="B199" s="7" t="str">
        <f t="shared" si="53"/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2" t="str">
        <v/>
      </c>
      <c r="H199" s="14" t="str">
        <v/>
      </c>
      <c r="I199" s="14" t="str">
        <v/>
      </c>
      <c r="J199" s="14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 t="str">
        <v/>
      </c>
      <c r="T199" s="10"/>
      <c r="U199" s="10"/>
      <c r="V199" s="7"/>
      <c r="W199" s="7"/>
      <c r="X199" s="7"/>
      <c r="Y199" s="7"/>
      <c r="AH199" s="1"/>
      <c r="AI199" s="1"/>
      <c r="AJ199" s="1"/>
      <c r="AR199" s="7" t="str">
        <f t="shared" si="36"/>
        <v/>
      </c>
      <c r="AS199" s="67" t="str">
        <f t="shared" si="49"/>
        <v/>
      </c>
      <c r="AT199" s="67" t="str">
        <f t="shared" si="50"/>
        <v/>
      </c>
      <c r="AU199" s="67" t="str">
        <f t="shared" si="51"/>
        <v/>
      </c>
      <c r="AV199" s="67" t="str">
        <f t="shared" si="37"/>
        <v/>
      </c>
      <c r="AW199" s="67" t="str">
        <f t="shared" si="38"/>
        <v/>
      </c>
      <c r="AX199" s="67" t="str">
        <f t="shared" si="39"/>
        <v/>
      </c>
      <c r="AY199" s="67" t="str">
        <f t="shared" si="40"/>
        <v/>
      </c>
      <c r="AZ199" s="67" t="str">
        <f t="shared" si="41"/>
        <v/>
      </c>
      <c r="BA199" s="67" t="str">
        <f t="shared" si="42"/>
        <v/>
      </c>
      <c r="BB199" s="67" t="str">
        <f t="shared" si="43"/>
        <v/>
      </c>
      <c r="BC199" s="67" t="str">
        <f t="shared" si="44"/>
        <v/>
      </c>
      <c r="BD199" s="67" t="str">
        <f t="shared" si="45"/>
        <v/>
      </c>
      <c r="BE199" s="67" t="str">
        <f t="shared" si="46"/>
        <v/>
      </c>
      <c r="BF199" s="67" t="str">
        <f t="shared" si="47"/>
        <v/>
      </c>
      <c r="BG199" s="67" t="str">
        <f t="shared" si="48"/>
        <v/>
      </c>
      <c r="IY199" s="7"/>
      <c r="IZ199" s="7"/>
      <c r="JA199" s="7"/>
    </row>
    <row r="200" spans="1:261" ht="11.85" customHeight="1">
      <c r="A200" s="7" t="str">
        <f t="shared" si="52"/>
        <v/>
      </c>
      <c r="B200" s="7" t="str">
        <f t="shared" si="53"/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2" t="str">
        <v/>
      </c>
      <c r="H200" s="14" t="str">
        <v/>
      </c>
      <c r="I200" s="14" t="str">
        <v/>
      </c>
      <c r="J200" s="14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 t="str">
        <v/>
      </c>
      <c r="T200" s="10"/>
      <c r="U200" s="10"/>
      <c r="V200" s="7"/>
      <c r="W200" s="7"/>
      <c r="X200" s="7"/>
      <c r="Y200" s="7"/>
      <c r="AH200" s="1"/>
      <c r="AI200" s="1"/>
      <c r="AJ200" s="1"/>
      <c r="AR200" s="7" t="str">
        <f t="shared" si="36"/>
        <v/>
      </c>
      <c r="AS200" s="67" t="str">
        <f t="shared" si="49"/>
        <v/>
      </c>
      <c r="AT200" s="67" t="str">
        <f t="shared" si="50"/>
        <v/>
      </c>
      <c r="AU200" s="67" t="str">
        <f t="shared" si="51"/>
        <v/>
      </c>
      <c r="AV200" s="67" t="str">
        <f t="shared" si="37"/>
        <v/>
      </c>
      <c r="AW200" s="67" t="str">
        <f t="shared" si="38"/>
        <v/>
      </c>
      <c r="AX200" s="67" t="str">
        <f t="shared" si="39"/>
        <v/>
      </c>
      <c r="AY200" s="67" t="str">
        <f t="shared" si="40"/>
        <v/>
      </c>
      <c r="AZ200" s="67" t="str">
        <f t="shared" si="41"/>
        <v/>
      </c>
      <c r="BA200" s="67" t="str">
        <f t="shared" si="42"/>
        <v/>
      </c>
      <c r="BB200" s="67" t="str">
        <f t="shared" si="43"/>
        <v/>
      </c>
      <c r="BC200" s="67" t="str">
        <f t="shared" si="44"/>
        <v/>
      </c>
      <c r="BD200" s="67" t="str">
        <f t="shared" si="45"/>
        <v/>
      </c>
      <c r="BE200" s="67" t="str">
        <f t="shared" si="46"/>
        <v/>
      </c>
      <c r="BF200" s="67" t="str">
        <f t="shared" si="47"/>
        <v/>
      </c>
      <c r="BG200" s="67" t="str">
        <f t="shared" si="48"/>
        <v/>
      </c>
      <c r="IY200" s="7"/>
      <c r="IZ200" s="7"/>
      <c r="JA200" s="7"/>
    </row>
    <row r="201" spans="1:261" ht="11.85" customHeight="1">
      <c r="A201" s="7" t="str">
        <f t="shared" si="52"/>
        <v/>
      </c>
      <c r="B201" s="7" t="str">
        <f t="shared" si="53"/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2" t="str">
        <v/>
      </c>
      <c r="H201" s="14" t="str">
        <v/>
      </c>
      <c r="I201" s="14" t="str">
        <v/>
      </c>
      <c r="J201" s="14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 t="str">
        <v/>
      </c>
      <c r="T201" s="10"/>
      <c r="U201" s="10"/>
      <c r="V201" s="7"/>
      <c r="W201" s="7"/>
      <c r="X201" s="7"/>
      <c r="Y201" s="7"/>
      <c r="AH201" s="1"/>
      <c r="AI201" s="1"/>
      <c r="AJ201" s="1"/>
      <c r="AR201" s="7" t="str">
        <f t="shared" si="36"/>
        <v/>
      </c>
      <c r="AS201" s="67" t="str">
        <f t="shared" si="49"/>
        <v/>
      </c>
      <c r="AT201" s="67" t="str">
        <f t="shared" si="50"/>
        <v/>
      </c>
      <c r="AU201" s="67" t="str">
        <f t="shared" si="51"/>
        <v/>
      </c>
      <c r="AV201" s="67" t="str">
        <f t="shared" si="37"/>
        <v/>
      </c>
      <c r="AW201" s="67" t="str">
        <f t="shared" si="38"/>
        <v/>
      </c>
      <c r="AX201" s="67" t="str">
        <f t="shared" si="39"/>
        <v/>
      </c>
      <c r="AY201" s="67" t="str">
        <f t="shared" si="40"/>
        <v/>
      </c>
      <c r="AZ201" s="67" t="str">
        <f t="shared" si="41"/>
        <v/>
      </c>
      <c r="BA201" s="67" t="str">
        <f t="shared" si="42"/>
        <v/>
      </c>
      <c r="BB201" s="67" t="str">
        <f t="shared" si="43"/>
        <v/>
      </c>
      <c r="BC201" s="67" t="str">
        <f t="shared" si="44"/>
        <v/>
      </c>
      <c r="BD201" s="67" t="str">
        <f t="shared" si="45"/>
        <v/>
      </c>
      <c r="BE201" s="67" t="str">
        <f t="shared" si="46"/>
        <v/>
      </c>
      <c r="BF201" s="67" t="str">
        <f t="shared" si="47"/>
        <v/>
      </c>
      <c r="BG201" s="67" t="str">
        <f t="shared" si="48"/>
        <v/>
      </c>
      <c r="IY201" s="7"/>
      <c r="IZ201" s="7"/>
      <c r="JA201" s="7"/>
    </row>
    <row r="202" spans="1:261" ht="11.85" customHeight="1">
      <c r="A202" s="7" t="str">
        <f t="shared" si="52"/>
        <v/>
      </c>
      <c r="B202" s="7" t="str">
        <f t="shared" si="53"/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2" t="str">
        <v/>
      </c>
      <c r="H202" s="14" t="str">
        <v/>
      </c>
      <c r="I202" s="14" t="str">
        <v/>
      </c>
      <c r="J202" s="14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 t="str">
        <v/>
      </c>
      <c r="T202" s="10"/>
      <c r="U202" s="10"/>
      <c r="V202" s="7"/>
      <c r="W202" s="7"/>
      <c r="X202" s="7"/>
      <c r="Y202" s="7"/>
      <c r="AH202" s="1"/>
      <c r="AI202" s="1"/>
      <c r="AJ202" s="1"/>
      <c r="AR202" s="7" t="str">
        <f t="shared" si="36"/>
        <v/>
      </c>
      <c r="AS202" s="67" t="str">
        <f t="shared" si="49"/>
        <v/>
      </c>
      <c r="AT202" s="67" t="str">
        <f t="shared" si="50"/>
        <v/>
      </c>
      <c r="AU202" s="67" t="str">
        <f t="shared" si="51"/>
        <v/>
      </c>
      <c r="AV202" s="67" t="str">
        <f t="shared" si="37"/>
        <v/>
      </c>
      <c r="AW202" s="67" t="str">
        <f t="shared" si="38"/>
        <v/>
      </c>
      <c r="AX202" s="67" t="str">
        <f t="shared" si="39"/>
        <v/>
      </c>
      <c r="AY202" s="67" t="str">
        <f t="shared" si="40"/>
        <v/>
      </c>
      <c r="AZ202" s="67" t="str">
        <f t="shared" si="41"/>
        <v/>
      </c>
      <c r="BA202" s="67" t="str">
        <f t="shared" si="42"/>
        <v/>
      </c>
      <c r="BB202" s="67" t="str">
        <f t="shared" si="43"/>
        <v/>
      </c>
      <c r="BC202" s="67" t="str">
        <f t="shared" si="44"/>
        <v/>
      </c>
      <c r="BD202" s="67" t="str">
        <f t="shared" si="45"/>
        <v/>
      </c>
      <c r="BE202" s="67" t="str">
        <f t="shared" si="46"/>
        <v/>
      </c>
      <c r="BF202" s="67" t="str">
        <f t="shared" si="47"/>
        <v/>
      </c>
      <c r="BG202" s="67" t="str">
        <f t="shared" si="48"/>
        <v/>
      </c>
      <c r="IY202" s="7"/>
      <c r="IZ202" s="7"/>
      <c r="JA202" s="7"/>
    </row>
    <row r="203" spans="1:261" ht="11.85" customHeight="1">
      <c r="A203" s="7" t="str">
        <f t="shared" si="52"/>
        <v/>
      </c>
      <c r="B203" s="7" t="str">
        <f t="shared" si="53"/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2" t="str">
        <v/>
      </c>
      <c r="H203" s="14" t="str">
        <v/>
      </c>
      <c r="I203" s="14" t="str">
        <v/>
      </c>
      <c r="J203" s="14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 t="str">
        <v/>
      </c>
      <c r="T203" s="10"/>
      <c r="U203" s="10"/>
      <c r="V203" s="7"/>
      <c r="W203" s="7"/>
      <c r="X203" s="7"/>
      <c r="Y203" s="7"/>
      <c r="AH203" s="1"/>
      <c r="AI203" s="1"/>
      <c r="AJ203" s="1"/>
      <c r="AR203" s="7" t="str">
        <f t="shared" si="36"/>
        <v/>
      </c>
      <c r="AS203" s="67" t="str">
        <f t="shared" si="49"/>
        <v/>
      </c>
      <c r="AT203" s="67" t="str">
        <f t="shared" si="50"/>
        <v/>
      </c>
      <c r="AU203" s="67" t="str">
        <f t="shared" si="51"/>
        <v/>
      </c>
      <c r="AV203" s="67" t="str">
        <f t="shared" si="37"/>
        <v/>
      </c>
      <c r="AW203" s="67" t="str">
        <f t="shared" si="38"/>
        <v/>
      </c>
      <c r="AX203" s="67" t="str">
        <f t="shared" si="39"/>
        <v/>
      </c>
      <c r="AY203" s="67" t="str">
        <f t="shared" si="40"/>
        <v/>
      </c>
      <c r="AZ203" s="67" t="str">
        <f t="shared" si="41"/>
        <v/>
      </c>
      <c r="BA203" s="67" t="str">
        <f t="shared" si="42"/>
        <v/>
      </c>
      <c r="BB203" s="67" t="str">
        <f t="shared" si="43"/>
        <v/>
      </c>
      <c r="BC203" s="67" t="str">
        <f t="shared" si="44"/>
        <v/>
      </c>
      <c r="BD203" s="67" t="str">
        <f t="shared" si="45"/>
        <v/>
      </c>
      <c r="BE203" s="67" t="str">
        <f t="shared" si="46"/>
        <v/>
      </c>
      <c r="BF203" s="67" t="str">
        <f t="shared" si="47"/>
        <v/>
      </c>
      <c r="BG203" s="67" t="str">
        <f t="shared" si="48"/>
        <v/>
      </c>
      <c r="IY203" s="7"/>
      <c r="IZ203" s="7"/>
      <c r="JA203" s="7"/>
    </row>
    <row r="204" spans="1:261" ht="11.85" customHeight="1">
      <c r="A204" s="7" t="str">
        <f t="shared" si="52"/>
        <v/>
      </c>
      <c r="B204" s="7" t="str">
        <f t="shared" si="53"/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2" t="str">
        <v/>
      </c>
      <c r="H204" s="14" t="str">
        <v/>
      </c>
      <c r="I204" s="14" t="str">
        <v/>
      </c>
      <c r="J204" s="14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 t="str">
        <v/>
      </c>
      <c r="T204" s="10"/>
      <c r="U204" s="10"/>
      <c r="V204" s="7"/>
      <c r="W204" s="7"/>
      <c r="X204" s="7"/>
      <c r="Y204" s="7"/>
      <c r="AH204" s="1"/>
      <c r="AI204" s="1"/>
      <c r="AJ204" s="1"/>
      <c r="AR204" s="7" t="str">
        <f t="shared" si="36"/>
        <v/>
      </c>
      <c r="AS204" s="67" t="str">
        <f t="shared" si="49"/>
        <v/>
      </c>
      <c r="AT204" s="67" t="str">
        <f t="shared" si="50"/>
        <v/>
      </c>
      <c r="AU204" s="67" t="str">
        <f t="shared" si="51"/>
        <v/>
      </c>
      <c r="AV204" s="67" t="str">
        <f t="shared" si="37"/>
        <v/>
      </c>
      <c r="AW204" s="67" t="str">
        <f t="shared" si="38"/>
        <v/>
      </c>
      <c r="AX204" s="67" t="str">
        <f t="shared" si="39"/>
        <v/>
      </c>
      <c r="AY204" s="67" t="str">
        <f t="shared" si="40"/>
        <v/>
      </c>
      <c r="AZ204" s="67" t="str">
        <f t="shared" si="41"/>
        <v/>
      </c>
      <c r="BA204" s="67" t="str">
        <f t="shared" si="42"/>
        <v/>
      </c>
      <c r="BB204" s="67" t="str">
        <f t="shared" si="43"/>
        <v/>
      </c>
      <c r="BC204" s="67" t="str">
        <f t="shared" si="44"/>
        <v/>
      </c>
      <c r="BD204" s="67" t="str">
        <f t="shared" si="45"/>
        <v/>
      </c>
      <c r="BE204" s="67" t="str">
        <f t="shared" si="46"/>
        <v/>
      </c>
      <c r="BF204" s="67" t="str">
        <f t="shared" si="47"/>
        <v/>
      </c>
      <c r="BG204" s="67" t="str">
        <f t="shared" si="48"/>
        <v/>
      </c>
      <c r="IY204" s="7"/>
      <c r="IZ204" s="7"/>
      <c r="JA204" s="7"/>
    </row>
    <row r="205" spans="1:261" ht="11.85" customHeight="1">
      <c r="A205" s="7" t="str">
        <f t="shared" si="52"/>
        <v/>
      </c>
      <c r="B205" s="7" t="str">
        <f t="shared" si="53"/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2" t="str">
        <v/>
      </c>
      <c r="H205" s="14" t="str">
        <v/>
      </c>
      <c r="I205" s="14" t="str">
        <v/>
      </c>
      <c r="J205" s="14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 t="str">
        <v/>
      </c>
      <c r="T205" s="10"/>
      <c r="U205" s="10"/>
      <c r="V205" s="7"/>
      <c r="W205" s="7"/>
      <c r="X205" s="7"/>
      <c r="Y205" s="7"/>
      <c r="AH205" s="1"/>
      <c r="AI205" s="1"/>
      <c r="AJ205" s="1"/>
      <c r="AR205" s="7" t="str">
        <f t="shared" si="36"/>
        <v/>
      </c>
      <c r="AS205" s="67" t="str">
        <f t="shared" si="49"/>
        <v/>
      </c>
      <c r="AT205" s="67" t="str">
        <f t="shared" si="50"/>
        <v/>
      </c>
      <c r="AU205" s="67" t="str">
        <f t="shared" si="51"/>
        <v/>
      </c>
      <c r="AV205" s="67" t="str">
        <f t="shared" si="37"/>
        <v/>
      </c>
      <c r="AW205" s="67" t="str">
        <f t="shared" si="38"/>
        <v/>
      </c>
      <c r="AX205" s="67" t="str">
        <f t="shared" si="39"/>
        <v/>
      </c>
      <c r="AY205" s="67" t="str">
        <f t="shared" si="40"/>
        <v/>
      </c>
      <c r="AZ205" s="67" t="str">
        <f t="shared" si="41"/>
        <v/>
      </c>
      <c r="BA205" s="67" t="str">
        <f t="shared" si="42"/>
        <v/>
      </c>
      <c r="BB205" s="67" t="str">
        <f t="shared" si="43"/>
        <v/>
      </c>
      <c r="BC205" s="67" t="str">
        <f t="shared" si="44"/>
        <v/>
      </c>
      <c r="BD205" s="67" t="str">
        <f t="shared" si="45"/>
        <v/>
      </c>
      <c r="BE205" s="67" t="str">
        <f t="shared" si="46"/>
        <v/>
      </c>
      <c r="BF205" s="67" t="str">
        <f t="shared" si="47"/>
        <v/>
      </c>
      <c r="BG205" s="67" t="str">
        <f t="shared" si="48"/>
        <v/>
      </c>
      <c r="IY205" s="7"/>
      <c r="IZ205" s="7"/>
      <c r="JA205" s="7"/>
    </row>
    <row r="206" spans="1:261" ht="11.85" customHeight="1">
      <c r="A206" s="7" t="str">
        <f t="shared" si="52"/>
        <v/>
      </c>
      <c r="B206" s="7" t="str">
        <f t="shared" si="53"/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2" t="str">
        <v/>
      </c>
      <c r="H206" s="14" t="str">
        <v/>
      </c>
      <c r="I206" s="14" t="str">
        <v/>
      </c>
      <c r="J206" s="14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 t="str">
        <v/>
      </c>
      <c r="T206" s="10"/>
      <c r="U206" s="10"/>
      <c r="V206" s="7"/>
      <c r="W206" s="7"/>
      <c r="X206" s="7"/>
      <c r="Y206" s="7"/>
      <c r="AH206" s="1"/>
      <c r="AI206" s="1"/>
      <c r="AJ206" s="1"/>
      <c r="AR206" s="7" t="str">
        <f t="shared" si="36"/>
        <v/>
      </c>
      <c r="AS206" s="67" t="str">
        <f t="shared" si="49"/>
        <v/>
      </c>
      <c r="AT206" s="67" t="str">
        <f t="shared" si="50"/>
        <v/>
      </c>
      <c r="AU206" s="67" t="str">
        <f t="shared" si="51"/>
        <v/>
      </c>
      <c r="AV206" s="67" t="str">
        <f t="shared" si="37"/>
        <v/>
      </c>
      <c r="AW206" s="67" t="str">
        <f t="shared" si="38"/>
        <v/>
      </c>
      <c r="AX206" s="67" t="str">
        <f t="shared" si="39"/>
        <v/>
      </c>
      <c r="AY206" s="67" t="str">
        <f t="shared" si="40"/>
        <v/>
      </c>
      <c r="AZ206" s="67" t="str">
        <f t="shared" si="41"/>
        <v/>
      </c>
      <c r="BA206" s="67" t="str">
        <f t="shared" si="42"/>
        <v/>
      </c>
      <c r="BB206" s="67" t="str">
        <f t="shared" si="43"/>
        <v/>
      </c>
      <c r="BC206" s="67" t="str">
        <f t="shared" si="44"/>
        <v/>
      </c>
      <c r="BD206" s="67" t="str">
        <f t="shared" si="45"/>
        <v/>
      </c>
      <c r="BE206" s="67" t="str">
        <f t="shared" si="46"/>
        <v/>
      </c>
      <c r="BF206" s="67" t="str">
        <f t="shared" si="47"/>
        <v/>
      </c>
      <c r="BG206" s="67" t="str">
        <f t="shared" si="48"/>
        <v/>
      </c>
      <c r="IY206" s="7"/>
      <c r="IZ206" s="7"/>
      <c r="JA206" s="7"/>
    </row>
    <row r="207" spans="1:261" ht="11.85" customHeight="1">
      <c r="A207" s="7" t="str">
        <f t="shared" si="52"/>
        <v/>
      </c>
      <c r="B207" s="7" t="str">
        <f t="shared" si="53"/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2" t="str">
        <v/>
      </c>
      <c r="H207" s="14" t="str">
        <v/>
      </c>
      <c r="I207" s="14" t="str">
        <v/>
      </c>
      <c r="J207" s="14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 t="str">
        <v/>
      </c>
      <c r="T207" s="10"/>
      <c r="U207" s="10"/>
      <c r="V207" s="7"/>
      <c r="W207" s="7"/>
      <c r="X207" s="7"/>
      <c r="Y207" s="7"/>
      <c r="AH207" s="1"/>
      <c r="AI207" s="1"/>
      <c r="AJ207" s="1"/>
      <c r="AR207" s="7" t="str">
        <f t="shared" si="36"/>
        <v/>
      </c>
      <c r="AS207" s="67" t="str">
        <f t="shared" si="49"/>
        <v/>
      </c>
      <c r="AT207" s="67" t="str">
        <f t="shared" si="50"/>
        <v/>
      </c>
      <c r="AU207" s="67" t="str">
        <f t="shared" si="51"/>
        <v/>
      </c>
      <c r="AV207" s="67" t="str">
        <f t="shared" si="37"/>
        <v/>
      </c>
      <c r="AW207" s="67" t="str">
        <f t="shared" si="38"/>
        <v/>
      </c>
      <c r="AX207" s="67" t="str">
        <f t="shared" si="39"/>
        <v/>
      </c>
      <c r="AY207" s="67" t="str">
        <f t="shared" si="40"/>
        <v/>
      </c>
      <c r="AZ207" s="67" t="str">
        <f t="shared" si="41"/>
        <v/>
      </c>
      <c r="BA207" s="67" t="str">
        <f t="shared" si="42"/>
        <v/>
      </c>
      <c r="BB207" s="67" t="str">
        <f t="shared" si="43"/>
        <v/>
      </c>
      <c r="BC207" s="67" t="str">
        <f t="shared" si="44"/>
        <v/>
      </c>
      <c r="BD207" s="67" t="str">
        <f t="shared" si="45"/>
        <v/>
      </c>
      <c r="BE207" s="67" t="str">
        <f t="shared" si="46"/>
        <v/>
      </c>
      <c r="BF207" s="67" t="str">
        <f t="shared" si="47"/>
        <v/>
      </c>
      <c r="BG207" s="67" t="str">
        <f t="shared" si="48"/>
        <v/>
      </c>
      <c r="IY207" s="7"/>
      <c r="IZ207" s="7"/>
      <c r="JA207" s="7"/>
    </row>
    <row r="208" spans="1:261" ht="11.85" customHeight="1">
      <c r="A208" s="7" t="str">
        <f t="shared" si="52"/>
        <v/>
      </c>
      <c r="B208" s="7" t="str">
        <f t="shared" si="53"/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2" t="str">
        <v/>
      </c>
      <c r="H208" s="14" t="str">
        <v/>
      </c>
      <c r="I208" s="14" t="str">
        <v/>
      </c>
      <c r="J208" s="14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 t="str">
        <v/>
      </c>
      <c r="T208" s="10"/>
      <c r="U208" s="10"/>
      <c r="V208" s="7"/>
      <c r="W208" s="7"/>
      <c r="X208" s="7"/>
      <c r="Y208" s="7"/>
      <c r="AH208" s="1"/>
      <c r="AI208" s="1"/>
      <c r="AJ208" s="1"/>
      <c r="AR208" s="7" t="str">
        <f t="shared" si="36"/>
        <v/>
      </c>
      <c r="AS208" s="67" t="str">
        <f t="shared" si="49"/>
        <v/>
      </c>
      <c r="AT208" s="67" t="str">
        <f t="shared" si="50"/>
        <v/>
      </c>
      <c r="AU208" s="67" t="str">
        <f t="shared" si="51"/>
        <v/>
      </c>
      <c r="AV208" s="67" t="str">
        <f t="shared" si="37"/>
        <v/>
      </c>
      <c r="AW208" s="67" t="str">
        <f t="shared" si="38"/>
        <v/>
      </c>
      <c r="AX208" s="67" t="str">
        <f t="shared" si="39"/>
        <v/>
      </c>
      <c r="AY208" s="67" t="str">
        <f t="shared" si="40"/>
        <v/>
      </c>
      <c r="AZ208" s="67" t="str">
        <f t="shared" si="41"/>
        <v/>
      </c>
      <c r="BA208" s="67" t="str">
        <f t="shared" si="42"/>
        <v/>
      </c>
      <c r="BB208" s="67" t="str">
        <f t="shared" si="43"/>
        <v/>
      </c>
      <c r="BC208" s="67" t="str">
        <f t="shared" si="44"/>
        <v/>
      </c>
      <c r="BD208" s="67" t="str">
        <f t="shared" si="45"/>
        <v/>
      </c>
      <c r="BE208" s="67" t="str">
        <f t="shared" si="46"/>
        <v/>
      </c>
      <c r="BF208" s="67" t="str">
        <f t="shared" si="47"/>
        <v/>
      </c>
      <c r="BG208" s="67" t="str">
        <f t="shared" si="48"/>
        <v/>
      </c>
      <c r="IY208" s="7"/>
      <c r="IZ208" s="7"/>
      <c r="JA208" s="7"/>
    </row>
    <row r="209" spans="1:261" ht="11.85" customHeight="1">
      <c r="A209" s="7" t="str">
        <f t="shared" si="52"/>
        <v/>
      </c>
      <c r="B209" s="7" t="str">
        <f t="shared" si="53"/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2" t="str">
        <v/>
      </c>
      <c r="H209" s="14" t="str">
        <v/>
      </c>
      <c r="I209" s="14" t="str">
        <v/>
      </c>
      <c r="J209" s="14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 t="str">
        <v/>
      </c>
      <c r="T209" s="10"/>
      <c r="U209" s="10"/>
      <c r="V209" s="7"/>
      <c r="W209" s="7"/>
      <c r="X209" s="7"/>
      <c r="Y209" s="7"/>
      <c r="AH209" s="1"/>
      <c r="AI209" s="1"/>
      <c r="AJ209" s="1"/>
      <c r="AR209" s="7" t="str">
        <f t="shared" si="36"/>
        <v/>
      </c>
      <c r="AS209" s="67" t="str">
        <f t="shared" si="49"/>
        <v/>
      </c>
      <c r="AT209" s="67" t="str">
        <f t="shared" si="50"/>
        <v/>
      </c>
      <c r="AU209" s="67" t="str">
        <f t="shared" si="51"/>
        <v/>
      </c>
      <c r="AV209" s="67" t="str">
        <f t="shared" si="37"/>
        <v/>
      </c>
      <c r="AW209" s="67" t="str">
        <f t="shared" si="38"/>
        <v/>
      </c>
      <c r="AX209" s="67" t="str">
        <f t="shared" si="39"/>
        <v/>
      </c>
      <c r="AY209" s="67" t="str">
        <f t="shared" si="40"/>
        <v/>
      </c>
      <c r="AZ209" s="67" t="str">
        <f t="shared" si="41"/>
        <v/>
      </c>
      <c r="BA209" s="67" t="str">
        <f t="shared" si="42"/>
        <v/>
      </c>
      <c r="BB209" s="67" t="str">
        <f t="shared" si="43"/>
        <v/>
      </c>
      <c r="BC209" s="67" t="str">
        <f t="shared" si="44"/>
        <v/>
      </c>
      <c r="BD209" s="67" t="str">
        <f t="shared" si="45"/>
        <v/>
      </c>
      <c r="BE209" s="67" t="str">
        <f t="shared" si="46"/>
        <v/>
      </c>
      <c r="BF209" s="67" t="str">
        <f t="shared" si="47"/>
        <v/>
      </c>
      <c r="BG209" s="67" t="str">
        <f t="shared" si="48"/>
        <v/>
      </c>
      <c r="IY209" s="7"/>
      <c r="IZ209" s="7"/>
      <c r="JA209" s="7"/>
    </row>
    <row r="210" spans="1:261" ht="11.85" customHeight="1">
      <c r="A210" s="7" t="str">
        <f t="shared" si="52"/>
        <v/>
      </c>
      <c r="B210" s="7" t="str">
        <f t="shared" si="53"/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2" t="str">
        <v/>
      </c>
      <c r="H210" s="14" t="str">
        <v/>
      </c>
      <c r="I210" s="14" t="str">
        <v/>
      </c>
      <c r="J210" s="14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 t="str">
        <v/>
      </c>
      <c r="T210" s="10"/>
      <c r="U210" s="10"/>
      <c r="V210" s="7"/>
      <c r="W210" s="7"/>
      <c r="X210" s="7"/>
      <c r="Y210" s="7"/>
      <c r="AH210" s="1"/>
      <c r="AI210" s="1"/>
      <c r="AJ210" s="1"/>
      <c r="AR210" s="7" t="str">
        <f t="shared" si="36"/>
        <v/>
      </c>
      <c r="AS210" s="67" t="str">
        <f t="shared" si="49"/>
        <v/>
      </c>
      <c r="AT210" s="67" t="str">
        <f t="shared" si="50"/>
        <v/>
      </c>
      <c r="AU210" s="67" t="str">
        <f t="shared" si="51"/>
        <v/>
      </c>
      <c r="AV210" s="67" t="str">
        <f t="shared" si="37"/>
        <v/>
      </c>
      <c r="AW210" s="67" t="str">
        <f t="shared" si="38"/>
        <v/>
      </c>
      <c r="AX210" s="67" t="str">
        <f t="shared" si="39"/>
        <v/>
      </c>
      <c r="AY210" s="67" t="str">
        <f t="shared" si="40"/>
        <v/>
      </c>
      <c r="AZ210" s="67" t="str">
        <f t="shared" si="41"/>
        <v/>
      </c>
      <c r="BA210" s="67" t="str">
        <f t="shared" si="42"/>
        <v/>
      </c>
      <c r="BB210" s="67" t="str">
        <f t="shared" si="43"/>
        <v/>
      </c>
      <c r="BC210" s="67" t="str">
        <f t="shared" si="44"/>
        <v/>
      </c>
      <c r="BD210" s="67" t="str">
        <f t="shared" si="45"/>
        <v/>
      </c>
      <c r="BE210" s="67" t="str">
        <f t="shared" si="46"/>
        <v/>
      </c>
      <c r="BF210" s="67" t="str">
        <f t="shared" si="47"/>
        <v/>
      </c>
      <c r="BG210" s="67" t="str">
        <f t="shared" si="48"/>
        <v/>
      </c>
      <c r="IY210" s="7"/>
      <c r="IZ210" s="7"/>
      <c r="JA210" s="7"/>
    </row>
    <row r="211" spans="1:261" ht="11.85" customHeight="1">
      <c r="A211" s="7" t="str">
        <f t="shared" si="52"/>
        <v/>
      </c>
      <c r="B211" s="7" t="str">
        <f t="shared" si="53"/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2" t="str">
        <v/>
      </c>
      <c r="H211" s="14" t="str">
        <v/>
      </c>
      <c r="I211" s="14" t="str">
        <v/>
      </c>
      <c r="J211" s="14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 t="str">
        <v/>
      </c>
      <c r="T211" s="10"/>
      <c r="U211" s="10"/>
      <c r="V211" s="7"/>
      <c r="W211" s="7"/>
      <c r="X211" s="7"/>
      <c r="Y211" s="7"/>
      <c r="AH211" s="1"/>
      <c r="AI211" s="1"/>
      <c r="AJ211" s="1"/>
      <c r="AR211" s="7" t="str">
        <f t="shared" si="36"/>
        <v/>
      </c>
      <c r="AS211" s="67" t="str">
        <f t="shared" si="49"/>
        <v/>
      </c>
      <c r="AT211" s="67" t="str">
        <f t="shared" si="50"/>
        <v/>
      </c>
      <c r="AU211" s="67" t="str">
        <f t="shared" si="51"/>
        <v/>
      </c>
      <c r="AV211" s="67" t="str">
        <f t="shared" si="37"/>
        <v/>
      </c>
      <c r="AW211" s="67" t="str">
        <f t="shared" si="38"/>
        <v/>
      </c>
      <c r="AX211" s="67" t="str">
        <f t="shared" si="39"/>
        <v/>
      </c>
      <c r="AY211" s="67" t="str">
        <f t="shared" si="40"/>
        <v/>
      </c>
      <c r="AZ211" s="67" t="str">
        <f t="shared" si="41"/>
        <v/>
      </c>
      <c r="BA211" s="67" t="str">
        <f t="shared" si="42"/>
        <v/>
      </c>
      <c r="BB211" s="67" t="str">
        <f t="shared" si="43"/>
        <v/>
      </c>
      <c r="BC211" s="67" t="str">
        <f t="shared" si="44"/>
        <v/>
      </c>
      <c r="BD211" s="67" t="str">
        <f t="shared" si="45"/>
        <v/>
      </c>
      <c r="BE211" s="67" t="str">
        <f t="shared" si="46"/>
        <v/>
      </c>
      <c r="BF211" s="67" t="str">
        <f t="shared" si="47"/>
        <v/>
      </c>
      <c r="BG211" s="67" t="str">
        <f t="shared" si="48"/>
        <v/>
      </c>
      <c r="IY211" s="7"/>
      <c r="IZ211" s="7"/>
      <c r="JA211" s="7"/>
    </row>
    <row r="212" spans="1:261" ht="11.85" customHeight="1">
      <c r="A212" s="7" t="str">
        <f t="shared" si="52"/>
        <v/>
      </c>
      <c r="B212" s="7" t="str">
        <f t="shared" si="53"/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2" t="str">
        <v/>
      </c>
      <c r="H212" s="14" t="str">
        <v/>
      </c>
      <c r="I212" s="14" t="str">
        <v/>
      </c>
      <c r="J212" s="14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 t="str">
        <v/>
      </c>
      <c r="T212" s="10"/>
      <c r="U212" s="10"/>
      <c r="V212" s="7"/>
      <c r="W212" s="7"/>
      <c r="X212" s="7"/>
      <c r="Y212" s="7"/>
      <c r="AH212" s="1"/>
      <c r="AI212" s="1"/>
      <c r="AJ212" s="1"/>
      <c r="AR212" s="7" t="str">
        <f t="shared" si="36"/>
        <v/>
      </c>
      <c r="AS212" s="67" t="str">
        <f t="shared" si="49"/>
        <v/>
      </c>
      <c r="AT212" s="67" t="str">
        <f t="shared" si="50"/>
        <v/>
      </c>
      <c r="AU212" s="67" t="str">
        <f t="shared" si="51"/>
        <v/>
      </c>
      <c r="AV212" s="67" t="str">
        <f t="shared" si="37"/>
        <v/>
      </c>
      <c r="AW212" s="67" t="str">
        <f t="shared" si="38"/>
        <v/>
      </c>
      <c r="AX212" s="67" t="str">
        <f t="shared" si="39"/>
        <v/>
      </c>
      <c r="AY212" s="67" t="str">
        <f t="shared" si="40"/>
        <v/>
      </c>
      <c r="AZ212" s="67" t="str">
        <f t="shared" si="41"/>
        <v/>
      </c>
      <c r="BA212" s="67" t="str">
        <f t="shared" si="42"/>
        <v/>
      </c>
      <c r="BB212" s="67" t="str">
        <f t="shared" si="43"/>
        <v/>
      </c>
      <c r="BC212" s="67" t="str">
        <f t="shared" si="44"/>
        <v/>
      </c>
      <c r="BD212" s="67" t="str">
        <f t="shared" si="45"/>
        <v/>
      </c>
      <c r="BE212" s="67" t="str">
        <f t="shared" si="46"/>
        <v/>
      </c>
      <c r="BF212" s="67" t="str">
        <f t="shared" si="47"/>
        <v/>
      </c>
      <c r="BG212" s="67" t="str">
        <f t="shared" si="48"/>
        <v/>
      </c>
      <c r="IY212" s="7"/>
      <c r="IZ212" s="7"/>
      <c r="JA212" s="7"/>
    </row>
    <row r="213" spans="1:261" ht="11.85" customHeight="1">
      <c r="A213" s="7" t="str">
        <f t="shared" si="52"/>
        <v/>
      </c>
      <c r="B213" s="7" t="str">
        <f t="shared" si="53"/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2" t="str">
        <v/>
      </c>
      <c r="H213" s="14" t="str">
        <v/>
      </c>
      <c r="I213" s="14" t="str">
        <v/>
      </c>
      <c r="J213" s="14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 t="str">
        <v/>
      </c>
      <c r="T213" s="10"/>
      <c r="U213" s="10"/>
      <c r="V213" s="7"/>
      <c r="W213" s="7"/>
      <c r="X213" s="7"/>
      <c r="Y213" s="7"/>
      <c r="AH213" s="1"/>
      <c r="AI213" s="1"/>
      <c r="AJ213" s="1"/>
      <c r="AR213" s="7" t="str">
        <f t="shared" si="36"/>
        <v/>
      </c>
      <c r="AS213" s="67" t="str">
        <f t="shared" si="49"/>
        <v/>
      </c>
      <c r="AT213" s="67" t="str">
        <f t="shared" si="50"/>
        <v/>
      </c>
      <c r="AU213" s="67" t="str">
        <f t="shared" si="51"/>
        <v/>
      </c>
      <c r="AV213" s="67" t="str">
        <f t="shared" si="37"/>
        <v/>
      </c>
      <c r="AW213" s="67" t="str">
        <f t="shared" si="38"/>
        <v/>
      </c>
      <c r="AX213" s="67" t="str">
        <f t="shared" si="39"/>
        <v/>
      </c>
      <c r="AY213" s="67" t="str">
        <f t="shared" si="40"/>
        <v/>
      </c>
      <c r="AZ213" s="67" t="str">
        <f t="shared" si="41"/>
        <v/>
      </c>
      <c r="BA213" s="67" t="str">
        <f t="shared" si="42"/>
        <v/>
      </c>
      <c r="BB213" s="67" t="str">
        <f t="shared" si="43"/>
        <v/>
      </c>
      <c r="BC213" s="67" t="str">
        <f t="shared" si="44"/>
        <v/>
      </c>
      <c r="BD213" s="67" t="str">
        <f t="shared" si="45"/>
        <v/>
      </c>
      <c r="BE213" s="67" t="str">
        <f t="shared" si="46"/>
        <v/>
      </c>
      <c r="BF213" s="67" t="str">
        <f t="shared" si="47"/>
        <v/>
      </c>
      <c r="BG213" s="67" t="str">
        <f t="shared" si="48"/>
        <v/>
      </c>
      <c r="IY213" s="7"/>
      <c r="IZ213" s="7"/>
      <c r="JA213" s="7"/>
    </row>
    <row r="214" spans="1:261" ht="11.85" customHeight="1">
      <c r="A214" s="7" t="str">
        <f t="shared" si="52"/>
        <v/>
      </c>
      <c r="B214" s="7" t="str">
        <f t="shared" si="53"/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2" t="str">
        <v/>
      </c>
      <c r="H214" s="14" t="str">
        <v/>
      </c>
      <c r="I214" s="14" t="str">
        <v/>
      </c>
      <c r="J214" s="14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 t="str">
        <v/>
      </c>
      <c r="T214" s="10"/>
      <c r="U214" s="10"/>
      <c r="V214" s="7"/>
      <c r="W214" s="7"/>
      <c r="X214" s="7"/>
      <c r="Y214" s="7"/>
      <c r="AH214" s="1"/>
      <c r="AI214" s="1"/>
      <c r="AJ214" s="1"/>
      <c r="AR214" s="7" t="str">
        <f t="shared" si="36"/>
        <v/>
      </c>
      <c r="AS214" s="67" t="str">
        <f t="shared" si="49"/>
        <v/>
      </c>
      <c r="AT214" s="67" t="str">
        <f t="shared" si="50"/>
        <v/>
      </c>
      <c r="AU214" s="67" t="str">
        <f t="shared" si="51"/>
        <v/>
      </c>
      <c r="AV214" s="67" t="str">
        <f t="shared" si="37"/>
        <v/>
      </c>
      <c r="AW214" s="67" t="str">
        <f t="shared" si="38"/>
        <v/>
      </c>
      <c r="AX214" s="67" t="str">
        <f t="shared" si="39"/>
        <v/>
      </c>
      <c r="AY214" s="67" t="str">
        <f t="shared" si="40"/>
        <v/>
      </c>
      <c r="AZ214" s="67" t="str">
        <f t="shared" si="41"/>
        <v/>
      </c>
      <c r="BA214" s="67" t="str">
        <f t="shared" si="42"/>
        <v/>
      </c>
      <c r="BB214" s="67" t="str">
        <f t="shared" si="43"/>
        <v/>
      </c>
      <c r="BC214" s="67" t="str">
        <f t="shared" si="44"/>
        <v/>
      </c>
      <c r="BD214" s="67" t="str">
        <f t="shared" si="45"/>
        <v/>
      </c>
      <c r="BE214" s="67" t="str">
        <f t="shared" si="46"/>
        <v/>
      </c>
      <c r="BF214" s="67" t="str">
        <f t="shared" si="47"/>
        <v/>
      </c>
      <c r="BG214" s="67" t="str">
        <f t="shared" si="48"/>
        <v/>
      </c>
      <c r="IY214" s="7"/>
      <c r="IZ214" s="7"/>
      <c r="JA214" s="7"/>
    </row>
    <row r="215" spans="1:261" ht="11.85" customHeight="1">
      <c r="A215" s="7" t="str">
        <f t="shared" si="52"/>
        <v/>
      </c>
      <c r="B215" s="7" t="str">
        <f t="shared" si="53"/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2" t="str">
        <v/>
      </c>
      <c r="H215" s="14" t="str">
        <v/>
      </c>
      <c r="I215" s="14" t="str">
        <v/>
      </c>
      <c r="J215" s="14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 t="str">
        <v/>
      </c>
      <c r="T215" s="10"/>
      <c r="U215" s="10"/>
      <c r="V215" s="7"/>
      <c r="W215" s="7"/>
      <c r="X215" s="7"/>
      <c r="Y215" s="7"/>
      <c r="AH215" s="1"/>
      <c r="AI215" s="1"/>
      <c r="AJ215" s="1"/>
      <c r="AR215" s="7" t="str">
        <f t="shared" si="36"/>
        <v/>
      </c>
      <c r="AS215" s="67" t="str">
        <f t="shared" si="49"/>
        <v/>
      </c>
      <c r="AT215" s="67" t="str">
        <f t="shared" si="50"/>
        <v/>
      </c>
      <c r="AU215" s="67" t="str">
        <f t="shared" si="51"/>
        <v/>
      </c>
      <c r="AV215" s="67" t="str">
        <f t="shared" si="37"/>
        <v/>
      </c>
      <c r="AW215" s="67" t="str">
        <f t="shared" si="38"/>
        <v/>
      </c>
      <c r="AX215" s="67" t="str">
        <f t="shared" si="39"/>
        <v/>
      </c>
      <c r="AY215" s="67" t="str">
        <f t="shared" si="40"/>
        <v/>
      </c>
      <c r="AZ215" s="67" t="str">
        <f t="shared" si="41"/>
        <v/>
      </c>
      <c r="BA215" s="67" t="str">
        <f t="shared" si="42"/>
        <v/>
      </c>
      <c r="BB215" s="67" t="str">
        <f t="shared" si="43"/>
        <v/>
      </c>
      <c r="BC215" s="67" t="str">
        <f t="shared" si="44"/>
        <v/>
      </c>
      <c r="BD215" s="67" t="str">
        <f t="shared" si="45"/>
        <v/>
      </c>
      <c r="BE215" s="67" t="str">
        <f t="shared" si="46"/>
        <v/>
      </c>
      <c r="BF215" s="67" t="str">
        <f t="shared" si="47"/>
        <v/>
      </c>
      <c r="BG215" s="67" t="str">
        <f t="shared" si="48"/>
        <v/>
      </c>
      <c r="IY215" s="7"/>
      <c r="IZ215" s="7"/>
      <c r="JA215" s="7"/>
    </row>
    <row r="216" spans="1:261" ht="11.85" customHeight="1">
      <c r="A216" s="7" t="str">
        <f t="shared" si="52"/>
        <v/>
      </c>
      <c r="B216" s="7" t="str">
        <f t="shared" si="53"/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2" t="str">
        <v/>
      </c>
      <c r="H216" s="14" t="str">
        <v/>
      </c>
      <c r="I216" s="14" t="str">
        <v/>
      </c>
      <c r="J216" s="14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 t="str">
        <v/>
      </c>
      <c r="T216" s="10"/>
      <c r="U216" s="10"/>
      <c r="V216" s="7"/>
      <c r="W216" s="7"/>
      <c r="X216" s="7"/>
      <c r="Y216" s="7"/>
      <c r="AH216" s="1"/>
      <c r="AI216" s="1"/>
      <c r="AJ216" s="1"/>
      <c r="AR216" s="7" t="str">
        <f t="shared" si="36"/>
        <v/>
      </c>
      <c r="AS216" s="67" t="str">
        <f t="shared" si="49"/>
        <v/>
      </c>
      <c r="AT216" s="67" t="str">
        <f t="shared" si="50"/>
        <v/>
      </c>
      <c r="AU216" s="67" t="str">
        <f t="shared" si="51"/>
        <v/>
      </c>
      <c r="AV216" s="67" t="str">
        <f t="shared" si="37"/>
        <v/>
      </c>
      <c r="AW216" s="67" t="str">
        <f t="shared" si="38"/>
        <v/>
      </c>
      <c r="AX216" s="67" t="str">
        <f t="shared" si="39"/>
        <v/>
      </c>
      <c r="AY216" s="67" t="str">
        <f t="shared" si="40"/>
        <v/>
      </c>
      <c r="AZ216" s="67" t="str">
        <f t="shared" si="41"/>
        <v/>
      </c>
      <c r="BA216" s="67" t="str">
        <f t="shared" si="42"/>
        <v/>
      </c>
      <c r="BB216" s="67" t="str">
        <f t="shared" si="43"/>
        <v/>
      </c>
      <c r="BC216" s="67" t="str">
        <f t="shared" si="44"/>
        <v/>
      </c>
      <c r="BD216" s="67" t="str">
        <f t="shared" si="45"/>
        <v/>
      </c>
      <c r="BE216" s="67" t="str">
        <f t="shared" si="46"/>
        <v/>
      </c>
      <c r="BF216" s="67" t="str">
        <f t="shared" si="47"/>
        <v/>
      </c>
      <c r="BG216" s="67" t="str">
        <f t="shared" si="48"/>
        <v/>
      </c>
      <c r="IY216" s="7"/>
      <c r="IZ216" s="7"/>
      <c r="JA216" s="7"/>
    </row>
    <row r="217" spans="1:261" ht="11.85" customHeight="1">
      <c r="A217" s="7" t="str">
        <f t="shared" si="52"/>
        <v/>
      </c>
      <c r="B217" s="7" t="str">
        <f t="shared" si="53"/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2" t="str">
        <v/>
      </c>
      <c r="H217" s="14" t="str">
        <v/>
      </c>
      <c r="I217" s="14" t="str">
        <v/>
      </c>
      <c r="J217" s="14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 t="str">
        <v/>
      </c>
      <c r="T217" s="10"/>
      <c r="U217" s="10"/>
      <c r="V217" s="7"/>
      <c r="W217" s="7"/>
      <c r="X217" s="7"/>
      <c r="Y217" s="7"/>
      <c r="AH217" s="1"/>
      <c r="AI217" s="1"/>
      <c r="AJ217" s="1"/>
      <c r="AR217" s="7" t="str">
        <f t="shared" si="36"/>
        <v/>
      </c>
      <c r="AS217" s="67" t="str">
        <f t="shared" si="49"/>
        <v/>
      </c>
      <c r="AT217" s="67" t="str">
        <f t="shared" si="50"/>
        <v/>
      </c>
      <c r="AU217" s="67" t="str">
        <f t="shared" si="51"/>
        <v/>
      </c>
      <c r="AV217" s="67" t="str">
        <f t="shared" si="37"/>
        <v/>
      </c>
      <c r="AW217" s="67" t="str">
        <f t="shared" si="38"/>
        <v/>
      </c>
      <c r="AX217" s="67" t="str">
        <f t="shared" si="39"/>
        <v/>
      </c>
      <c r="AY217" s="67" t="str">
        <f t="shared" si="40"/>
        <v/>
      </c>
      <c r="AZ217" s="67" t="str">
        <f t="shared" si="41"/>
        <v/>
      </c>
      <c r="BA217" s="67" t="str">
        <f t="shared" si="42"/>
        <v/>
      </c>
      <c r="BB217" s="67" t="str">
        <f t="shared" si="43"/>
        <v/>
      </c>
      <c r="BC217" s="67" t="str">
        <f t="shared" si="44"/>
        <v/>
      </c>
      <c r="BD217" s="67" t="str">
        <f t="shared" si="45"/>
        <v/>
      </c>
      <c r="BE217" s="67" t="str">
        <f t="shared" si="46"/>
        <v/>
      </c>
      <c r="BF217" s="67" t="str">
        <f t="shared" si="47"/>
        <v/>
      </c>
      <c r="BG217" s="67" t="str">
        <f t="shared" si="48"/>
        <v/>
      </c>
      <c r="IY217" s="7"/>
      <c r="IZ217" s="7"/>
      <c r="JA217" s="7"/>
    </row>
    <row r="218" spans="1:261" ht="11.85" customHeight="1">
      <c r="A218" s="7" t="str">
        <f t="shared" si="52"/>
        <v/>
      </c>
      <c r="B218" s="7" t="str">
        <f t="shared" si="53"/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2" t="str">
        <v/>
      </c>
      <c r="H218" s="14" t="str">
        <v/>
      </c>
      <c r="I218" s="14" t="str">
        <v/>
      </c>
      <c r="J218" s="14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 t="str">
        <v/>
      </c>
      <c r="T218" s="10"/>
      <c r="U218" s="10"/>
      <c r="V218" s="7"/>
      <c r="W218" s="7"/>
      <c r="X218" s="7"/>
      <c r="Y218" s="7"/>
      <c r="AH218" s="1"/>
      <c r="AI218" s="1"/>
      <c r="AJ218" s="1"/>
      <c r="AR218" s="7" t="str">
        <f t="shared" si="36"/>
        <v/>
      </c>
      <c r="AS218" s="67" t="str">
        <f t="shared" si="49"/>
        <v/>
      </c>
      <c r="AT218" s="67" t="str">
        <f t="shared" si="50"/>
        <v/>
      </c>
      <c r="AU218" s="67" t="str">
        <f t="shared" si="51"/>
        <v/>
      </c>
      <c r="AV218" s="67" t="str">
        <f t="shared" si="37"/>
        <v/>
      </c>
      <c r="AW218" s="67" t="str">
        <f t="shared" si="38"/>
        <v/>
      </c>
      <c r="AX218" s="67" t="str">
        <f t="shared" si="39"/>
        <v/>
      </c>
      <c r="AY218" s="67" t="str">
        <f t="shared" si="40"/>
        <v/>
      </c>
      <c r="AZ218" s="67" t="str">
        <f t="shared" si="41"/>
        <v/>
      </c>
      <c r="BA218" s="67" t="str">
        <f t="shared" si="42"/>
        <v/>
      </c>
      <c r="BB218" s="67" t="str">
        <f t="shared" si="43"/>
        <v/>
      </c>
      <c r="BC218" s="67" t="str">
        <f t="shared" si="44"/>
        <v/>
      </c>
      <c r="BD218" s="67" t="str">
        <f t="shared" si="45"/>
        <v/>
      </c>
      <c r="BE218" s="67" t="str">
        <f t="shared" si="46"/>
        <v/>
      </c>
      <c r="BF218" s="67" t="str">
        <f t="shared" si="47"/>
        <v/>
      </c>
      <c r="BG218" s="67" t="str">
        <f t="shared" si="48"/>
        <v/>
      </c>
      <c r="IY218" s="7"/>
      <c r="IZ218" s="7"/>
      <c r="JA218" s="7"/>
    </row>
    <row r="219" spans="1:261" ht="11.85" customHeight="1">
      <c r="A219" s="7" t="str">
        <f t="shared" si="52"/>
        <v/>
      </c>
      <c r="B219" s="7" t="str">
        <f t="shared" si="53"/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2" t="str">
        <v/>
      </c>
      <c r="H219" s="14" t="str">
        <v/>
      </c>
      <c r="I219" s="14" t="str">
        <v/>
      </c>
      <c r="J219" s="14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 t="str">
        <v/>
      </c>
      <c r="T219" s="10"/>
      <c r="U219" s="10"/>
      <c r="V219" s="7"/>
      <c r="W219" s="7"/>
      <c r="X219" s="7"/>
      <c r="Y219" s="7"/>
      <c r="AH219" s="1"/>
      <c r="AI219" s="1"/>
      <c r="AJ219" s="1"/>
      <c r="AR219" s="7" t="str">
        <f t="shared" si="36"/>
        <v/>
      </c>
      <c r="AS219" s="67" t="str">
        <f t="shared" si="49"/>
        <v/>
      </c>
      <c r="AT219" s="67" t="str">
        <f t="shared" si="50"/>
        <v/>
      </c>
      <c r="AU219" s="67" t="str">
        <f t="shared" si="51"/>
        <v/>
      </c>
      <c r="AV219" s="67" t="str">
        <f t="shared" si="37"/>
        <v/>
      </c>
      <c r="AW219" s="67" t="str">
        <f t="shared" si="38"/>
        <v/>
      </c>
      <c r="AX219" s="67" t="str">
        <f t="shared" si="39"/>
        <v/>
      </c>
      <c r="AY219" s="67" t="str">
        <f t="shared" si="40"/>
        <v/>
      </c>
      <c r="AZ219" s="67" t="str">
        <f t="shared" si="41"/>
        <v/>
      </c>
      <c r="BA219" s="67" t="str">
        <f t="shared" si="42"/>
        <v/>
      </c>
      <c r="BB219" s="67" t="str">
        <f t="shared" si="43"/>
        <v/>
      </c>
      <c r="BC219" s="67" t="str">
        <f t="shared" si="44"/>
        <v/>
      </c>
      <c r="BD219" s="67" t="str">
        <f t="shared" si="45"/>
        <v/>
      </c>
      <c r="BE219" s="67" t="str">
        <f t="shared" si="46"/>
        <v/>
      </c>
      <c r="BF219" s="67" t="str">
        <f t="shared" si="47"/>
        <v/>
      </c>
      <c r="BG219" s="67" t="str">
        <f t="shared" si="48"/>
        <v/>
      </c>
      <c r="IY219" s="7"/>
      <c r="IZ219" s="7"/>
      <c r="JA219" s="7"/>
    </row>
    <row r="220" spans="1:261" ht="11.85" customHeight="1">
      <c r="A220" s="7" t="str">
        <f t="shared" si="52"/>
        <v/>
      </c>
      <c r="B220" s="7" t="str">
        <f t="shared" si="53"/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2" t="str">
        <v/>
      </c>
      <c r="H220" s="14" t="str">
        <v/>
      </c>
      <c r="I220" s="14" t="str">
        <v/>
      </c>
      <c r="J220" s="14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 t="str">
        <v/>
      </c>
      <c r="T220" s="10"/>
      <c r="U220" s="10"/>
      <c r="V220" s="7"/>
      <c r="W220" s="7"/>
      <c r="X220" s="7"/>
      <c r="Y220" s="7"/>
      <c r="AH220" s="1"/>
      <c r="AI220" s="1"/>
      <c r="AJ220" s="1"/>
      <c r="AQ220" s="7">
        <f>(ROW($A$45)-ROW(A220))*$E$29</f>
        <v>-17.5</v>
      </c>
      <c r="AR220" s="7" t="str">
        <f t="shared" si="36"/>
        <v/>
      </c>
      <c r="AS220" s="67" t="str">
        <f t="shared" si="49"/>
        <v/>
      </c>
      <c r="AT220" s="67" t="str">
        <f t="shared" si="50"/>
        <v/>
      </c>
      <c r="AU220" s="67" t="str">
        <f t="shared" si="51"/>
        <v/>
      </c>
      <c r="AV220" s="67" t="str">
        <f t="shared" si="37"/>
        <v/>
      </c>
      <c r="AW220" s="67" t="str">
        <f t="shared" si="38"/>
        <v/>
      </c>
      <c r="AX220" s="67" t="str">
        <f t="shared" si="39"/>
        <v/>
      </c>
      <c r="AY220" s="67" t="str">
        <f t="shared" si="40"/>
        <v/>
      </c>
      <c r="AZ220" s="67" t="str">
        <f t="shared" si="41"/>
        <v/>
      </c>
      <c r="BA220" s="67" t="str">
        <f t="shared" si="42"/>
        <v/>
      </c>
      <c r="BB220" s="67" t="str">
        <f t="shared" si="43"/>
        <v/>
      </c>
      <c r="BC220" s="67" t="str">
        <f t="shared" si="44"/>
        <v/>
      </c>
      <c r="BD220" s="67" t="str">
        <f t="shared" si="45"/>
        <v/>
      </c>
      <c r="BE220" s="67" t="str">
        <f t="shared" si="46"/>
        <v/>
      </c>
      <c r="BF220" s="67" t="str">
        <f t="shared" si="47"/>
        <v/>
      </c>
      <c r="BG220" s="67" t="str">
        <f t="shared" si="48"/>
        <v/>
      </c>
      <c r="IY220" s="7"/>
      <c r="IZ220" s="7"/>
      <c r="JA220" s="7"/>
    </row>
    <row r="221" spans="1:261" ht="11.85" customHeight="1">
      <c r="A221" s="7" t="str">
        <f t="shared" si="52"/>
        <v/>
      </c>
      <c r="B221" s="7" t="str">
        <f t="shared" si="53"/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2" t="str">
        <v/>
      </c>
      <c r="H221" s="14" t="str">
        <v/>
      </c>
      <c r="I221" s="14" t="str">
        <v/>
      </c>
      <c r="J221" s="14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 t="str">
        <v/>
      </c>
      <c r="T221" s="10"/>
      <c r="U221" s="10"/>
      <c r="V221" s="7"/>
      <c r="W221" s="7"/>
      <c r="X221" s="7"/>
      <c r="Y221" s="7"/>
      <c r="AH221" s="1"/>
      <c r="AI221" s="1"/>
      <c r="AJ221" s="1"/>
      <c r="AR221" s="7" t="str">
        <f t="shared" si="36"/>
        <v/>
      </c>
      <c r="AS221" s="67" t="str">
        <f t="shared" si="49"/>
        <v/>
      </c>
      <c r="AT221" s="67" t="str">
        <f t="shared" si="50"/>
        <v/>
      </c>
      <c r="AU221" s="67" t="str">
        <f t="shared" si="51"/>
        <v/>
      </c>
      <c r="AV221" s="67" t="str">
        <f t="shared" si="37"/>
        <v/>
      </c>
      <c r="AW221" s="67" t="str">
        <f t="shared" si="38"/>
        <v/>
      </c>
      <c r="AX221" s="67" t="str">
        <f t="shared" si="39"/>
        <v/>
      </c>
      <c r="AY221" s="67" t="str">
        <f t="shared" si="40"/>
        <v/>
      </c>
      <c r="AZ221" s="67" t="str">
        <f t="shared" si="41"/>
        <v/>
      </c>
      <c r="BA221" s="67" t="str">
        <f t="shared" si="42"/>
        <v/>
      </c>
      <c r="BB221" s="67" t="str">
        <f t="shared" si="43"/>
        <v/>
      </c>
      <c r="BC221" s="67" t="str">
        <f t="shared" si="44"/>
        <v/>
      </c>
      <c r="BD221" s="67" t="str">
        <f t="shared" si="45"/>
        <v/>
      </c>
      <c r="BE221" s="67" t="str">
        <f t="shared" si="46"/>
        <v/>
      </c>
      <c r="BF221" s="67" t="str">
        <f t="shared" si="47"/>
        <v/>
      </c>
      <c r="BG221" s="67" t="str">
        <f t="shared" si="48"/>
        <v/>
      </c>
      <c r="IY221" s="7"/>
      <c r="IZ221" s="7"/>
      <c r="JA221" s="7"/>
    </row>
    <row r="222" spans="1:261" ht="11.85" customHeight="1">
      <c r="A222" s="7" t="str">
        <f t="shared" si="52"/>
        <v/>
      </c>
      <c r="B222" s="7" t="str">
        <f t="shared" si="53"/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2" t="str">
        <v/>
      </c>
      <c r="H222" s="14" t="str">
        <v/>
      </c>
      <c r="I222" s="14" t="str">
        <v/>
      </c>
      <c r="J222" s="14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 t="str">
        <v/>
      </c>
      <c r="T222" s="10"/>
      <c r="U222" s="10"/>
      <c r="V222" s="7"/>
      <c r="W222" s="7"/>
      <c r="X222" s="7"/>
      <c r="Y222" s="7"/>
      <c r="AH222" s="1"/>
      <c r="AI222" s="1"/>
      <c r="AJ222" s="1"/>
      <c r="AR222" s="7" t="str">
        <f t="shared" si="36"/>
        <v/>
      </c>
      <c r="AS222" s="67" t="str">
        <f t="shared" si="49"/>
        <v/>
      </c>
      <c r="AT222" s="67" t="str">
        <f t="shared" si="50"/>
        <v/>
      </c>
      <c r="AU222" s="67" t="str">
        <f t="shared" si="51"/>
        <v/>
      </c>
      <c r="AV222" s="67" t="str">
        <f t="shared" si="37"/>
        <v/>
      </c>
      <c r="AW222" s="67" t="str">
        <f t="shared" si="38"/>
        <v/>
      </c>
      <c r="AX222" s="67" t="str">
        <f t="shared" si="39"/>
        <v/>
      </c>
      <c r="AY222" s="67" t="str">
        <f t="shared" si="40"/>
        <v/>
      </c>
      <c r="AZ222" s="67" t="str">
        <f t="shared" si="41"/>
        <v/>
      </c>
      <c r="BA222" s="67" t="str">
        <f t="shared" si="42"/>
        <v/>
      </c>
      <c r="BB222" s="67" t="str">
        <f t="shared" si="43"/>
        <v/>
      </c>
      <c r="BC222" s="67" t="str">
        <f t="shared" si="44"/>
        <v/>
      </c>
      <c r="BD222" s="67" t="str">
        <f t="shared" si="45"/>
        <v/>
      </c>
      <c r="BE222" s="67" t="str">
        <f t="shared" si="46"/>
        <v/>
      </c>
      <c r="BF222" s="67" t="str">
        <f t="shared" si="47"/>
        <v/>
      </c>
      <c r="BG222" s="67" t="str">
        <f t="shared" si="48"/>
        <v/>
      </c>
      <c r="IY222" s="7"/>
      <c r="IZ222" s="7"/>
      <c r="JA222" s="7"/>
    </row>
    <row r="223" spans="1:261" ht="11.85" customHeight="1">
      <c r="A223" s="7" t="str">
        <f t="shared" si="52"/>
        <v/>
      </c>
      <c r="B223" s="7" t="str">
        <f t="shared" si="53"/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2" t="str">
        <v/>
      </c>
      <c r="H223" s="14" t="str">
        <v/>
      </c>
      <c r="I223" s="14" t="str">
        <v/>
      </c>
      <c r="J223" s="14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 t="str">
        <v/>
      </c>
      <c r="T223" s="10"/>
      <c r="U223" s="10"/>
      <c r="V223" s="7"/>
      <c r="W223" s="7"/>
      <c r="X223" s="7"/>
      <c r="Y223" s="7"/>
      <c r="AH223" s="1"/>
      <c r="AI223" s="1"/>
      <c r="AJ223" s="1"/>
      <c r="AR223" s="7" t="str">
        <f t="shared" si="36"/>
        <v/>
      </c>
      <c r="AS223" s="67" t="str">
        <f t="shared" si="49"/>
        <v/>
      </c>
      <c r="AT223" s="67" t="str">
        <f t="shared" si="50"/>
        <v/>
      </c>
      <c r="AU223" s="67" t="str">
        <f t="shared" si="51"/>
        <v/>
      </c>
      <c r="AV223" s="67" t="str">
        <f t="shared" si="37"/>
        <v/>
      </c>
      <c r="AW223" s="67" t="str">
        <f t="shared" si="38"/>
        <v/>
      </c>
      <c r="AX223" s="67" t="str">
        <f t="shared" si="39"/>
        <v/>
      </c>
      <c r="AY223" s="67" t="str">
        <f t="shared" si="40"/>
        <v/>
      </c>
      <c r="AZ223" s="67" t="str">
        <f t="shared" si="41"/>
        <v/>
      </c>
      <c r="BA223" s="67" t="str">
        <f t="shared" si="42"/>
        <v/>
      </c>
      <c r="BB223" s="67" t="str">
        <f t="shared" si="43"/>
        <v/>
      </c>
      <c r="BC223" s="67" t="str">
        <f t="shared" si="44"/>
        <v/>
      </c>
      <c r="BD223" s="67" t="str">
        <f t="shared" si="45"/>
        <v/>
      </c>
      <c r="BE223" s="67" t="str">
        <f t="shared" si="46"/>
        <v/>
      </c>
      <c r="BF223" s="67" t="str">
        <f t="shared" si="47"/>
        <v/>
      </c>
      <c r="BG223" s="67" t="str">
        <f t="shared" si="48"/>
        <v/>
      </c>
      <c r="IY223" s="7"/>
      <c r="IZ223" s="7"/>
      <c r="JA223" s="7"/>
    </row>
    <row r="224" spans="1:261" ht="11.85" customHeight="1">
      <c r="A224" s="7" t="str">
        <f t="shared" si="52"/>
        <v/>
      </c>
      <c r="B224" s="7" t="str">
        <f t="shared" si="53"/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2" t="str">
        <v/>
      </c>
      <c r="H224" s="14" t="str">
        <v/>
      </c>
      <c r="I224" s="14" t="str">
        <v/>
      </c>
      <c r="J224" s="14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 t="str">
        <v/>
      </c>
      <c r="T224" s="10"/>
      <c r="U224" s="10"/>
      <c r="V224" s="7"/>
      <c r="W224" s="7"/>
      <c r="X224" s="7"/>
      <c r="Y224" s="7"/>
      <c r="AH224" s="1"/>
      <c r="AI224" s="1"/>
      <c r="AJ224" s="1"/>
      <c r="AR224" s="7" t="str">
        <f t="shared" si="36"/>
        <v/>
      </c>
      <c r="AS224" s="67" t="str">
        <f t="shared" si="49"/>
        <v/>
      </c>
      <c r="AT224" s="67" t="str">
        <f t="shared" si="50"/>
        <v/>
      </c>
      <c r="AU224" s="67" t="str">
        <f t="shared" si="51"/>
        <v/>
      </c>
      <c r="AV224" s="67" t="str">
        <f t="shared" si="37"/>
        <v/>
      </c>
      <c r="AW224" s="67" t="str">
        <f t="shared" si="38"/>
        <v/>
      </c>
      <c r="AX224" s="67" t="str">
        <f t="shared" si="39"/>
        <v/>
      </c>
      <c r="AY224" s="67" t="str">
        <f t="shared" si="40"/>
        <v/>
      </c>
      <c r="AZ224" s="67" t="str">
        <f t="shared" si="41"/>
        <v/>
      </c>
      <c r="BA224" s="67" t="str">
        <f t="shared" si="42"/>
        <v/>
      </c>
      <c r="BB224" s="67" t="str">
        <f t="shared" si="43"/>
        <v/>
      </c>
      <c r="BC224" s="67" t="str">
        <f t="shared" si="44"/>
        <v/>
      </c>
      <c r="BD224" s="67" t="str">
        <f t="shared" si="45"/>
        <v/>
      </c>
      <c r="BE224" s="67" t="str">
        <f t="shared" si="46"/>
        <v/>
      </c>
      <c r="BF224" s="67" t="str">
        <f t="shared" si="47"/>
        <v/>
      </c>
      <c r="BG224" s="67" t="str">
        <f t="shared" si="48"/>
        <v/>
      </c>
      <c r="IY224" s="7"/>
      <c r="IZ224" s="7"/>
      <c r="JA224" s="7"/>
    </row>
    <row r="225" spans="1:261" ht="11.85" customHeight="1">
      <c r="A225" s="7" t="str">
        <f t="shared" si="52"/>
        <v/>
      </c>
      <c r="B225" s="7" t="str">
        <f t="shared" si="53"/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2" t="str">
        <v/>
      </c>
      <c r="H225" s="14" t="str">
        <v/>
      </c>
      <c r="I225" s="14" t="str">
        <v/>
      </c>
      <c r="J225" s="14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 t="str">
        <v/>
      </c>
      <c r="T225" s="10"/>
      <c r="U225" s="10"/>
      <c r="V225" s="7"/>
      <c r="W225" s="7"/>
      <c r="X225" s="7"/>
      <c r="Y225" s="7"/>
      <c r="AH225" s="1"/>
      <c r="AI225" s="1"/>
      <c r="AJ225" s="1"/>
      <c r="AR225" s="7" t="str">
        <f t="shared" si="36"/>
        <v/>
      </c>
      <c r="AS225" s="67" t="str">
        <f t="shared" si="49"/>
        <v/>
      </c>
      <c r="AT225" s="67" t="str">
        <f t="shared" si="50"/>
        <v/>
      </c>
      <c r="AU225" s="67" t="str">
        <f t="shared" si="51"/>
        <v/>
      </c>
      <c r="AV225" s="67" t="str">
        <f t="shared" si="37"/>
        <v/>
      </c>
      <c r="AW225" s="67" t="str">
        <f t="shared" si="38"/>
        <v/>
      </c>
      <c r="AX225" s="67" t="str">
        <f t="shared" si="39"/>
        <v/>
      </c>
      <c r="AY225" s="67" t="str">
        <f t="shared" si="40"/>
        <v/>
      </c>
      <c r="AZ225" s="67" t="str">
        <f t="shared" si="41"/>
        <v/>
      </c>
      <c r="BA225" s="67" t="str">
        <f t="shared" si="42"/>
        <v/>
      </c>
      <c r="BB225" s="67" t="str">
        <f t="shared" si="43"/>
        <v/>
      </c>
      <c r="BC225" s="67" t="str">
        <f t="shared" si="44"/>
        <v/>
      </c>
      <c r="BD225" s="67" t="str">
        <f t="shared" si="45"/>
        <v/>
      </c>
      <c r="BE225" s="67" t="str">
        <f t="shared" si="46"/>
        <v/>
      </c>
      <c r="BF225" s="67" t="str">
        <f t="shared" si="47"/>
        <v/>
      </c>
      <c r="BG225" s="67" t="str">
        <f t="shared" si="48"/>
        <v/>
      </c>
      <c r="IY225" s="7"/>
      <c r="IZ225" s="7"/>
      <c r="JA225" s="7"/>
    </row>
    <row r="226" spans="1:261" ht="11.85" customHeight="1">
      <c r="A226" s="7" t="str">
        <f t="shared" si="52"/>
        <v/>
      </c>
      <c r="B226" s="7" t="str">
        <f t="shared" si="53"/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2" t="str">
        <v/>
      </c>
      <c r="H226" s="14" t="str">
        <v/>
      </c>
      <c r="I226" s="14" t="str">
        <v/>
      </c>
      <c r="J226" s="14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 t="str">
        <v/>
      </c>
      <c r="T226" s="10"/>
      <c r="U226" s="10"/>
      <c r="V226" s="7"/>
      <c r="W226" s="7"/>
      <c r="X226" s="7"/>
      <c r="Y226" s="7"/>
      <c r="AH226" s="1"/>
      <c r="AI226" s="1"/>
      <c r="AJ226" s="1"/>
      <c r="AR226" s="7" t="str">
        <f t="shared" si="36"/>
        <v/>
      </c>
      <c r="AS226" s="67" t="str">
        <f t="shared" si="49"/>
        <v/>
      </c>
      <c r="AT226" s="67" t="str">
        <f t="shared" si="50"/>
        <v/>
      </c>
      <c r="AU226" s="67" t="str">
        <f t="shared" si="51"/>
        <v/>
      </c>
      <c r="AV226" s="67" t="str">
        <f t="shared" si="37"/>
        <v/>
      </c>
      <c r="AW226" s="67" t="str">
        <f t="shared" si="38"/>
        <v/>
      </c>
      <c r="AX226" s="67" t="str">
        <f t="shared" si="39"/>
        <v/>
      </c>
      <c r="AY226" s="67" t="str">
        <f t="shared" si="40"/>
        <v/>
      </c>
      <c r="AZ226" s="67" t="str">
        <f t="shared" si="41"/>
        <v/>
      </c>
      <c r="BA226" s="67" t="str">
        <f t="shared" si="42"/>
        <v/>
      </c>
      <c r="BB226" s="67" t="str">
        <f t="shared" si="43"/>
        <v/>
      </c>
      <c r="BC226" s="67" t="str">
        <f t="shared" si="44"/>
        <v/>
      </c>
      <c r="BD226" s="67" t="str">
        <f t="shared" si="45"/>
        <v/>
      </c>
      <c r="BE226" s="67" t="str">
        <f t="shared" si="46"/>
        <v/>
      </c>
      <c r="BF226" s="67" t="str">
        <f t="shared" si="47"/>
        <v/>
      </c>
      <c r="BG226" s="67" t="str">
        <f t="shared" si="48"/>
        <v/>
      </c>
      <c r="IY226" s="7"/>
      <c r="IZ226" s="7"/>
      <c r="JA226" s="7"/>
    </row>
    <row r="227" spans="1:261" ht="11.85" customHeight="1">
      <c r="A227" s="7" t="str">
        <f t="shared" si="52"/>
        <v/>
      </c>
      <c r="B227" s="7" t="str">
        <f t="shared" si="53"/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2" t="str">
        <v/>
      </c>
      <c r="H227" s="14" t="str">
        <v/>
      </c>
      <c r="I227" s="14" t="str">
        <v/>
      </c>
      <c r="J227" s="14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 t="str">
        <v/>
      </c>
      <c r="T227" s="10"/>
      <c r="U227" s="10"/>
      <c r="V227" s="7"/>
      <c r="W227" s="7"/>
      <c r="X227" s="7"/>
      <c r="Y227" s="7"/>
      <c r="AH227" s="1"/>
      <c r="AI227" s="1"/>
      <c r="AJ227" s="1"/>
      <c r="AR227" s="7" t="str">
        <f t="shared" si="36"/>
        <v/>
      </c>
      <c r="AS227" s="67" t="str">
        <f t="shared" si="49"/>
        <v/>
      </c>
      <c r="AT227" s="67" t="str">
        <f t="shared" si="50"/>
        <v/>
      </c>
      <c r="AU227" s="67" t="str">
        <f t="shared" si="51"/>
        <v/>
      </c>
      <c r="AV227" s="67" t="str">
        <f t="shared" si="37"/>
        <v/>
      </c>
      <c r="AW227" s="67" t="str">
        <f t="shared" si="38"/>
        <v/>
      </c>
      <c r="AX227" s="67" t="str">
        <f t="shared" si="39"/>
        <v/>
      </c>
      <c r="AY227" s="67" t="str">
        <f t="shared" si="40"/>
        <v/>
      </c>
      <c r="AZ227" s="67" t="str">
        <f t="shared" si="41"/>
        <v/>
      </c>
      <c r="BA227" s="67" t="str">
        <f t="shared" si="42"/>
        <v/>
      </c>
      <c r="BB227" s="67" t="str">
        <f t="shared" si="43"/>
        <v/>
      </c>
      <c r="BC227" s="67" t="str">
        <f t="shared" si="44"/>
        <v/>
      </c>
      <c r="BD227" s="67" t="str">
        <f t="shared" si="45"/>
        <v/>
      </c>
      <c r="BE227" s="67" t="str">
        <f t="shared" si="46"/>
        <v/>
      </c>
      <c r="BF227" s="67" t="str">
        <f t="shared" si="47"/>
        <v/>
      </c>
      <c r="BG227" s="67" t="str">
        <f t="shared" si="48"/>
        <v/>
      </c>
      <c r="IY227" s="7"/>
      <c r="IZ227" s="7"/>
      <c r="JA227" s="7"/>
    </row>
    <row r="228" spans="1:261" ht="11.85" customHeight="1">
      <c r="A228" s="7" t="str">
        <f t="shared" si="52"/>
        <v/>
      </c>
      <c r="B228" s="7" t="str">
        <f t="shared" si="53"/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2" t="str">
        <v/>
      </c>
      <c r="H228" s="14" t="str">
        <v/>
      </c>
      <c r="I228" s="14" t="str">
        <v/>
      </c>
      <c r="J228" s="14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 t="str">
        <v/>
      </c>
      <c r="T228" s="10"/>
      <c r="U228" s="10"/>
      <c r="V228" s="7"/>
      <c r="W228" s="7"/>
      <c r="X228" s="7"/>
      <c r="Y228" s="7"/>
      <c r="AH228" s="1"/>
      <c r="AI228" s="1"/>
      <c r="AJ228" s="1"/>
      <c r="AR228" s="7" t="str">
        <f t="shared" si="36"/>
        <v/>
      </c>
      <c r="AS228" s="67" t="str">
        <f t="shared" si="49"/>
        <v/>
      </c>
      <c r="AT228" s="67" t="str">
        <f t="shared" si="50"/>
        <v/>
      </c>
      <c r="AU228" s="67" t="str">
        <f t="shared" si="51"/>
        <v/>
      </c>
      <c r="AV228" s="67" t="str">
        <f t="shared" si="37"/>
        <v/>
      </c>
      <c r="AW228" s="67" t="str">
        <f t="shared" si="38"/>
        <v/>
      </c>
      <c r="AX228" s="67" t="str">
        <f t="shared" si="39"/>
        <v/>
      </c>
      <c r="AY228" s="67" t="str">
        <f t="shared" si="40"/>
        <v/>
      </c>
      <c r="AZ228" s="67" t="str">
        <f t="shared" si="41"/>
        <v/>
      </c>
      <c r="BA228" s="67" t="str">
        <f t="shared" si="42"/>
        <v/>
      </c>
      <c r="BB228" s="67" t="str">
        <f t="shared" si="43"/>
        <v/>
      </c>
      <c r="BC228" s="67" t="str">
        <f t="shared" si="44"/>
        <v/>
      </c>
      <c r="BD228" s="67" t="str">
        <f t="shared" si="45"/>
        <v/>
      </c>
      <c r="BE228" s="67" t="str">
        <f t="shared" si="46"/>
        <v/>
      </c>
      <c r="BF228" s="67" t="str">
        <f t="shared" si="47"/>
        <v/>
      </c>
      <c r="BG228" s="67" t="str">
        <f t="shared" si="48"/>
        <v/>
      </c>
      <c r="IY228" s="7"/>
      <c r="IZ228" s="7"/>
      <c r="JA228" s="7"/>
    </row>
    <row r="229" spans="1:261" ht="11.85" customHeight="1">
      <c r="A229" s="7" t="str">
        <f t="shared" si="52"/>
        <v/>
      </c>
      <c r="B229" s="7" t="str">
        <f t="shared" si="53"/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2" t="str">
        <v/>
      </c>
      <c r="H229" s="14" t="str">
        <v/>
      </c>
      <c r="I229" s="14" t="str">
        <v/>
      </c>
      <c r="J229" s="14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 t="str">
        <v/>
      </c>
      <c r="T229" s="10"/>
      <c r="U229" s="10"/>
      <c r="V229" s="7"/>
      <c r="W229" s="7"/>
      <c r="X229" s="7"/>
      <c r="Y229" s="7"/>
      <c r="AH229" s="1"/>
      <c r="AI229" s="1"/>
      <c r="AJ229" s="1"/>
      <c r="AR229" s="7" t="str">
        <f t="shared" si="36"/>
        <v/>
      </c>
      <c r="AS229" s="67" t="str">
        <f t="shared" si="49"/>
        <v/>
      </c>
      <c r="AT229" s="67" t="str">
        <f t="shared" si="50"/>
        <v/>
      </c>
      <c r="AU229" s="67" t="str">
        <f t="shared" si="51"/>
        <v/>
      </c>
      <c r="AV229" s="67" t="str">
        <f t="shared" si="37"/>
        <v/>
      </c>
      <c r="AW229" s="67" t="str">
        <f t="shared" si="38"/>
        <v/>
      </c>
      <c r="AX229" s="67" t="str">
        <f t="shared" si="39"/>
        <v/>
      </c>
      <c r="AY229" s="67" t="str">
        <f t="shared" si="40"/>
        <v/>
      </c>
      <c r="AZ229" s="67" t="str">
        <f t="shared" si="41"/>
        <v/>
      </c>
      <c r="BA229" s="67" t="str">
        <f t="shared" si="42"/>
        <v/>
      </c>
      <c r="BB229" s="67" t="str">
        <f t="shared" si="43"/>
        <v/>
      </c>
      <c r="BC229" s="67" t="str">
        <f t="shared" si="44"/>
        <v/>
      </c>
      <c r="BD229" s="67" t="str">
        <f t="shared" si="45"/>
        <v/>
      </c>
      <c r="BE229" s="67" t="str">
        <f t="shared" si="46"/>
        <v/>
      </c>
      <c r="BF229" s="67" t="str">
        <f t="shared" si="47"/>
        <v/>
      </c>
      <c r="BG229" s="67" t="str">
        <f t="shared" si="48"/>
        <v/>
      </c>
      <c r="IY229" s="7"/>
      <c r="IZ229" s="7"/>
      <c r="JA229" s="7"/>
    </row>
    <row r="230" spans="1:261" ht="11.85" customHeight="1">
      <c r="A230" s="7" t="str">
        <f t="shared" si="52"/>
        <v/>
      </c>
      <c r="B230" s="7" t="str">
        <f t="shared" si="53"/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2" t="str">
        <v/>
      </c>
      <c r="H230" s="14" t="str">
        <v/>
      </c>
      <c r="I230" s="14" t="str">
        <v/>
      </c>
      <c r="J230" s="14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 t="str">
        <v/>
      </c>
      <c r="T230" s="10"/>
      <c r="U230" s="10"/>
      <c r="V230" s="7"/>
      <c r="W230" s="7"/>
      <c r="X230" s="7"/>
      <c r="Y230" s="7"/>
      <c r="AH230" s="1"/>
      <c r="AI230" s="1"/>
      <c r="AJ230" s="1"/>
      <c r="AR230" s="7" t="str">
        <f t="shared" si="36"/>
        <v/>
      </c>
      <c r="AS230" s="67" t="str">
        <f t="shared" si="49"/>
        <v/>
      </c>
      <c r="AT230" s="67" t="str">
        <f t="shared" si="50"/>
        <v/>
      </c>
      <c r="AU230" s="67" t="str">
        <f t="shared" si="51"/>
        <v/>
      </c>
      <c r="AV230" s="67" t="str">
        <f t="shared" si="37"/>
        <v/>
      </c>
      <c r="AW230" s="67" t="str">
        <f t="shared" si="38"/>
        <v/>
      </c>
      <c r="AX230" s="67" t="str">
        <f t="shared" si="39"/>
        <v/>
      </c>
      <c r="AY230" s="67" t="str">
        <f t="shared" si="40"/>
        <v/>
      </c>
      <c r="AZ230" s="67" t="str">
        <f t="shared" si="41"/>
        <v/>
      </c>
      <c r="BA230" s="67" t="str">
        <f t="shared" si="42"/>
        <v/>
      </c>
      <c r="BB230" s="67" t="str">
        <f t="shared" si="43"/>
        <v/>
      </c>
      <c r="BC230" s="67" t="str">
        <f t="shared" si="44"/>
        <v/>
      </c>
      <c r="BD230" s="67" t="str">
        <f t="shared" si="45"/>
        <v/>
      </c>
      <c r="BE230" s="67" t="str">
        <f t="shared" si="46"/>
        <v/>
      </c>
      <c r="BF230" s="67" t="str">
        <f t="shared" si="47"/>
        <v/>
      </c>
      <c r="BG230" s="67" t="str">
        <f t="shared" si="48"/>
        <v/>
      </c>
      <c r="IY230" s="7"/>
      <c r="IZ230" s="7"/>
      <c r="JA230" s="7"/>
    </row>
    <row r="231" spans="1:261" ht="11.85" customHeight="1">
      <c r="A231" s="7" t="str">
        <f t="shared" si="52"/>
        <v/>
      </c>
      <c r="B231" s="7" t="str">
        <f t="shared" si="53"/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2" t="str">
        <v/>
      </c>
      <c r="H231" s="14" t="str">
        <v/>
      </c>
      <c r="I231" s="14" t="str">
        <v/>
      </c>
      <c r="J231" s="14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 t="str">
        <v/>
      </c>
      <c r="T231" s="10"/>
      <c r="U231" s="10"/>
      <c r="V231" s="7"/>
      <c r="W231" s="7"/>
      <c r="X231" s="7"/>
      <c r="Y231" s="7"/>
      <c r="AH231" s="1"/>
      <c r="AI231" s="1"/>
      <c r="AJ231" s="1"/>
      <c r="AR231" s="7" t="str">
        <f t="shared" si="36"/>
        <v/>
      </c>
      <c r="AS231" s="67" t="str">
        <f t="shared" si="49"/>
        <v/>
      </c>
      <c r="AT231" s="67" t="str">
        <f t="shared" si="50"/>
        <v/>
      </c>
      <c r="AU231" s="67" t="str">
        <f t="shared" si="51"/>
        <v/>
      </c>
      <c r="AV231" s="67" t="str">
        <f t="shared" si="37"/>
        <v/>
      </c>
      <c r="AW231" s="67" t="str">
        <f t="shared" si="38"/>
        <v/>
      </c>
      <c r="AX231" s="67" t="str">
        <f t="shared" si="39"/>
        <v/>
      </c>
      <c r="AY231" s="67" t="str">
        <f t="shared" si="40"/>
        <v/>
      </c>
      <c r="AZ231" s="67" t="str">
        <f t="shared" si="41"/>
        <v/>
      </c>
      <c r="BA231" s="67" t="str">
        <f t="shared" si="42"/>
        <v/>
      </c>
      <c r="BB231" s="67" t="str">
        <f t="shared" si="43"/>
        <v/>
      </c>
      <c r="BC231" s="67" t="str">
        <f t="shared" si="44"/>
        <v/>
      </c>
      <c r="BD231" s="67" t="str">
        <f t="shared" si="45"/>
        <v/>
      </c>
      <c r="BE231" s="67" t="str">
        <f t="shared" si="46"/>
        <v/>
      </c>
      <c r="BF231" s="67" t="str">
        <f t="shared" si="47"/>
        <v/>
      </c>
      <c r="BG231" s="67" t="str">
        <f t="shared" si="48"/>
        <v/>
      </c>
      <c r="IY231" s="7"/>
      <c r="IZ231" s="7"/>
      <c r="JA231" s="7"/>
    </row>
    <row r="232" spans="1:261" ht="11.85" customHeight="1">
      <c r="A232" s="7" t="str">
        <f t="shared" si="52"/>
        <v/>
      </c>
      <c r="B232" s="7" t="str">
        <f t="shared" si="53"/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2" t="str">
        <v/>
      </c>
      <c r="H232" s="14" t="str">
        <v/>
      </c>
      <c r="I232" s="14" t="str">
        <v/>
      </c>
      <c r="J232" s="14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 t="str">
        <v/>
      </c>
      <c r="T232" s="10"/>
      <c r="U232" s="10"/>
      <c r="V232" s="7"/>
      <c r="W232" s="7"/>
      <c r="X232" s="7"/>
      <c r="Y232" s="7"/>
      <c r="AH232" s="1"/>
      <c r="AI232" s="1"/>
      <c r="AJ232" s="1"/>
      <c r="AR232" s="7" t="str">
        <f t="shared" si="36"/>
        <v/>
      </c>
      <c r="AS232" s="67" t="str">
        <f t="shared" si="49"/>
        <v/>
      </c>
      <c r="AT232" s="67" t="str">
        <f t="shared" si="50"/>
        <v/>
      </c>
      <c r="AU232" s="67" t="str">
        <f t="shared" si="51"/>
        <v/>
      </c>
      <c r="AV232" s="67" t="str">
        <f t="shared" si="37"/>
        <v/>
      </c>
      <c r="AW232" s="67" t="str">
        <f t="shared" si="38"/>
        <v/>
      </c>
      <c r="AX232" s="67" t="str">
        <f t="shared" si="39"/>
        <v/>
      </c>
      <c r="AY232" s="67" t="str">
        <f t="shared" si="40"/>
        <v/>
      </c>
      <c r="AZ232" s="67" t="str">
        <f t="shared" si="41"/>
        <v/>
      </c>
      <c r="BA232" s="67" t="str">
        <f t="shared" si="42"/>
        <v/>
      </c>
      <c r="BB232" s="67" t="str">
        <f t="shared" si="43"/>
        <v/>
      </c>
      <c r="BC232" s="67" t="str">
        <f t="shared" si="44"/>
        <v/>
      </c>
      <c r="BD232" s="67" t="str">
        <f t="shared" si="45"/>
        <v/>
      </c>
      <c r="BE232" s="67" t="str">
        <f t="shared" si="46"/>
        <v/>
      </c>
      <c r="BF232" s="67" t="str">
        <f t="shared" si="47"/>
        <v/>
      </c>
      <c r="BG232" s="67" t="str">
        <f t="shared" si="48"/>
        <v/>
      </c>
      <c r="IY232" s="7"/>
      <c r="IZ232" s="7"/>
      <c r="JA232" s="7"/>
    </row>
    <row r="233" spans="1:261" ht="11.85" customHeight="1">
      <c r="A233" s="7" t="str">
        <f t="shared" si="52"/>
        <v/>
      </c>
      <c r="B233" s="7" t="str">
        <f t="shared" si="53"/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2" t="str">
        <v/>
      </c>
      <c r="H233" s="14" t="str">
        <v/>
      </c>
      <c r="I233" s="14" t="str">
        <v/>
      </c>
      <c r="J233" s="14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 t="str">
        <v/>
      </c>
      <c r="T233" s="10"/>
      <c r="U233" s="10"/>
      <c r="V233" s="7"/>
      <c r="W233" s="7"/>
      <c r="X233" s="7"/>
      <c r="Y233" s="7"/>
      <c r="AH233" s="1"/>
      <c r="AI233" s="1"/>
      <c r="AJ233" s="1"/>
      <c r="AR233" s="7" t="str">
        <f t="shared" si="36"/>
        <v/>
      </c>
      <c r="AS233" s="67" t="str">
        <f t="shared" si="49"/>
        <v/>
      </c>
      <c r="AT233" s="67" t="str">
        <f t="shared" si="50"/>
        <v/>
      </c>
      <c r="AU233" s="67" t="str">
        <f t="shared" si="51"/>
        <v/>
      </c>
      <c r="AV233" s="67" t="str">
        <f t="shared" si="37"/>
        <v/>
      </c>
      <c r="AW233" s="67" t="str">
        <f t="shared" si="38"/>
        <v/>
      </c>
      <c r="AX233" s="67" t="str">
        <f t="shared" si="39"/>
        <v/>
      </c>
      <c r="AY233" s="67" t="str">
        <f t="shared" si="40"/>
        <v/>
      </c>
      <c r="AZ233" s="67" t="str">
        <f t="shared" si="41"/>
        <v/>
      </c>
      <c r="BA233" s="67" t="str">
        <f t="shared" si="42"/>
        <v/>
      </c>
      <c r="BB233" s="67" t="str">
        <f t="shared" si="43"/>
        <v/>
      </c>
      <c r="BC233" s="67" t="str">
        <f t="shared" si="44"/>
        <v/>
      </c>
      <c r="BD233" s="67" t="str">
        <f t="shared" si="45"/>
        <v/>
      </c>
      <c r="BE233" s="67" t="str">
        <f t="shared" si="46"/>
        <v/>
      </c>
      <c r="BF233" s="67" t="str">
        <f t="shared" si="47"/>
        <v/>
      </c>
      <c r="BG233" s="67" t="str">
        <f t="shared" si="48"/>
        <v/>
      </c>
      <c r="IY233" s="7"/>
      <c r="IZ233" s="7"/>
      <c r="JA233" s="7"/>
    </row>
    <row r="234" spans="1:261" ht="11.85" customHeight="1">
      <c r="A234" s="7" t="str">
        <f t="shared" si="52"/>
        <v/>
      </c>
      <c r="B234" s="7" t="str">
        <f t="shared" si="53"/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2" t="str">
        <v/>
      </c>
      <c r="H234" s="14" t="str">
        <v/>
      </c>
      <c r="I234" s="14" t="str">
        <v/>
      </c>
      <c r="J234" s="14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 t="str">
        <v/>
      </c>
      <c r="T234" s="10"/>
      <c r="U234" s="10"/>
      <c r="V234" s="7"/>
      <c r="W234" s="7"/>
      <c r="X234" s="7"/>
      <c r="Y234" s="7"/>
      <c r="AH234" s="1"/>
      <c r="AI234" s="1"/>
      <c r="AJ234" s="1"/>
      <c r="AR234" s="7" t="str">
        <f t="shared" si="36"/>
        <v/>
      </c>
      <c r="AS234" s="67" t="str">
        <f t="shared" si="49"/>
        <v/>
      </c>
      <c r="AT234" s="67" t="str">
        <f t="shared" si="50"/>
        <v/>
      </c>
      <c r="AU234" s="67" t="str">
        <f t="shared" si="51"/>
        <v/>
      </c>
      <c r="AV234" s="67" t="str">
        <f t="shared" si="37"/>
        <v/>
      </c>
      <c r="AW234" s="67" t="str">
        <f t="shared" si="38"/>
        <v/>
      </c>
      <c r="AX234" s="67" t="str">
        <f t="shared" si="39"/>
        <v/>
      </c>
      <c r="AY234" s="67" t="str">
        <f t="shared" si="40"/>
        <v/>
      </c>
      <c r="AZ234" s="67" t="str">
        <f t="shared" si="41"/>
        <v/>
      </c>
      <c r="BA234" s="67" t="str">
        <f t="shared" si="42"/>
        <v/>
      </c>
      <c r="BB234" s="67" t="str">
        <f t="shared" si="43"/>
        <v/>
      </c>
      <c r="BC234" s="67" t="str">
        <f t="shared" si="44"/>
        <v/>
      </c>
      <c r="BD234" s="67" t="str">
        <f t="shared" si="45"/>
        <v/>
      </c>
      <c r="BE234" s="67" t="str">
        <f t="shared" si="46"/>
        <v/>
      </c>
      <c r="BF234" s="67" t="str">
        <f t="shared" si="47"/>
        <v/>
      </c>
      <c r="BG234" s="67" t="str">
        <f t="shared" si="48"/>
        <v/>
      </c>
      <c r="IY234" s="7"/>
      <c r="IZ234" s="7"/>
      <c r="JA234" s="7"/>
    </row>
    <row r="235" spans="1:261" ht="11.85" customHeight="1">
      <c r="A235" s="7" t="str">
        <f t="shared" si="52"/>
        <v/>
      </c>
      <c r="B235" s="7" t="str">
        <f t="shared" si="53"/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2" t="str">
        <v/>
      </c>
      <c r="H235" s="14" t="str">
        <v/>
      </c>
      <c r="I235" s="14" t="str">
        <v/>
      </c>
      <c r="J235" s="14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 t="str">
        <v/>
      </c>
      <c r="T235" s="10"/>
      <c r="U235" s="10"/>
      <c r="V235" s="7"/>
      <c r="W235" s="7"/>
      <c r="X235" s="7"/>
      <c r="Y235" s="7"/>
      <c r="AH235" s="1"/>
      <c r="AI235" s="1"/>
      <c r="AJ235" s="1"/>
      <c r="AR235" s="7" t="str">
        <f t="shared" si="36"/>
        <v/>
      </c>
      <c r="AS235" s="67" t="str">
        <f t="shared" si="49"/>
        <v/>
      </c>
      <c r="AT235" s="67" t="str">
        <f t="shared" si="50"/>
        <v/>
      </c>
      <c r="AU235" s="67" t="str">
        <f t="shared" si="51"/>
        <v/>
      </c>
      <c r="AV235" s="67" t="str">
        <f t="shared" si="37"/>
        <v/>
      </c>
      <c r="AW235" s="67" t="str">
        <f t="shared" si="38"/>
        <v/>
      </c>
      <c r="AX235" s="67" t="str">
        <f t="shared" si="39"/>
        <v/>
      </c>
      <c r="AY235" s="67" t="str">
        <f t="shared" si="40"/>
        <v/>
      </c>
      <c r="AZ235" s="67" t="str">
        <f t="shared" si="41"/>
        <v/>
      </c>
      <c r="BA235" s="67" t="str">
        <f t="shared" si="42"/>
        <v/>
      </c>
      <c r="BB235" s="67" t="str">
        <f t="shared" si="43"/>
        <v/>
      </c>
      <c r="BC235" s="67" t="str">
        <f t="shared" si="44"/>
        <v/>
      </c>
      <c r="BD235" s="67" t="str">
        <f t="shared" si="45"/>
        <v/>
      </c>
      <c r="BE235" s="67" t="str">
        <f t="shared" si="46"/>
        <v/>
      </c>
      <c r="BF235" s="67" t="str">
        <f t="shared" si="47"/>
        <v/>
      </c>
      <c r="BG235" s="67" t="str">
        <f t="shared" si="48"/>
        <v/>
      </c>
      <c r="IY235" s="7"/>
      <c r="IZ235" s="7"/>
      <c r="JA235" s="7"/>
    </row>
    <row r="236" spans="1:261" ht="11.85" customHeight="1">
      <c r="A236" s="7" t="str">
        <f t="shared" si="52"/>
        <v/>
      </c>
      <c r="B236" s="7" t="str">
        <f t="shared" si="53"/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2" t="str">
        <v/>
      </c>
      <c r="H236" s="14" t="str">
        <v/>
      </c>
      <c r="I236" s="14" t="str">
        <v/>
      </c>
      <c r="J236" s="14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 t="str">
        <v/>
      </c>
      <c r="T236" s="10"/>
      <c r="U236" s="10"/>
      <c r="V236" s="7"/>
      <c r="W236" s="7"/>
      <c r="X236" s="7"/>
      <c r="Y236" s="7"/>
      <c r="AH236" s="1"/>
      <c r="AI236" s="1"/>
      <c r="AJ236" s="1"/>
      <c r="AR236" s="7" t="str">
        <f t="shared" si="36"/>
        <v/>
      </c>
      <c r="AS236" s="67" t="str">
        <f t="shared" si="49"/>
        <v/>
      </c>
      <c r="AT236" s="67" t="str">
        <f t="shared" si="50"/>
        <v/>
      </c>
      <c r="AU236" s="67" t="str">
        <f t="shared" si="51"/>
        <v/>
      </c>
      <c r="AV236" s="67" t="str">
        <f t="shared" si="37"/>
        <v/>
      </c>
      <c r="AW236" s="67" t="str">
        <f t="shared" si="38"/>
        <v/>
      </c>
      <c r="AX236" s="67" t="str">
        <f t="shared" si="39"/>
        <v/>
      </c>
      <c r="AY236" s="67" t="str">
        <f t="shared" si="40"/>
        <v/>
      </c>
      <c r="AZ236" s="67" t="str">
        <f t="shared" si="41"/>
        <v/>
      </c>
      <c r="BA236" s="67" t="str">
        <f t="shared" si="42"/>
        <v/>
      </c>
      <c r="BB236" s="67" t="str">
        <f t="shared" si="43"/>
        <v/>
      </c>
      <c r="BC236" s="67" t="str">
        <f t="shared" si="44"/>
        <v/>
      </c>
      <c r="BD236" s="67" t="str">
        <f t="shared" si="45"/>
        <v/>
      </c>
      <c r="BE236" s="67" t="str">
        <f t="shared" si="46"/>
        <v/>
      </c>
      <c r="BF236" s="67" t="str">
        <f t="shared" si="47"/>
        <v/>
      </c>
      <c r="BG236" s="67" t="str">
        <f t="shared" si="48"/>
        <v/>
      </c>
      <c r="IY236" s="7"/>
      <c r="IZ236" s="7"/>
      <c r="JA236" s="7"/>
    </row>
    <row r="237" spans="1:261" ht="11.85" customHeight="1">
      <c r="A237" s="7" t="str">
        <f t="shared" si="52"/>
        <v/>
      </c>
      <c r="B237" s="7" t="str">
        <f t="shared" si="53"/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2" t="str">
        <v/>
      </c>
      <c r="H237" s="14" t="str">
        <v/>
      </c>
      <c r="I237" s="14" t="str">
        <v/>
      </c>
      <c r="J237" s="14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 t="str">
        <v/>
      </c>
      <c r="T237" s="10"/>
      <c r="U237" s="10"/>
      <c r="V237" s="7"/>
      <c r="W237" s="7"/>
      <c r="X237" s="7"/>
      <c r="Y237" s="7"/>
      <c r="AH237" s="1"/>
      <c r="AI237" s="1"/>
      <c r="AJ237" s="1"/>
      <c r="AR237" s="7" t="str">
        <f t="shared" ref="AR237:AR300" si="54">IF((ROW(A237)-ROW($A$45))*$E$29&lt;=$E$30,A237,"")</f>
        <v/>
      </c>
      <c r="AS237" s="67" t="str">
        <f t="shared" si="49"/>
        <v/>
      </c>
      <c r="AT237" s="67" t="str">
        <f t="shared" si="50"/>
        <v/>
      </c>
      <c r="AU237" s="67" t="str">
        <f t="shared" si="51"/>
        <v/>
      </c>
      <c r="AV237" s="67" t="str">
        <f t="shared" ref="AV237:AV300" si="55">IF(ISNUMBER(F237),F237,"")</f>
        <v/>
      </c>
      <c r="AW237" s="67" t="str">
        <f t="shared" ref="AW237:AW300" si="56">IF(ISNUMBER(G237),G237,"")</f>
        <v/>
      </c>
      <c r="AX237" s="67" t="str">
        <f t="shared" ref="AX237:AX300" si="57">IF(ISNUMBER(H237),H237,"")</f>
        <v/>
      </c>
      <c r="AY237" s="67" t="str">
        <f t="shared" ref="AY237:AY300" si="58">IF(ISNUMBER(I237),I237,"")</f>
        <v/>
      </c>
      <c r="AZ237" s="67" t="str">
        <f t="shared" ref="AZ237:AZ300" si="59">IF(ISNUMBER(J237),J237,"")</f>
        <v/>
      </c>
      <c r="BA237" s="67" t="str">
        <f t="shared" ref="BA237:BA300" si="60">IF(ISNUMBER(K237),K237,"")</f>
        <v/>
      </c>
      <c r="BB237" s="67" t="str">
        <f t="shared" ref="BB237:BB300" si="61">IF(ISNUMBER(L237),L237,"")</f>
        <v/>
      </c>
      <c r="BC237" s="67" t="str">
        <f t="shared" ref="BC237:BC300" si="62">IF(ISNUMBER(M237),M237,"")</f>
        <v/>
      </c>
      <c r="BD237" s="67" t="str">
        <f t="shared" ref="BD237:BD300" si="63">IF(ISNUMBER(N237),N237,"")</f>
        <v/>
      </c>
      <c r="BE237" s="67" t="str">
        <f t="shared" ref="BE237:BE300" si="64">IF(ISNUMBER(O237),O237,"")</f>
        <v/>
      </c>
      <c r="BF237" s="67" t="str">
        <f t="shared" ref="BF237:BF300" si="65">IF(ISNUMBER(P237),P237,"")</f>
        <v/>
      </c>
      <c r="BG237" s="67" t="str">
        <f t="shared" ref="BG237:BG300" si="66">IF(ISNUMBER(Q237),Q237,"")</f>
        <v/>
      </c>
      <c r="IY237" s="7"/>
      <c r="IZ237" s="7"/>
      <c r="JA237" s="7"/>
    </row>
    <row r="238" spans="1:261" ht="11.85" customHeight="1">
      <c r="A238" s="7" t="str">
        <f t="shared" si="52"/>
        <v/>
      </c>
      <c r="B238" s="7" t="str">
        <f t="shared" si="53"/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2" t="str">
        <v/>
      </c>
      <c r="H238" s="14" t="str">
        <v/>
      </c>
      <c r="I238" s="14" t="str">
        <v/>
      </c>
      <c r="J238" s="14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 t="str">
        <v/>
      </c>
      <c r="T238" s="10"/>
      <c r="U238" s="10"/>
      <c r="V238" s="7"/>
      <c r="W238" s="7"/>
      <c r="X238" s="7"/>
      <c r="Y238" s="7"/>
      <c r="AH238" s="1"/>
      <c r="AI238" s="1"/>
      <c r="AJ238" s="1"/>
      <c r="AR238" s="7" t="str">
        <f t="shared" si="54"/>
        <v/>
      </c>
      <c r="AS238" s="67" t="str">
        <f t="shared" ref="AS238:AS301" si="67">IF(ISNUMBER(C238),C238,"")</f>
        <v/>
      </c>
      <c r="AT238" s="67" t="str">
        <f t="shared" ref="AT238:AT301" si="68">IF(ISNUMBER(D238),D238,"")</f>
        <v/>
      </c>
      <c r="AU238" s="67" t="str">
        <f t="shared" ref="AU238:AU301" si="69">IF(ISNUMBER(E238),E238,"")</f>
        <v/>
      </c>
      <c r="AV238" s="67" t="str">
        <f t="shared" si="55"/>
        <v/>
      </c>
      <c r="AW238" s="67" t="str">
        <f t="shared" si="56"/>
        <v/>
      </c>
      <c r="AX238" s="67" t="str">
        <f t="shared" si="57"/>
        <v/>
      </c>
      <c r="AY238" s="67" t="str">
        <f t="shared" si="58"/>
        <v/>
      </c>
      <c r="AZ238" s="67" t="str">
        <f t="shared" si="59"/>
        <v/>
      </c>
      <c r="BA238" s="67" t="str">
        <f t="shared" si="60"/>
        <v/>
      </c>
      <c r="BB238" s="67" t="str">
        <f t="shared" si="61"/>
        <v/>
      </c>
      <c r="BC238" s="67" t="str">
        <f t="shared" si="62"/>
        <v/>
      </c>
      <c r="BD238" s="67" t="str">
        <f t="shared" si="63"/>
        <v/>
      </c>
      <c r="BE238" s="67" t="str">
        <f t="shared" si="64"/>
        <v/>
      </c>
      <c r="BF238" s="67" t="str">
        <f t="shared" si="65"/>
        <v/>
      </c>
      <c r="BG238" s="67" t="str">
        <f t="shared" si="66"/>
        <v/>
      </c>
      <c r="IY238" s="7"/>
      <c r="IZ238" s="7"/>
      <c r="JA238" s="7"/>
    </row>
    <row r="239" spans="1:261" ht="11.85" customHeight="1">
      <c r="A239" s="7" t="str">
        <f t="shared" ref="A239:A302" si="70">IF(OR($D$38,$D$36,$D$35,$D$37,$D$39),IF(MOD((ROW(A239)-ROW($A$45))*$E$29,$E$31)&lt;0.0001,(ROW(A239)-ROW($A$45))*$E$29,""),"")</f>
        <v/>
      </c>
      <c r="B239" s="7" t="str">
        <f t="shared" ref="B239:B244" si="71">IF(IF(OR($D$38,$D$36,$D$35,$D$37,$D$39),(ROW(A239)-ROW($A$45))*$E$29,"")&lt;=$E$30,IF(OR($D$38,$D$36,$D$35),(ROW(A239)-ROW($A$45))*$E$29,""),"")</f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2" t="str">
        <v/>
      </c>
      <c r="H239" s="14" t="str">
        <v/>
      </c>
      <c r="I239" s="14" t="str">
        <v/>
      </c>
      <c r="J239" s="14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 t="str">
        <v/>
      </c>
      <c r="T239" s="10"/>
      <c r="U239" s="10"/>
      <c r="V239" s="7"/>
      <c r="W239" s="7"/>
      <c r="X239" s="7"/>
      <c r="Y239" s="7"/>
      <c r="AH239" s="1"/>
      <c r="AI239" s="1"/>
      <c r="AJ239" s="1"/>
      <c r="AR239" s="7" t="str">
        <f t="shared" si="54"/>
        <v/>
      </c>
      <c r="AS239" s="67" t="str">
        <f t="shared" si="67"/>
        <v/>
      </c>
      <c r="AT239" s="67" t="str">
        <f t="shared" si="68"/>
        <v/>
      </c>
      <c r="AU239" s="67" t="str">
        <f t="shared" si="69"/>
        <v/>
      </c>
      <c r="AV239" s="67" t="str">
        <f t="shared" si="55"/>
        <v/>
      </c>
      <c r="AW239" s="67" t="str">
        <f t="shared" si="56"/>
        <v/>
      </c>
      <c r="AX239" s="67" t="str">
        <f t="shared" si="57"/>
        <v/>
      </c>
      <c r="AY239" s="67" t="str">
        <f t="shared" si="58"/>
        <v/>
      </c>
      <c r="AZ239" s="67" t="str">
        <f t="shared" si="59"/>
        <v/>
      </c>
      <c r="BA239" s="67" t="str">
        <f t="shared" si="60"/>
        <v/>
      </c>
      <c r="BB239" s="67" t="str">
        <f t="shared" si="61"/>
        <v/>
      </c>
      <c r="BC239" s="67" t="str">
        <f t="shared" si="62"/>
        <v/>
      </c>
      <c r="BD239" s="67" t="str">
        <f t="shared" si="63"/>
        <v/>
      </c>
      <c r="BE239" s="67" t="str">
        <f t="shared" si="64"/>
        <v/>
      </c>
      <c r="BF239" s="67" t="str">
        <f t="shared" si="65"/>
        <v/>
      </c>
      <c r="BG239" s="67" t="str">
        <f t="shared" si="66"/>
        <v/>
      </c>
      <c r="IY239" s="7"/>
      <c r="IZ239" s="7"/>
      <c r="JA239" s="7"/>
    </row>
    <row r="240" spans="1:261" ht="11.85" customHeight="1">
      <c r="A240" s="7" t="str">
        <f t="shared" si="70"/>
        <v/>
      </c>
      <c r="B240" s="7" t="str">
        <f t="shared" si="71"/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2" t="str">
        <v/>
      </c>
      <c r="H240" s="14" t="str">
        <v/>
      </c>
      <c r="I240" s="14" t="str">
        <v/>
      </c>
      <c r="J240" s="14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 t="str">
        <v/>
      </c>
      <c r="T240" s="10"/>
      <c r="U240" s="10"/>
      <c r="V240" s="7"/>
      <c r="W240" s="7"/>
      <c r="X240" s="7"/>
      <c r="Y240" s="7"/>
      <c r="AH240" s="1"/>
      <c r="AI240" s="1"/>
      <c r="AJ240" s="1"/>
      <c r="AR240" s="7" t="str">
        <f t="shared" si="54"/>
        <v/>
      </c>
      <c r="AS240" s="67" t="str">
        <f t="shared" si="67"/>
        <v/>
      </c>
      <c r="AT240" s="67" t="str">
        <f t="shared" si="68"/>
        <v/>
      </c>
      <c r="AU240" s="67" t="str">
        <f t="shared" si="69"/>
        <v/>
      </c>
      <c r="AV240" s="67" t="str">
        <f t="shared" si="55"/>
        <v/>
      </c>
      <c r="AW240" s="67" t="str">
        <f t="shared" si="56"/>
        <v/>
      </c>
      <c r="AX240" s="67" t="str">
        <f t="shared" si="57"/>
        <v/>
      </c>
      <c r="AY240" s="67" t="str">
        <f t="shared" si="58"/>
        <v/>
      </c>
      <c r="AZ240" s="67" t="str">
        <f t="shared" si="59"/>
        <v/>
      </c>
      <c r="BA240" s="67" t="str">
        <f t="shared" si="60"/>
        <v/>
      </c>
      <c r="BB240" s="67" t="str">
        <f t="shared" si="61"/>
        <v/>
      </c>
      <c r="BC240" s="67" t="str">
        <f t="shared" si="62"/>
        <v/>
      </c>
      <c r="BD240" s="67" t="str">
        <f t="shared" si="63"/>
        <v/>
      </c>
      <c r="BE240" s="67" t="str">
        <f t="shared" si="64"/>
        <v/>
      </c>
      <c r="BF240" s="67" t="str">
        <f t="shared" si="65"/>
        <v/>
      </c>
      <c r="BG240" s="67" t="str">
        <f t="shared" si="66"/>
        <v/>
      </c>
      <c r="IY240" s="7"/>
      <c r="IZ240" s="7"/>
      <c r="JA240" s="7"/>
    </row>
    <row r="241" spans="1:261" ht="11.85" customHeight="1">
      <c r="A241" s="7" t="str">
        <f t="shared" si="70"/>
        <v/>
      </c>
      <c r="B241" s="7" t="str">
        <f t="shared" si="71"/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2" t="str">
        <v/>
      </c>
      <c r="H241" s="14" t="str">
        <v/>
      </c>
      <c r="I241" s="14" t="str">
        <v/>
      </c>
      <c r="J241" s="14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 t="str">
        <v/>
      </c>
      <c r="T241" s="10"/>
      <c r="U241" s="10"/>
      <c r="V241" s="7"/>
      <c r="W241" s="7"/>
      <c r="X241" s="7"/>
      <c r="Y241" s="7"/>
      <c r="AH241" s="1"/>
      <c r="AI241" s="1"/>
      <c r="AJ241" s="1"/>
      <c r="AR241" s="7" t="str">
        <f t="shared" si="54"/>
        <v/>
      </c>
      <c r="AS241" s="67" t="str">
        <f t="shared" si="67"/>
        <v/>
      </c>
      <c r="AT241" s="67" t="str">
        <f t="shared" si="68"/>
        <v/>
      </c>
      <c r="AU241" s="67" t="str">
        <f t="shared" si="69"/>
        <v/>
      </c>
      <c r="AV241" s="67" t="str">
        <f t="shared" si="55"/>
        <v/>
      </c>
      <c r="AW241" s="67" t="str">
        <f t="shared" si="56"/>
        <v/>
      </c>
      <c r="AX241" s="67" t="str">
        <f t="shared" si="57"/>
        <v/>
      </c>
      <c r="AY241" s="67" t="str">
        <f t="shared" si="58"/>
        <v/>
      </c>
      <c r="AZ241" s="67" t="str">
        <f t="shared" si="59"/>
        <v/>
      </c>
      <c r="BA241" s="67" t="str">
        <f t="shared" si="60"/>
        <v/>
      </c>
      <c r="BB241" s="67" t="str">
        <f t="shared" si="61"/>
        <v/>
      </c>
      <c r="BC241" s="67" t="str">
        <f t="shared" si="62"/>
        <v/>
      </c>
      <c r="BD241" s="67" t="str">
        <f t="shared" si="63"/>
        <v/>
      </c>
      <c r="BE241" s="67" t="str">
        <f t="shared" si="64"/>
        <v/>
      </c>
      <c r="BF241" s="67" t="str">
        <f t="shared" si="65"/>
        <v/>
      </c>
      <c r="BG241" s="67" t="str">
        <f t="shared" si="66"/>
        <v/>
      </c>
      <c r="IY241" s="7"/>
      <c r="IZ241" s="7"/>
      <c r="JA241" s="7"/>
    </row>
    <row r="242" spans="1:261" ht="11.85" customHeight="1">
      <c r="A242" s="7" t="str">
        <f t="shared" si="70"/>
        <v/>
      </c>
      <c r="B242" s="7" t="str">
        <f t="shared" si="71"/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2" t="str">
        <v/>
      </c>
      <c r="H242" s="14" t="str">
        <v/>
      </c>
      <c r="I242" s="14" t="str">
        <v/>
      </c>
      <c r="J242" s="14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 t="str">
        <v/>
      </c>
      <c r="T242" s="10"/>
      <c r="U242" s="10"/>
      <c r="V242" s="7"/>
      <c r="W242" s="7"/>
      <c r="X242" s="7"/>
      <c r="Y242" s="7"/>
      <c r="AH242" s="1"/>
      <c r="AI242" s="1"/>
      <c r="AJ242" s="1"/>
      <c r="AR242" s="7" t="str">
        <f t="shared" si="54"/>
        <v/>
      </c>
      <c r="AS242" s="67" t="str">
        <f t="shared" si="67"/>
        <v/>
      </c>
      <c r="AT242" s="67" t="str">
        <f t="shared" si="68"/>
        <v/>
      </c>
      <c r="AU242" s="67" t="str">
        <f t="shared" si="69"/>
        <v/>
      </c>
      <c r="AV242" s="67" t="str">
        <f t="shared" si="55"/>
        <v/>
      </c>
      <c r="AW242" s="67" t="str">
        <f t="shared" si="56"/>
        <v/>
      </c>
      <c r="AX242" s="67" t="str">
        <f t="shared" si="57"/>
        <v/>
      </c>
      <c r="AY242" s="67" t="str">
        <f t="shared" si="58"/>
        <v/>
      </c>
      <c r="AZ242" s="67" t="str">
        <f t="shared" si="59"/>
        <v/>
      </c>
      <c r="BA242" s="67" t="str">
        <f t="shared" si="60"/>
        <v/>
      </c>
      <c r="BB242" s="67" t="str">
        <f t="shared" si="61"/>
        <v/>
      </c>
      <c r="BC242" s="67" t="str">
        <f t="shared" si="62"/>
        <v/>
      </c>
      <c r="BD242" s="67" t="str">
        <f t="shared" si="63"/>
        <v/>
      </c>
      <c r="BE242" s="67" t="str">
        <f t="shared" si="64"/>
        <v/>
      </c>
      <c r="BF242" s="67" t="str">
        <f t="shared" si="65"/>
        <v/>
      </c>
      <c r="BG242" s="67" t="str">
        <f t="shared" si="66"/>
        <v/>
      </c>
      <c r="IY242" s="7"/>
      <c r="IZ242" s="7"/>
      <c r="JA242" s="7"/>
    </row>
    <row r="243" spans="1:261" ht="11.85" customHeight="1">
      <c r="A243" s="7" t="str">
        <f t="shared" si="70"/>
        <v/>
      </c>
      <c r="B243" s="7" t="str">
        <f t="shared" si="71"/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2" t="str">
        <v/>
      </c>
      <c r="H243" s="14" t="str">
        <v/>
      </c>
      <c r="I243" s="14" t="str">
        <v/>
      </c>
      <c r="J243" s="14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 t="str">
        <v/>
      </c>
      <c r="T243" s="10"/>
      <c r="U243" s="10"/>
      <c r="V243" s="7"/>
      <c r="W243" s="7"/>
      <c r="X243" s="7"/>
      <c r="Y243" s="7"/>
      <c r="AH243" s="1"/>
      <c r="AI243" s="1"/>
      <c r="AJ243" s="1"/>
      <c r="AR243" s="7" t="str">
        <f t="shared" si="54"/>
        <v/>
      </c>
      <c r="AS243" s="67" t="str">
        <f t="shared" si="67"/>
        <v/>
      </c>
      <c r="AT243" s="67" t="str">
        <f t="shared" si="68"/>
        <v/>
      </c>
      <c r="AU243" s="67" t="str">
        <f t="shared" si="69"/>
        <v/>
      </c>
      <c r="AV243" s="67" t="str">
        <f t="shared" si="55"/>
        <v/>
      </c>
      <c r="AW243" s="67" t="str">
        <f t="shared" si="56"/>
        <v/>
      </c>
      <c r="AX243" s="67" t="str">
        <f t="shared" si="57"/>
        <v/>
      </c>
      <c r="AY243" s="67" t="str">
        <f t="shared" si="58"/>
        <v/>
      </c>
      <c r="AZ243" s="67" t="str">
        <f t="shared" si="59"/>
        <v/>
      </c>
      <c r="BA243" s="67" t="str">
        <f t="shared" si="60"/>
        <v/>
      </c>
      <c r="BB243" s="67" t="str">
        <f t="shared" si="61"/>
        <v/>
      </c>
      <c r="BC243" s="67" t="str">
        <f t="shared" si="62"/>
        <v/>
      </c>
      <c r="BD243" s="67" t="str">
        <f t="shared" si="63"/>
        <v/>
      </c>
      <c r="BE243" s="67" t="str">
        <f t="shared" si="64"/>
        <v/>
      </c>
      <c r="BF243" s="67" t="str">
        <f t="shared" si="65"/>
        <v/>
      </c>
      <c r="BG243" s="67" t="str">
        <f t="shared" si="66"/>
        <v/>
      </c>
      <c r="IY243" s="7"/>
      <c r="IZ243" s="7"/>
      <c r="JA243" s="7"/>
    </row>
    <row r="244" spans="1:261" ht="11.85" customHeight="1">
      <c r="A244" s="7" t="str">
        <f t="shared" si="70"/>
        <v/>
      </c>
      <c r="B244" s="7" t="str">
        <f t="shared" si="71"/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2" t="str">
        <v/>
      </c>
      <c r="H244" s="14" t="str">
        <v/>
      </c>
      <c r="I244" s="14" t="str">
        <v/>
      </c>
      <c r="J244" s="14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 t="str">
        <v/>
      </c>
      <c r="T244" s="10"/>
      <c r="U244" s="10"/>
      <c r="V244" s="7"/>
      <c r="W244" s="7"/>
      <c r="X244" s="7"/>
      <c r="Y244" s="7"/>
      <c r="AH244" s="1"/>
      <c r="AI244" s="1"/>
      <c r="AJ244" s="1"/>
      <c r="AR244" s="7" t="str">
        <f t="shared" si="54"/>
        <v/>
      </c>
      <c r="AS244" s="67" t="str">
        <f t="shared" si="67"/>
        <v/>
      </c>
      <c r="AT244" s="67" t="str">
        <f t="shared" si="68"/>
        <v/>
      </c>
      <c r="AU244" s="67" t="str">
        <f t="shared" si="69"/>
        <v/>
      </c>
      <c r="AV244" s="67" t="str">
        <f t="shared" si="55"/>
        <v/>
      </c>
      <c r="AW244" s="67" t="str">
        <f t="shared" si="56"/>
        <v/>
      </c>
      <c r="AX244" s="67" t="str">
        <f t="shared" si="57"/>
        <v/>
      </c>
      <c r="AY244" s="67" t="str">
        <f t="shared" si="58"/>
        <v/>
      </c>
      <c r="AZ244" s="67" t="str">
        <f t="shared" si="59"/>
        <v/>
      </c>
      <c r="BA244" s="67" t="str">
        <f t="shared" si="60"/>
        <v/>
      </c>
      <c r="BB244" s="67" t="str">
        <f t="shared" si="61"/>
        <v/>
      </c>
      <c r="BC244" s="67" t="str">
        <f t="shared" si="62"/>
        <v/>
      </c>
      <c r="BD244" s="67" t="str">
        <f t="shared" si="63"/>
        <v/>
      </c>
      <c r="BE244" s="67" t="str">
        <f t="shared" si="64"/>
        <v/>
      </c>
      <c r="BF244" s="67" t="str">
        <f t="shared" si="65"/>
        <v/>
      </c>
      <c r="BG244" s="67" t="str">
        <f t="shared" si="66"/>
        <v/>
      </c>
      <c r="IY244" s="7"/>
      <c r="IZ244" s="7"/>
      <c r="JA244" s="7"/>
    </row>
    <row r="245" spans="1:261" ht="11.85" customHeight="1">
      <c r="A245" s="7" t="str">
        <f t="shared" si="70"/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2" t="str">
        <v/>
      </c>
      <c r="H245" s="14" t="str">
        <v/>
      </c>
      <c r="I245" s="14" t="str">
        <v/>
      </c>
      <c r="J245" s="14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 t="str">
        <v/>
      </c>
      <c r="T245" s="10"/>
      <c r="U245" s="10"/>
      <c r="V245" s="7"/>
      <c r="W245" s="7"/>
      <c r="X245" s="7"/>
      <c r="Y245" s="7"/>
      <c r="AH245" s="1"/>
      <c r="AI245" s="1"/>
      <c r="AJ245" s="1"/>
      <c r="AR245" s="7" t="str">
        <f t="shared" si="54"/>
        <v/>
      </c>
      <c r="AS245" s="67" t="str">
        <f t="shared" si="67"/>
        <v/>
      </c>
      <c r="AT245" s="67" t="str">
        <f t="shared" si="68"/>
        <v/>
      </c>
      <c r="AU245" s="67" t="str">
        <f t="shared" si="69"/>
        <v/>
      </c>
      <c r="AV245" s="67" t="str">
        <f t="shared" si="55"/>
        <v/>
      </c>
      <c r="AW245" s="67" t="str">
        <f t="shared" si="56"/>
        <v/>
      </c>
      <c r="AX245" s="67" t="str">
        <f t="shared" si="57"/>
        <v/>
      </c>
      <c r="AY245" s="67" t="str">
        <f t="shared" si="58"/>
        <v/>
      </c>
      <c r="AZ245" s="67" t="str">
        <f t="shared" si="59"/>
        <v/>
      </c>
      <c r="BA245" s="67" t="str">
        <f t="shared" si="60"/>
        <v/>
      </c>
      <c r="BB245" s="67" t="str">
        <f t="shared" si="61"/>
        <v/>
      </c>
      <c r="BC245" s="67" t="str">
        <f t="shared" si="62"/>
        <v/>
      </c>
      <c r="BD245" s="67" t="str">
        <f t="shared" si="63"/>
        <v/>
      </c>
      <c r="BE245" s="67" t="str">
        <f t="shared" si="64"/>
        <v/>
      </c>
      <c r="BF245" s="67" t="str">
        <f t="shared" si="65"/>
        <v/>
      </c>
      <c r="BG245" s="67" t="str">
        <f t="shared" si="66"/>
        <v/>
      </c>
      <c r="IY245" s="7"/>
      <c r="IZ245" s="7"/>
      <c r="JA245" s="7"/>
    </row>
    <row r="246" spans="1:261" ht="11.85" customHeight="1">
      <c r="A246" s="7" t="str">
        <f t="shared" si="70"/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2" t="str">
        <v/>
      </c>
      <c r="H246" s="14" t="str">
        <v/>
      </c>
      <c r="I246" s="14" t="str">
        <v/>
      </c>
      <c r="J246" s="14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 t="str">
        <v/>
      </c>
      <c r="T246" s="10"/>
      <c r="U246" s="10"/>
      <c r="V246" s="7"/>
      <c r="W246" s="7"/>
      <c r="X246" s="7"/>
      <c r="Y246" s="7"/>
      <c r="AH246" s="1"/>
      <c r="AI246" s="1"/>
      <c r="AJ246" s="1"/>
      <c r="AR246" s="7" t="str">
        <f t="shared" si="54"/>
        <v/>
      </c>
      <c r="AS246" s="67" t="str">
        <f t="shared" si="67"/>
        <v/>
      </c>
      <c r="AT246" s="67" t="str">
        <f t="shared" si="68"/>
        <v/>
      </c>
      <c r="AU246" s="67" t="str">
        <f t="shared" si="69"/>
        <v/>
      </c>
      <c r="AV246" s="67" t="str">
        <f t="shared" si="55"/>
        <v/>
      </c>
      <c r="AW246" s="67" t="str">
        <f t="shared" si="56"/>
        <v/>
      </c>
      <c r="AX246" s="67" t="str">
        <f t="shared" si="57"/>
        <v/>
      </c>
      <c r="AY246" s="67" t="str">
        <f t="shared" si="58"/>
        <v/>
      </c>
      <c r="AZ246" s="67" t="str">
        <f t="shared" si="59"/>
        <v/>
      </c>
      <c r="BA246" s="67" t="str">
        <f t="shared" si="60"/>
        <v/>
      </c>
      <c r="BB246" s="67" t="str">
        <f t="shared" si="61"/>
        <v/>
      </c>
      <c r="BC246" s="67" t="str">
        <f t="shared" si="62"/>
        <v/>
      </c>
      <c r="BD246" s="67" t="str">
        <f t="shared" si="63"/>
        <v/>
      </c>
      <c r="BE246" s="67" t="str">
        <f t="shared" si="64"/>
        <v/>
      </c>
      <c r="BF246" s="67" t="str">
        <f t="shared" si="65"/>
        <v/>
      </c>
      <c r="BG246" s="67" t="str">
        <f t="shared" si="66"/>
        <v/>
      </c>
      <c r="IY246" s="7"/>
      <c r="IZ246" s="7"/>
      <c r="JA246" s="7"/>
    </row>
    <row r="247" spans="1:261" ht="11.85" customHeight="1">
      <c r="A247" s="7" t="str">
        <f t="shared" si="70"/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2" t="str">
        <v/>
      </c>
      <c r="H247" s="14" t="str">
        <v/>
      </c>
      <c r="I247" s="14" t="str">
        <v/>
      </c>
      <c r="J247" s="14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 t="str">
        <v/>
      </c>
      <c r="T247" s="10"/>
      <c r="U247" s="10"/>
      <c r="V247" s="7"/>
      <c r="W247" s="7"/>
      <c r="X247" s="7"/>
      <c r="Y247" s="7"/>
      <c r="AH247" s="1"/>
      <c r="AI247" s="1"/>
      <c r="AJ247" s="1"/>
      <c r="AR247" s="7" t="str">
        <f t="shared" si="54"/>
        <v/>
      </c>
      <c r="AS247" s="67" t="str">
        <f t="shared" si="67"/>
        <v/>
      </c>
      <c r="AT247" s="67" t="str">
        <f t="shared" si="68"/>
        <v/>
      </c>
      <c r="AU247" s="67" t="str">
        <f t="shared" si="69"/>
        <v/>
      </c>
      <c r="AV247" s="67" t="str">
        <f t="shared" si="55"/>
        <v/>
      </c>
      <c r="AW247" s="67" t="str">
        <f t="shared" si="56"/>
        <v/>
      </c>
      <c r="AX247" s="67" t="str">
        <f t="shared" si="57"/>
        <v/>
      </c>
      <c r="AY247" s="67" t="str">
        <f t="shared" si="58"/>
        <v/>
      </c>
      <c r="AZ247" s="67" t="str">
        <f t="shared" si="59"/>
        <v/>
      </c>
      <c r="BA247" s="67" t="str">
        <f t="shared" si="60"/>
        <v/>
      </c>
      <c r="BB247" s="67" t="str">
        <f t="shared" si="61"/>
        <v/>
      </c>
      <c r="BC247" s="67" t="str">
        <f t="shared" si="62"/>
        <v/>
      </c>
      <c r="BD247" s="67" t="str">
        <f t="shared" si="63"/>
        <v/>
      </c>
      <c r="BE247" s="67" t="str">
        <f t="shared" si="64"/>
        <v/>
      </c>
      <c r="BF247" s="67" t="str">
        <f t="shared" si="65"/>
        <v/>
      </c>
      <c r="BG247" s="67" t="str">
        <f t="shared" si="66"/>
        <v/>
      </c>
      <c r="IY247" s="7"/>
      <c r="IZ247" s="7"/>
      <c r="JA247" s="7"/>
    </row>
    <row r="248" spans="1:261" ht="11.85" customHeight="1">
      <c r="A248" s="7" t="str">
        <f t="shared" si="70"/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2" t="str">
        <v/>
      </c>
      <c r="H248" s="14" t="str">
        <v/>
      </c>
      <c r="I248" s="14" t="str">
        <v/>
      </c>
      <c r="J248" s="14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 t="str">
        <v/>
      </c>
      <c r="T248" s="10"/>
      <c r="U248" s="10"/>
      <c r="V248" s="7"/>
      <c r="W248" s="7"/>
      <c r="X248" s="7"/>
      <c r="Y248" s="7"/>
      <c r="AH248" s="1"/>
      <c r="AI248" s="1"/>
      <c r="AJ248" s="1"/>
      <c r="AR248" s="7" t="str">
        <f t="shared" si="54"/>
        <v/>
      </c>
      <c r="AS248" s="67" t="str">
        <f t="shared" si="67"/>
        <v/>
      </c>
      <c r="AT248" s="67" t="str">
        <f t="shared" si="68"/>
        <v/>
      </c>
      <c r="AU248" s="67" t="str">
        <f t="shared" si="69"/>
        <v/>
      </c>
      <c r="AV248" s="67" t="str">
        <f t="shared" si="55"/>
        <v/>
      </c>
      <c r="AW248" s="67" t="str">
        <f t="shared" si="56"/>
        <v/>
      </c>
      <c r="AX248" s="67" t="str">
        <f t="shared" si="57"/>
        <v/>
      </c>
      <c r="AY248" s="67" t="str">
        <f t="shared" si="58"/>
        <v/>
      </c>
      <c r="AZ248" s="67" t="str">
        <f t="shared" si="59"/>
        <v/>
      </c>
      <c r="BA248" s="67" t="str">
        <f t="shared" si="60"/>
        <v/>
      </c>
      <c r="BB248" s="67" t="str">
        <f t="shared" si="61"/>
        <v/>
      </c>
      <c r="BC248" s="67" t="str">
        <f t="shared" si="62"/>
        <v/>
      </c>
      <c r="BD248" s="67" t="str">
        <f t="shared" si="63"/>
        <v/>
      </c>
      <c r="BE248" s="67" t="str">
        <f t="shared" si="64"/>
        <v/>
      </c>
      <c r="BF248" s="67" t="str">
        <f t="shared" si="65"/>
        <v/>
      </c>
      <c r="BG248" s="67" t="str">
        <f t="shared" si="66"/>
        <v/>
      </c>
      <c r="IY248" s="7"/>
      <c r="IZ248" s="7"/>
      <c r="JA248" s="7"/>
    </row>
    <row r="249" spans="1:261" ht="11.85" customHeight="1">
      <c r="A249" s="7" t="str">
        <f t="shared" si="70"/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2" t="str">
        <v/>
      </c>
      <c r="H249" s="14" t="str">
        <v/>
      </c>
      <c r="I249" s="14" t="str">
        <v/>
      </c>
      <c r="J249" s="14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 t="str">
        <v/>
      </c>
      <c r="T249" s="10"/>
      <c r="U249" s="10"/>
      <c r="V249" s="7"/>
      <c r="W249" s="7"/>
      <c r="X249" s="7"/>
      <c r="Y249" s="7"/>
      <c r="AH249" s="1"/>
      <c r="AI249" s="1"/>
      <c r="AJ249" s="1"/>
      <c r="AR249" s="7" t="str">
        <f t="shared" si="54"/>
        <v/>
      </c>
      <c r="AS249" s="67" t="str">
        <f t="shared" si="67"/>
        <v/>
      </c>
      <c r="AT249" s="67" t="str">
        <f t="shared" si="68"/>
        <v/>
      </c>
      <c r="AU249" s="67" t="str">
        <f t="shared" si="69"/>
        <v/>
      </c>
      <c r="AV249" s="67" t="str">
        <f t="shared" si="55"/>
        <v/>
      </c>
      <c r="AW249" s="67" t="str">
        <f t="shared" si="56"/>
        <v/>
      </c>
      <c r="AX249" s="67" t="str">
        <f t="shared" si="57"/>
        <v/>
      </c>
      <c r="AY249" s="67" t="str">
        <f t="shared" si="58"/>
        <v/>
      </c>
      <c r="AZ249" s="67" t="str">
        <f t="shared" si="59"/>
        <v/>
      </c>
      <c r="BA249" s="67" t="str">
        <f t="shared" si="60"/>
        <v/>
      </c>
      <c r="BB249" s="67" t="str">
        <f t="shared" si="61"/>
        <v/>
      </c>
      <c r="BC249" s="67" t="str">
        <f t="shared" si="62"/>
        <v/>
      </c>
      <c r="BD249" s="67" t="str">
        <f t="shared" si="63"/>
        <v/>
      </c>
      <c r="BE249" s="67" t="str">
        <f t="shared" si="64"/>
        <v/>
      </c>
      <c r="BF249" s="67" t="str">
        <f t="shared" si="65"/>
        <v/>
      </c>
      <c r="BG249" s="67" t="str">
        <f t="shared" si="66"/>
        <v/>
      </c>
      <c r="IY249" s="7"/>
      <c r="IZ249" s="7"/>
      <c r="JA249" s="7"/>
    </row>
    <row r="250" spans="1:261" ht="11.85" customHeight="1">
      <c r="A250" s="7" t="str">
        <f t="shared" si="70"/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2" t="str">
        <v/>
      </c>
      <c r="H250" s="14" t="str">
        <v/>
      </c>
      <c r="I250" s="14" t="str">
        <v/>
      </c>
      <c r="J250" s="14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 t="str">
        <v/>
      </c>
      <c r="T250" s="10"/>
      <c r="U250" s="10"/>
      <c r="V250" s="7"/>
      <c r="W250" s="7"/>
      <c r="X250" s="7"/>
      <c r="Y250" s="7"/>
      <c r="AH250" s="1"/>
      <c r="AI250" s="1"/>
      <c r="AJ250" s="1"/>
      <c r="AR250" s="7" t="str">
        <f t="shared" si="54"/>
        <v/>
      </c>
      <c r="AS250" s="67" t="str">
        <f t="shared" si="67"/>
        <v/>
      </c>
      <c r="AT250" s="67" t="str">
        <f t="shared" si="68"/>
        <v/>
      </c>
      <c r="AU250" s="67" t="str">
        <f t="shared" si="69"/>
        <v/>
      </c>
      <c r="AV250" s="67" t="str">
        <f t="shared" si="55"/>
        <v/>
      </c>
      <c r="AW250" s="67" t="str">
        <f t="shared" si="56"/>
        <v/>
      </c>
      <c r="AX250" s="67" t="str">
        <f t="shared" si="57"/>
        <v/>
      </c>
      <c r="AY250" s="67" t="str">
        <f t="shared" si="58"/>
        <v/>
      </c>
      <c r="AZ250" s="67" t="str">
        <f t="shared" si="59"/>
        <v/>
      </c>
      <c r="BA250" s="67" t="str">
        <f t="shared" si="60"/>
        <v/>
      </c>
      <c r="BB250" s="67" t="str">
        <f t="shared" si="61"/>
        <v/>
      </c>
      <c r="BC250" s="67" t="str">
        <f t="shared" si="62"/>
        <v/>
      </c>
      <c r="BD250" s="67" t="str">
        <f t="shared" si="63"/>
        <v/>
      </c>
      <c r="BE250" s="67" t="str">
        <f t="shared" si="64"/>
        <v/>
      </c>
      <c r="BF250" s="67" t="str">
        <f t="shared" si="65"/>
        <v/>
      </c>
      <c r="BG250" s="67" t="str">
        <f t="shared" si="66"/>
        <v/>
      </c>
      <c r="IY250" s="7"/>
      <c r="IZ250" s="7"/>
      <c r="JA250" s="7"/>
    </row>
    <row r="251" spans="1:261" ht="11.85" customHeight="1">
      <c r="A251" s="7" t="str">
        <f t="shared" si="70"/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2" t="str">
        <v/>
      </c>
      <c r="H251" s="14" t="str">
        <v/>
      </c>
      <c r="I251" s="14" t="str">
        <v/>
      </c>
      <c r="J251" s="14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 t="str">
        <v/>
      </c>
      <c r="T251" s="10"/>
      <c r="U251" s="10"/>
      <c r="V251" s="7"/>
      <c r="W251" s="7"/>
      <c r="X251" s="7"/>
      <c r="Y251" s="7"/>
      <c r="AH251" s="1"/>
      <c r="AI251" s="1"/>
      <c r="AJ251" s="1"/>
      <c r="AR251" s="7" t="str">
        <f t="shared" si="54"/>
        <v/>
      </c>
      <c r="AS251" s="67" t="str">
        <f t="shared" si="67"/>
        <v/>
      </c>
      <c r="AT251" s="67" t="str">
        <f t="shared" si="68"/>
        <v/>
      </c>
      <c r="AU251" s="67" t="str">
        <f t="shared" si="69"/>
        <v/>
      </c>
      <c r="AV251" s="67" t="str">
        <f t="shared" si="55"/>
        <v/>
      </c>
      <c r="AW251" s="67" t="str">
        <f t="shared" si="56"/>
        <v/>
      </c>
      <c r="AX251" s="67" t="str">
        <f t="shared" si="57"/>
        <v/>
      </c>
      <c r="AY251" s="67" t="str">
        <f t="shared" si="58"/>
        <v/>
      </c>
      <c r="AZ251" s="67" t="str">
        <f t="shared" si="59"/>
        <v/>
      </c>
      <c r="BA251" s="67" t="str">
        <f t="shared" si="60"/>
        <v/>
      </c>
      <c r="BB251" s="67" t="str">
        <f t="shared" si="61"/>
        <v/>
      </c>
      <c r="BC251" s="67" t="str">
        <f t="shared" si="62"/>
        <v/>
      </c>
      <c r="BD251" s="67" t="str">
        <f t="shared" si="63"/>
        <v/>
      </c>
      <c r="BE251" s="67" t="str">
        <f t="shared" si="64"/>
        <v/>
      </c>
      <c r="BF251" s="67" t="str">
        <f t="shared" si="65"/>
        <v/>
      </c>
      <c r="BG251" s="67" t="str">
        <f t="shared" si="66"/>
        <v/>
      </c>
      <c r="IY251" s="7"/>
      <c r="IZ251" s="7"/>
      <c r="JA251" s="7"/>
    </row>
    <row r="252" spans="1:261" ht="11.85" customHeight="1">
      <c r="A252" s="7" t="str">
        <f t="shared" si="70"/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2" t="str">
        <v/>
      </c>
      <c r="H252" s="14" t="str">
        <v/>
      </c>
      <c r="I252" s="14" t="str">
        <v/>
      </c>
      <c r="J252" s="14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 t="str">
        <v/>
      </c>
      <c r="T252" s="10"/>
      <c r="U252" s="10"/>
      <c r="V252" s="7"/>
      <c r="W252" s="7"/>
      <c r="X252" s="7"/>
      <c r="Y252" s="7"/>
      <c r="AH252" s="1"/>
      <c r="AI252" s="1"/>
      <c r="AJ252" s="1"/>
      <c r="AR252" s="7" t="str">
        <f t="shared" si="54"/>
        <v/>
      </c>
      <c r="AS252" s="67" t="str">
        <f t="shared" si="67"/>
        <v/>
      </c>
      <c r="AT252" s="67" t="str">
        <f t="shared" si="68"/>
        <v/>
      </c>
      <c r="AU252" s="67" t="str">
        <f t="shared" si="69"/>
        <v/>
      </c>
      <c r="AV252" s="67" t="str">
        <f t="shared" si="55"/>
        <v/>
      </c>
      <c r="AW252" s="67" t="str">
        <f t="shared" si="56"/>
        <v/>
      </c>
      <c r="AX252" s="67" t="str">
        <f t="shared" si="57"/>
        <v/>
      </c>
      <c r="AY252" s="67" t="str">
        <f t="shared" si="58"/>
        <v/>
      </c>
      <c r="AZ252" s="67" t="str">
        <f t="shared" si="59"/>
        <v/>
      </c>
      <c r="BA252" s="67" t="str">
        <f t="shared" si="60"/>
        <v/>
      </c>
      <c r="BB252" s="67" t="str">
        <f t="shared" si="61"/>
        <v/>
      </c>
      <c r="BC252" s="67" t="str">
        <f t="shared" si="62"/>
        <v/>
      </c>
      <c r="BD252" s="67" t="str">
        <f t="shared" si="63"/>
        <v/>
      </c>
      <c r="BE252" s="67" t="str">
        <f t="shared" si="64"/>
        <v/>
      </c>
      <c r="BF252" s="67" t="str">
        <f t="shared" si="65"/>
        <v/>
      </c>
      <c r="BG252" s="67" t="str">
        <f t="shared" si="66"/>
        <v/>
      </c>
      <c r="IY252" s="7"/>
      <c r="IZ252" s="7"/>
      <c r="JA252" s="7"/>
    </row>
    <row r="253" spans="1:261" ht="11.85" customHeight="1">
      <c r="A253" s="7" t="str">
        <f t="shared" si="70"/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2" t="str">
        <v/>
      </c>
      <c r="H253" s="14" t="str">
        <v/>
      </c>
      <c r="I253" s="14" t="str">
        <v/>
      </c>
      <c r="J253" s="14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 t="str">
        <v/>
      </c>
      <c r="T253" s="10"/>
      <c r="U253" s="10"/>
      <c r="V253" s="7"/>
      <c r="W253" s="7"/>
      <c r="X253" s="7"/>
      <c r="Y253" s="7"/>
      <c r="AH253" s="1"/>
      <c r="AI253" s="1"/>
      <c r="AJ253" s="1"/>
      <c r="AR253" s="7" t="str">
        <f t="shared" si="54"/>
        <v/>
      </c>
      <c r="AS253" s="67" t="str">
        <f t="shared" si="67"/>
        <v/>
      </c>
      <c r="AT253" s="67" t="str">
        <f t="shared" si="68"/>
        <v/>
      </c>
      <c r="AU253" s="67" t="str">
        <f t="shared" si="69"/>
        <v/>
      </c>
      <c r="AV253" s="67" t="str">
        <f t="shared" si="55"/>
        <v/>
      </c>
      <c r="AW253" s="67" t="str">
        <f t="shared" si="56"/>
        <v/>
      </c>
      <c r="AX253" s="67" t="str">
        <f t="shared" si="57"/>
        <v/>
      </c>
      <c r="AY253" s="67" t="str">
        <f t="shared" si="58"/>
        <v/>
      </c>
      <c r="AZ253" s="67" t="str">
        <f t="shared" si="59"/>
        <v/>
      </c>
      <c r="BA253" s="67" t="str">
        <f t="shared" si="60"/>
        <v/>
      </c>
      <c r="BB253" s="67" t="str">
        <f t="shared" si="61"/>
        <v/>
      </c>
      <c r="BC253" s="67" t="str">
        <f t="shared" si="62"/>
        <v/>
      </c>
      <c r="BD253" s="67" t="str">
        <f t="shared" si="63"/>
        <v/>
      </c>
      <c r="BE253" s="67" t="str">
        <f t="shared" si="64"/>
        <v/>
      </c>
      <c r="BF253" s="67" t="str">
        <f t="shared" si="65"/>
        <v/>
      </c>
      <c r="BG253" s="67" t="str">
        <f t="shared" si="66"/>
        <v/>
      </c>
      <c r="IY253" s="7"/>
      <c r="IZ253" s="7"/>
      <c r="JA253" s="7"/>
    </row>
    <row r="254" spans="1:261" ht="11.85" customHeight="1">
      <c r="A254" s="7" t="str">
        <f t="shared" si="70"/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2" t="str">
        <v/>
      </c>
      <c r="H254" s="14" t="str">
        <v/>
      </c>
      <c r="I254" s="14" t="str">
        <v/>
      </c>
      <c r="J254" s="14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 t="str">
        <v/>
      </c>
      <c r="T254" s="10"/>
      <c r="U254" s="10"/>
      <c r="V254" s="7"/>
      <c r="W254" s="7"/>
      <c r="X254" s="7"/>
      <c r="Y254" s="7"/>
      <c r="AH254" s="1"/>
      <c r="AI254" s="1"/>
      <c r="AJ254" s="1"/>
      <c r="AR254" s="7" t="str">
        <f t="shared" si="54"/>
        <v/>
      </c>
      <c r="AS254" s="67" t="str">
        <f t="shared" si="67"/>
        <v/>
      </c>
      <c r="AT254" s="67" t="str">
        <f t="shared" si="68"/>
        <v/>
      </c>
      <c r="AU254" s="67" t="str">
        <f t="shared" si="69"/>
        <v/>
      </c>
      <c r="AV254" s="67" t="str">
        <f t="shared" si="55"/>
        <v/>
      </c>
      <c r="AW254" s="67" t="str">
        <f t="shared" si="56"/>
        <v/>
      </c>
      <c r="AX254" s="67" t="str">
        <f t="shared" si="57"/>
        <v/>
      </c>
      <c r="AY254" s="67" t="str">
        <f t="shared" si="58"/>
        <v/>
      </c>
      <c r="AZ254" s="67" t="str">
        <f t="shared" si="59"/>
        <v/>
      </c>
      <c r="BA254" s="67" t="str">
        <f t="shared" si="60"/>
        <v/>
      </c>
      <c r="BB254" s="67" t="str">
        <f t="shared" si="61"/>
        <v/>
      </c>
      <c r="BC254" s="67" t="str">
        <f t="shared" si="62"/>
        <v/>
      </c>
      <c r="BD254" s="67" t="str">
        <f t="shared" si="63"/>
        <v/>
      </c>
      <c r="BE254" s="67" t="str">
        <f t="shared" si="64"/>
        <v/>
      </c>
      <c r="BF254" s="67" t="str">
        <f t="shared" si="65"/>
        <v/>
      </c>
      <c r="BG254" s="67" t="str">
        <f t="shared" si="66"/>
        <v/>
      </c>
      <c r="IY254" s="7"/>
      <c r="IZ254" s="7"/>
      <c r="JA254" s="7"/>
    </row>
    <row r="255" spans="1:261" ht="11.85" customHeight="1">
      <c r="A255" s="7" t="str">
        <f t="shared" si="70"/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2" t="str">
        <v/>
      </c>
      <c r="H255" s="14" t="str">
        <v/>
      </c>
      <c r="I255" s="14" t="str">
        <v/>
      </c>
      <c r="J255" s="14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 t="str">
        <v/>
      </c>
      <c r="T255" s="10"/>
      <c r="U255" s="10"/>
      <c r="V255" s="7"/>
      <c r="W255" s="7"/>
      <c r="X255" s="7"/>
      <c r="Y255" s="7"/>
      <c r="AH255" s="1"/>
      <c r="AI255" s="1"/>
      <c r="AJ255" s="1"/>
      <c r="AR255" s="7" t="str">
        <f t="shared" si="54"/>
        <v/>
      </c>
      <c r="AS255" s="67" t="str">
        <f t="shared" si="67"/>
        <v/>
      </c>
      <c r="AT255" s="67" t="str">
        <f t="shared" si="68"/>
        <v/>
      </c>
      <c r="AU255" s="67" t="str">
        <f t="shared" si="69"/>
        <v/>
      </c>
      <c r="AV255" s="67" t="str">
        <f t="shared" si="55"/>
        <v/>
      </c>
      <c r="AW255" s="67" t="str">
        <f t="shared" si="56"/>
        <v/>
      </c>
      <c r="AX255" s="67" t="str">
        <f t="shared" si="57"/>
        <v/>
      </c>
      <c r="AY255" s="67" t="str">
        <f t="shared" si="58"/>
        <v/>
      </c>
      <c r="AZ255" s="67" t="str">
        <f t="shared" si="59"/>
        <v/>
      </c>
      <c r="BA255" s="67" t="str">
        <f t="shared" si="60"/>
        <v/>
      </c>
      <c r="BB255" s="67" t="str">
        <f t="shared" si="61"/>
        <v/>
      </c>
      <c r="BC255" s="67" t="str">
        <f t="shared" si="62"/>
        <v/>
      </c>
      <c r="BD255" s="67" t="str">
        <f t="shared" si="63"/>
        <v/>
      </c>
      <c r="BE255" s="67" t="str">
        <f t="shared" si="64"/>
        <v/>
      </c>
      <c r="BF255" s="67" t="str">
        <f t="shared" si="65"/>
        <v/>
      </c>
      <c r="BG255" s="67" t="str">
        <f t="shared" si="66"/>
        <v/>
      </c>
      <c r="IY255" s="7"/>
      <c r="IZ255" s="7"/>
      <c r="JA255" s="7"/>
    </row>
    <row r="256" spans="1:261" ht="11.85" customHeight="1">
      <c r="A256" s="7" t="str">
        <f t="shared" si="70"/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2" t="str">
        <v/>
      </c>
      <c r="H256" s="14" t="str">
        <v/>
      </c>
      <c r="I256" s="14" t="str">
        <v/>
      </c>
      <c r="J256" s="14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 t="str">
        <v/>
      </c>
      <c r="T256" s="10"/>
      <c r="U256" s="10"/>
      <c r="V256" s="7"/>
      <c r="W256" s="7"/>
      <c r="X256" s="7"/>
      <c r="Y256" s="7"/>
      <c r="AH256" s="1"/>
      <c r="AI256" s="1"/>
      <c r="AJ256" s="1"/>
      <c r="AR256" s="7" t="str">
        <f t="shared" si="54"/>
        <v/>
      </c>
      <c r="AS256" s="67" t="str">
        <f t="shared" si="67"/>
        <v/>
      </c>
      <c r="AT256" s="67" t="str">
        <f t="shared" si="68"/>
        <v/>
      </c>
      <c r="AU256" s="67" t="str">
        <f t="shared" si="69"/>
        <v/>
      </c>
      <c r="AV256" s="67" t="str">
        <f t="shared" si="55"/>
        <v/>
      </c>
      <c r="AW256" s="67" t="str">
        <f t="shared" si="56"/>
        <v/>
      </c>
      <c r="AX256" s="67" t="str">
        <f t="shared" si="57"/>
        <v/>
      </c>
      <c r="AY256" s="67" t="str">
        <f t="shared" si="58"/>
        <v/>
      </c>
      <c r="AZ256" s="67" t="str">
        <f t="shared" si="59"/>
        <v/>
      </c>
      <c r="BA256" s="67" t="str">
        <f t="shared" si="60"/>
        <v/>
      </c>
      <c r="BB256" s="67" t="str">
        <f t="shared" si="61"/>
        <v/>
      </c>
      <c r="BC256" s="67" t="str">
        <f t="shared" si="62"/>
        <v/>
      </c>
      <c r="BD256" s="67" t="str">
        <f t="shared" si="63"/>
        <v/>
      </c>
      <c r="BE256" s="67" t="str">
        <f t="shared" si="64"/>
        <v/>
      </c>
      <c r="BF256" s="67" t="str">
        <f t="shared" si="65"/>
        <v/>
      </c>
      <c r="BG256" s="67" t="str">
        <f t="shared" si="66"/>
        <v/>
      </c>
      <c r="IY256" s="7"/>
      <c r="IZ256" s="7"/>
      <c r="JA256" s="7"/>
    </row>
    <row r="257" spans="1:261" ht="11.85" customHeight="1">
      <c r="A257" s="7" t="str">
        <f t="shared" si="70"/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2" t="str">
        <v/>
      </c>
      <c r="H257" s="14" t="str">
        <v/>
      </c>
      <c r="I257" s="14" t="str">
        <v/>
      </c>
      <c r="J257" s="14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 t="str">
        <v/>
      </c>
      <c r="T257" s="10"/>
      <c r="U257" s="10"/>
      <c r="V257" s="7"/>
      <c r="W257" s="7"/>
      <c r="X257" s="7"/>
      <c r="Y257" s="7"/>
      <c r="AH257" s="1"/>
      <c r="AI257" s="1"/>
      <c r="AJ257" s="1"/>
      <c r="AR257" s="7" t="str">
        <f t="shared" si="54"/>
        <v/>
      </c>
      <c r="AS257" s="67" t="str">
        <f t="shared" si="67"/>
        <v/>
      </c>
      <c r="AT257" s="67" t="str">
        <f t="shared" si="68"/>
        <v/>
      </c>
      <c r="AU257" s="67" t="str">
        <f t="shared" si="69"/>
        <v/>
      </c>
      <c r="AV257" s="67" t="str">
        <f t="shared" si="55"/>
        <v/>
      </c>
      <c r="AW257" s="67" t="str">
        <f t="shared" si="56"/>
        <v/>
      </c>
      <c r="AX257" s="67" t="str">
        <f t="shared" si="57"/>
        <v/>
      </c>
      <c r="AY257" s="67" t="str">
        <f t="shared" si="58"/>
        <v/>
      </c>
      <c r="AZ257" s="67" t="str">
        <f t="shared" si="59"/>
        <v/>
      </c>
      <c r="BA257" s="67" t="str">
        <f t="shared" si="60"/>
        <v/>
      </c>
      <c r="BB257" s="67" t="str">
        <f t="shared" si="61"/>
        <v/>
      </c>
      <c r="BC257" s="67" t="str">
        <f t="shared" si="62"/>
        <v/>
      </c>
      <c r="BD257" s="67" t="str">
        <f t="shared" si="63"/>
        <v/>
      </c>
      <c r="BE257" s="67" t="str">
        <f t="shared" si="64"/>
        <v/>
      </c>
      <c r="BF257" s="67" t="str">
        <f t="shared" si="65"/>
        <v/>
      </c>
      <c r="BG257" s="67" t="str">
        <f t="shared" si="66"/>
        <v/>
      </c>
      <c r="IY257" s="7"/>
      <c r="IZ257" s="7"/>
      <c r="JA257" s="7"/>
    </row>
    <row r="258" spans="1:261" ht="11.85" customHeight="1">
      <c r="A258" s="7" t="str">
        <f t="shared" si="70"/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2" t="str">
        <v/>
      </c>
      <c r="H258" s="14" t="str">
        <v/>
      </c>
      <c r="I258" s="14" t="str">
        <v/>
      </c>
      <c r="J258" s="14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 t="str">
        <v/>
      </c>
      <c r="T258" s="10"/>
      <c r="U258" s="10"/>
      <c r="V258" s="7"/>
      <c r="W258" s="7"/>
      <c r="X258" s="7"/>
      <c r="Y258" s="7"/>
      <c r="AH258" s="1"/>
      <c r="AI258" s="1"/>
      <c r="AJ258" s="1"/>
      <c r="AR258" s="7" t="str">
        <f t="shared" si="54"/>
        <v/>
      </c>
      <c r="AS258" s="67" t="str">
        <f t="shared" si="67"/>
        <v/>
      </c>
      <c r="AT258" s="67" t="str">
        <f t="shared" si="68"/>
        <v/>
      </c>
      <c r="AU258" s="67" t="str">
        <f t="shared" si="69"/>
        <v/>
      </c>
      <c r="AV258" s="67" t="str">
        <f t="shared" si="55"/>
        <v/>
      </c>
      <c r="AW258" s="67" t="str">
        <f t="shared" si="56"/>
        <v/>
      </c>
      <c r="AX258" s="67" t="str">
        <f t="shared" si="57"/>
        <v/>
      </c>
      <c r="AY258" s="67" t="str">
        <f t="shared" si="58"/>
        <v/>
      </c>
      <c r="AZ258" s="67" t="str">
        <f t="shared" si="59"/>
        <v/>
      </c>
      <c r="BA258" s="67" t="str">
        <f t="shared" si="60"/>
        <v/>
      </c>
      <c r="BB258" s="67" t="str">
        <f t="shared" si="61"/>
        <v/>
      </c>
      <c r="BC258" s="67" t="str">
        <f t="shared" si="62"/>
        <v/>
      </c>
      <c r="BD258" s="67" t="str">
        <f t="shared" si="63"/>
        <v/>
      </c>
      <c r="BE258" s="67" t="str">
        <f t="shared" si="64"/>
        <v/>
      </c>
      <c r="BF258" s="67" t="str">
        <f t="shared" si="65"/>
        <v/>
      </c>
      <c r="BG258" s="67" t="str">
        <f t="shared" si="66"/>
        <v/>
      </c>
      <c r="IY258" s="7"/>
      <c r="IZ258" s="7"/>
      <c r="JA258" s="7"/>
    </row>
    <row r="259" spans="1:261" ht="11.85" customHeight="1">
      <c r="A259" s="7" t="str">
        <f t="shared" si="70"/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2" t="str">
        <v/>
      </c>
      <c r="H259" s="14" t="str">
        <v/>
      </c>
      <c r="I259" s="14" t="str">
        <v/>
      </c>
      <c r="J259" s="14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 t="str">
        <v/>
      </c>
      <c r="T259" s="10"/>
      <c r="U259" s="10"/>
      <c r="V259" s="7"/>
      <c r="W259" s="7"/>
      <c r="X259" s="7"/>
      <c r="Y259" s="7"/>
      <c r="AH259" s="1"/>
      <c r="AI259" s="1"/>
      <c r="AJ259" s="1"/>
      <c r="AR259" s="7" t="str">
        <f t="shared" si="54"/>
        <v/>
      </c>
      <c r="AS259" s="67" t="str">
        <f t="shared" si="67"/>
        <v/>
      </c>
      <c r="AT259" s="67" t="str">
        <f t="shared" si="68"/>
        <v/>
      </c>
      <c r="AU259" s="67" t="str">
        <f t="shared" si="69"/>
        <v/>
      </c>
      <c r="AV259" s="67" t="str">
        <f t="shared" si="55"/>
        <v/>
      </c>
      <c r="AW259" s="67" t="str">
        <f t="shared" si="56"/>
        <v/>
      </c>
      <c r="AX259" s="67" t="str">
        <f t="shared" si="57"/>
        <v/>
      </c>
      <c r="AY259" s="67" t="str">
        <f t="shared" si="58"/>
        <v/>
      </c>
      <c r="AZ259" s="67" t="str">
        <f t="shared" si="59"/>
        <v/>
      </c>
      <c r="BA259" s="67" t="str">
        <f t="shared" si="60"/>
        <v/>
      </c>
      <c r="BB259" s="67" t="str">
        <f t="shared" si="61"/>
        <v/>
      </c>
      <c r="BC259" s="67" t="str">
        <f t="shared" si="62"/>
        <v/>
      </c>
      <c r="BD259" s="67" t="str">
        <f t="shared" si="63"/>
        <v/>
      </c>
      <c r="BE259" s="67" t="str">
        <f t="shared" si="64"/>
        <v/>
      </c>
      <c r="BF259" s="67" t="str">
        <f t="shared" si="65"/>
        <v/>
      </c>
      <c r="BG259" s="67" t="str">
        <f t="shared" si="66"/>
        <v/>
      </c>
      <c r="IY259" s="7"/>
      <c r="IZ259" s="7"/>
      <c r="JA259" s="7"/>
    </row>
    <row r="260" spans="1:261" ht="11.85" customHeight="1">
      <c r="A260" s="7" t="str">
        <f t="shared" si="70"/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2" t="str">
        <v/>
      </c>
      <c r="H260" s="14" t="str">
        <v/>
      </c>
      <c r="I260" s="14" t="str">
        <v/>
      </c>
      <c r="J260" s="14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 t="str">
        <v/>
      </c>
      <c r="T260" s="10"/>
      <c r="U260" s="10"/>
      <c r="V260" s="7"/>
      <c r="W260" s="7"/>
      <c r="X260" s="7"/>
      <c r="Y260" s="7"/>
      <c r="AH260" s="1"/>
      <c r="AI260" s="1"/>
      <c r="AJ260" s="1"/>
      <c r="AR260" s="7" t="str">
        <f t="shared" si="54"/>
        <v/>
      </c>
      <c r="AS260" s="67" t="str">
        <f t="shared" si="67"/>
        <v/>
      </c>
      <c r="AT260" s="67" t="str">
        <f t="shared" si="68"/>
        <v/>
      </c>
      <c r="AU260" s="67" t="str">
        <f t="shared" si="69"/>
        <v/>
      </c>
      <c r="AV260" s="67" t="str">
        <f t="shared" si="55"/>
        <v/>
      </c>
      <c r="AW260" s="67" t="str">
        <f t="shared" si="56"/>
        <v/>
      </c>
      <c r="AX260" s="67" t="str">
        <f t="shared" si="57"/>
        <v/>
      </c>
      <c r="AY260" s="67" t="str">
        <f t="shared" si="58"/>
        <v/>
      </c>
      <c r="AZ260" s="67" t="str">
        <f t="shared" si="59"/>
        <v/>
      </c>
      <c r="BA260" s="67" t="str">
        <f t="shared" si="60"/>
        <v/>
      </c>
      <c r="BB260" s="67" t="str">
        <f t="shared" si="61"/>
        <v/>
      </c>
      <c r="BC260" s="67" t="str">
        <f t="shared" si="62"/>
        <v/>
      </c>
      <c r="BD260" s="67" t="str">
        <f t="shared" si="63"/>
        <v/>
      </c>
      <c r="BE260" s="67" t="str">
        <f t="shared" si="64"/>
        <v/>
      </c>
      <c r="BF260" s="67" t="str">
        <f t="shared" si="65"/>
        <v/>
      </c>
      <c r="BG260" s="67" t="str">
        <f t="shared" si="66"/>
        <v/>
      </c>
      <c r="IY260" s="7"/>
      <c r="IZ260" s="7"/>
      <c r="JA260" s="7"/>
    </row>
    <row r="261" spans="1:261" ht="11.85" customHeight="1">
      <c r="A261" s="7" t="str">
        <f t="shared" si="70"/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2" t="str">
        <v/>
      </c>
      <c r="H261" s="14" t="str">
        <v/>
      </c>
      <c r="I261" s="14" t="str">
        <v/>
      </c>
      <c r="J261" s="14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 t="str">
        <v/>
      </c>
      <c r="T261" s="10"/>
      <c r="U261" s="10"/>
      <c r="V261" s="7"/>
      <c r="W261" s="7"/>
      <c r="X261" s="7"/>
      <c r="Y261" s="7"/>
      <c r="AH261" s="1"/>
      <c r="AI261" s="1"/>
      <c r="AJ261" s="1"/>
      <c r="AR261" s="7" t="str">
        <f t="shared" si="54"/>
        <v/>
      </c>
      <c r="AS261" s="67" t="str">
        <f t="shared" si="67"/>
        <v/>
      </c>
      <c r="AT261" s="67" t="str">
        <f t="shared" si="68"/>
        <v/>
      </c>
      <c r="AU261" s="67" t="str">
        <f t="shared" si="69"/>
        <v/>
      </c>
      <c r="AV261" s="67" t="str">
        <f t="shared" si="55"/>
        <v/>
      </c>
      <c r="AW261" s="67" t="str">
        <f t="shared" si="56"/>
        <v/>
      </c>
      <c r="AX261" s="67" t="str">
        <f t="shared" si="57"/>
        <v/>
      </c>
      <c r="AY261" s="67" t="str">
        <f t="shared" si="58"/>
        <v/>
      </c>
      <c r="AZ261" s="67" t="str">
        <f t="shared" si="59"/>
        <v/>
      </c>
      <c r="BA261" s="67" t="str">
        <f t="shared" si="60"/>
        <v/>
      </c>
      <c r="BB261" s="67" t="str">
        <f t="shared" si="61"/>
        <v/>
      </c>
      <c r="BC261" s="67" t="str">
        <f t="shared" si="62"/>
        <v/>
      </c>
      <c r="BD261" s="67" t="str">
        <f t="shared" si="63"/>
        <v/>
      </c>
      <c r="BE261" s="67" t="str">
        <f t="shared" si="64"/>
        <v/>
      </c>
      <c r="BF261" s="67" t="str">
        <f t="shared" si="65"/>
        <v/>
      </c>
      <c r="BG261" s="67" t="str">
        <f t="shared" si="66"/>
        <v/>
      </c>
      <c r="IY261" s="7"/>
      <c r="IZ261" s="7"/>
      <c r="JA261" s="7"/>
    </row>
    <row r="262" spans="1:261" ht="11.85" customHeight="1">
      <c r="A262" s="7" t="str">
        <f t="shared" si="70"/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2" t="str">
        <v/>
      </c>
      <c r="H262" s="14" t="str">
        <v/>
      </c>
      <c r="I262" s="14" t="str">
        <v/>
      </c>
      <c r="J262" s="14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 t="str">
        <v/>
      </c>
      <c r="T262" s="10"/>
      <c r="U262" s="10"/>
      <c r="V262" s="7"/>
      <c r="W262" s="7"/>
      <c r="X262" s="7"/>
      <c r="Y262" s="7"/>
      <c r="AH262" s="1"/>
      <c r="AI262" s="1"/>
      <c r="AJ262" s="1"/>
      <c r="AR262" s="7" t="str">
        <f t="shared" si="54"/>
        <v/>
      </c>
      <c r="AS262" s="67" t="str">
        <f t="shared" si="67"/>
        <v/>
      </c>
      <c r="AT262" s="67" t="str">
        <f t="shared" si="68"/>
        <v/>
      </c>
      <c r="AU262" s="67" t="str">
        <f t="shared" si="69"/>
        <v/>
      </c>
      <c r="AV262" s="67" t="str">
        <f t="shared" si="55"/>
        <v/>
      </c>
      <c r="AW262" s="67" t="str">
        <f t="shared" si="56"/>
        <v/>
      </c>
      <c r="AX262" s="67" t="str">
        <f t="shared" si="57"/>
        <v/>
      </c>
      <c r="AY262" s="67" t="str">
        <f t="shared" si="58"/>
        <v/>
      </c>
      <c r="AZ262" s="67" t="str">
        <f t="shared" si="59"/>
        <v/>
      </c>
      <c r="BA262" s="67" t="str">
        <f t="shared" si="60"/>
        <v/>
      </c>
      <c r="BB262" s="67" t="str">
        <f t="shared" si="61"/>
        <v/>
      </c>
      <c r="BC262" s="67" t="str">
        <f t="shared" si="62"/>
        <v/>
      </c>
      <c r="BD262" s="67" t="str">
        <f t="shared" si="63"/>
        <v/>
      </c>
      <c r="BE262" s="67" t="str">
        <f t="shared" si="64"/>
        <v/>
      </c>
      <c r="BF262" s="67" t="str">
        <f t="shared" si="65"/>
        <v/>
      </c>
      <c r="BG262" s="67" t="str">
        <f t="shared" si="66"/>
        <v/>
      </c>
      <c r="IY262" s="7"/>
      <c r="IZ262" s="7"/>
      <c r="JA262" s="7"/>
    </row>
    <row r="263" spans="1:261" ht="11.85" customHeight="1">
      <c r="A263" s="7" t="str">
        <f t="shared" si="70"/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2" t="str">
        <v/>
      </c>
      <c r="H263" s="14" t="str">
        <v/>
      </c>
      <c r="I263" s="14" t="str">
        <v/>
      </c>
      <c r="J263" s="14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 t="str">
        <v/>
      </c>
      <c r="T263" s="10"/>
      <c r="U263" s="10"/>
      <c r="V263" s="7"/>
      <c r="W263" s="7"/>
      <c r="X263" s="7"/>
      <c r="Y263" s="7"/>
      <c r="AH263" s="1"/>
      <c r="AI263" s="1"/>
      <c r="AJ263" s="1"/>
      <c r="AR263" s="7" t="str">
        <f t="shared" si="54"/>
        <v/>
      </c>
      <c r="AS263" s="67" t="str">
        <f t="shared" si="67"/>
        <v/>
      </c>
      <c r="AT263" s="67" t="str">
        <f t="shared" si="68"/>
        <v/>
      </c>
      <c r="AU263" s="67" t="str">
        <f t="shared" si="69"/>
        <v/>
      </c>
      <c r="AV263" s="67" t="str">
        <f t="shared" si="55"/>
        <v/>
      </c>
      <c r="AW263" s="67" t="str">
        <f t="shared" si="56"/>
        <v/>
      </c>
      <c r="AX263" s="67" t="str">
        <f t="shared" si="57"/>
        <v/>
      </c>
      <c r="AY263" s="67" t="str">
        <f t="shared" si="58"/>
        <v/>
      </c>
      <c r="AZ263" s="67" t="str">
        <f t="shared" si="59"/>
        <v/>
      </c>
      <c r="BA263" s="67" t="str">
        <f t="shared" si="60"/>
        <v/>
      </c>
      <c r="BB263" s="67" t="str">
        <f t="shared" si="61"/>
        <v/>
      </c>
      <c r="BC263" s="67" t="str">
        <f t="shared" si="62"/>
        <v/>
      </c>
      <c r="BD263" s="67" t="str">
        <f t="shared" si="63"/>
        <v/>
      </c>
      <c r="BE263" s="67" t="str">
        <f t="shared" si="64"/>
        <v/>
      </c>
      <c r="BF263" s="67" t="str">
        <f t="shared" si="65"/>
        <v/>
      </c>
      <c r="BG263" s="67" t="str">
        <f t="shared" si="66"/>
        <v/>
      </c>
      <c r="IY263" s="7"/>
      <c r="IZ263" s="7"/>
      <c r="JA263" s="7"/>
    </row>
    <row r="264" spans="1:261" ht="11.85" customHeight="1">
      <c r="A264" s="7" t="str">
        <f t="shared" si="70"/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2" t="str">
        <v/>
      </c>
      <c r="H264" s="14" t="str">
        <v/>
      </c>
      <c r="I264" s="14" t="str">
        <v/>
      </c>
      <c r="J264" s="14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 t="str">
        <v/>
      </c>
      <c r="T264" s="10"/>
      <c r="U264" s="10"/>
      <c r="V264" s="7"/>
      <c r="W264" s="7"/>
      <c r="X264" s="7"/>
      <c r="Y264" s="7"/>
      <c r="AH264" s="1"/>
      <c r="AI264" s="1"/>
      <c r="AJ264" s="1"/>
      <c r="AR264" s="7" t="str">
        <f t="shared" si="54"/>
        <v/>
      </c>
      <c r="AS264" s="67" t="str">
        <f t="shared" si="67"/>
        <v/>
      </c>
      <c r="AT264" s="67" t="str">
        <f t="shared" si="68"/>
        <v/>
      </c>
      <c r="AU264" s="67" t="str">
        <f t="shared" si="69"/>
        <v/>
      </c>
      <c r="AV264" s="67" t="str">
        <f t="shared" si="55"/>
        <v/>
      </c>
      <c r="AW264" s="67" t="str">
        <f t="shared" si="56"/>
        <v/>
      </c>
      <c r="AX264" s="67" t="str">
        <f t="shared" si="57"/>
        <v/>
      </c>
      <c r="AY264" s="67" t="str">
        <f t="shared" si="58"/>
        <v/>
      </c>
      <c r="AZ264" s="67" t="str">
        <f t="shared" si="59"/>
        <v/>
      </c>
      <c r="BA264" s="67" t="str">
        <f t="shared" si="60"/>
        <v/>
      </c>
      <c r="BB264" s="67" t="str">
        <f t="shared" si="61"/>
        <v/>
      </c>
      <c r="BC264" s="67" t="str">
        <f t="shared" si="62"/>
        <v/>
      </c>
      <c r="BD264" s="67" t="str">
        <f t="shared" si="63"/>
        <v/>
      </c>
      <c r="BE264" s="67" t="str">
        <f t="shared" si="64"/>
        <v/>
      </c>
      <c r="BF264" s="67" t="str">
        <f t="shared" si="65"/>
        <v/>
      </c>
      <c r="BG264" s="67" t="str">
        <f t="shared" si="66"/>
        <v/>
      </c>
      <c r="IY264" s="7"/>
      <c r="IZ264" s="7"/>
      <c r="JA264" s="7"/>
    </row>
    <row r="265" spans="1:261" ht="11.85" customHeight="1">
      <c r="A265" s="7" t="str">
        <f t="shared" si="70"/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2" t="str">
        <v/>
      </c>
      <c r="H265" s="14" t="str">
        <v/>
      </c>
      <c r="I265" s="14" t="str">
        <v/>
      </c>
      <c r="J265" s="14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 t="str">
        <v/>
      </c>
      <c r="T265" s="10"/>
      <c r="U265" s="10"/>
      <c r="V265" s="7"/>
      <c r="W265" s="7"/>
      <c r="X265" s="7"/>
      <c r="Y265" s="7"/>
      <c r="AH265" s="1"/>
      <c r="AI265" s="1"/>
      <c r="AJ265" s="1"/>
      <c r="AR265" s="7" t="str">
        <f t="shared" si="54"/>
        <v/>
      </c>
      <c r="AS265" s="67" t="str">
        <f t="shared" si="67"/>
        <v/>
      </c>
      <c r="AT265" s="67" t="str">
        <f t="shared" si="68"/>
        <v/>
      </c>
      <c r="AU265" s="67" t="str">
        <f t="shared" si="69"/>
        <v/>
      </c>
      <c r="AV265" s="67" t="str">
        <f t="shared" si="55"/>
        <v/>
      </c>
      <c r="AW265" s="67" t="str">
        <f t="shared" si="56"/>
        <v/>
      </c>
      <c r="AX265" s="67" t="str">
        <f t="shared" si="57"/>
        <v/>
      </c>
      <c r="AY265" s="67" t="str">
        <f t="shared" si="58"/>
        <v/>
      </c>
      <c r="AZ265" s="67" t="str">
        <f t="shared" si="59"/>
        <v/>
      </c>
      <c r="BA265" s="67" t="str">
        <f t="shared" si="60"/>
        <v/>
      </c>
      <c r="BB265" s="67" t="str">
        <f t="shared" si="61"/>
        <v/>
      </c>
      <c r="BC265" s="67" t="str">
        <f t="shared" si="62"/>
        <v/>
      </c>
      <c r="BD265" s="67" t="str">
        <f t="shared" si="63"/>
        <v/>
      </c>
      <c r="BE265" s="67" t="str">
        <f t="shared" si="64"/>
        <v/>
      </c>
      <c r="BF265" s="67" t="str">
        <f t="shared" si="65"/>
        <v/>
      </c>
      <c r="BG265" s="67" t="str">
        <f t="shared" si="66"/>
        <v/>
      </c>
      <c r="IY265" s="7"/>
      <c r="IZ265" s="7"/>
      <c r="JA265" s="7"/>
    </row>
    <row r="266" spans="1:261" ht="11.85" customHeight="1">
      <c r="A266" s="7" t="str">
        <f t="shared" si="70"/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2" t="str">
        <v/>
      </c>
      <c r="H266" s="14" t="str">
        <v/>
      </c>
      <c r="I266" s="14" t="str">
        <v/>
      </c>
      <c r="J266" s="14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 t="str">
        <v/>
      </c>
      <c r="T266" s="10"/>
      <c r="U266" s="10"/>
      <c r="V266" s="7"/>
      <c r="W266" s="7"/>
      <c r="X266" s="7"/>
      <c r="Y266" s="7"/>
      <c r="AH266" s="1"/>
      <c r="AI266" s="1"/>
      <c r="AJ266" s="1"/>
      <c r="AR266" s="7" t="str">
        <f t="shared" si="54"/>
        <v/>
      </c>
      <c r="AS266" s="67" t="str">
        <f t="shared" si="67"/>
        <v/>
      </c>
      <c r="AT266" s="67" t="str">
        <f t="shared" si="68"/>
        <v/>
      </c>
      <c r="AU266" s="67" t="str">
        <f t="shared" si="69"/>
        <v/>
      </c>
      <c r="AV266" s="67" t="str">
        <f t="shared" si="55"/>
        <v/>
      </c>
      <c r="AW266" s="67" t="str">
        <f t="shared" si="56"/>
        <v/>
      </c>
      <c r="AX266" s="67" t="str">
        <f t="shared" si="57"/>
        <v/>
      </c>
      <c r="AY266" s="67" t="str">
        <f t="shared" si="58"/>
        <v/>
      </c>
      <c r="AZ266" s="67" t="str">
        <f t="shared" si="59"/>
        <v/>
      </c>
      <c r="BA266" s="67" t="str">
        <f t="shared" si="60"/>
        <v/>
      </c>
      <c r="BB266" s="67" t="str">
        <f t="shared" si="61"/>
        <v/>
      </c>
      <c r="BC266" s="67" t="str">
        <f t="shared" si="62"/>
        <v/>
      </c>
      <c r="BD266" s="67" t="str">
        <f t="shared" si="63"/>
        <v/>
      </c>
      <c r="BE266" s="67" t="str">
        <f t="shared" si="64"/>
        <v/>
      </c>
      <c r="BF266" s="67" t="str">
        <f t="shared" si="65"/>
        <v/>
      </c>
      <c r="BG266" s="67" t="str">
        <f t="shared" si="66"/>
        <v/>
      </c>
      <c r="IY266" s="7"/>
      <c r="IZ266" s="7"/>
      <c r="JA266" s="7"/>
    </row>
    <row r="267" spans="1:261" ht="11.85" customHeight="1">
      <c r="A267" s="7" t="str">
        <f t="shared" si="70"/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2" t="str">
        <v/>
      </c>
      <c r="H267" s="14" t="str">
        <v/>
      </c>
      <c r="I267" s="14" t="str">
        <v/>
      </c>
      <c r="J267" s="14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 t="str">
        <v/>
      </c>
      <c r="T267" s="10"/>
      <c r="U267" s="10"/>
      <c r="V267" s="7"/>
      <c r="W267" s="7"/>
      <c r="X267" s="7"/>
      <c r="Y267" s="7"/>
      <c r="AH267" s="1"/>
      <c r="AI267" s="1"/>
      <c r="AJ267" s="1"/>
      <c r="AR267" s="7" t="str">
        <f t="shared" si="54"/>
        <v/>
      </c>
      <c r="AS267" s="67" t="str">
        <f t="shared" si="67"/>
        <v/>
      </c>
      <c r="AT267" s="67" t="str">
        <f t="shared" si="68"/>
        <v/>
      </c>
      <c r="AU267" s="67" t="str">
        <f t="shared" si="69"/>
        <v/>
      </c>
      <c r="AV267" s="67" t="str">
        <f t="shared" si="55"/>
        <v/>
      </c>
      <c r="AW267" s="67" t="str">
        <f t="shared" si="56"/>
        <v/>
      </c>
      <c r="AX267" s="67" t="str">
        <f t="shared" si="57"/>
        <v/>
      </c>
      <c r="AY267" s="67" t="str">
        <f t="shared" si="58"/>
        <v/>
      </c>
      <c r="AZ267" s="67" t="str">
        <f t="shared" si="59"/>
        <v/>
      </c>
      <c r="BA267" s="67" t="str">
        <f t="shared" si="60"/>
        <v/>
      </c>
      <c r="BB267" s="67" t="str">
        <f t="shared" si="61"/>
        <v/>
      </c>
      <c r="BC267" s="67" t="str">
        <f t="shared" si="62"/>
        <v/>
      </c>
      <c r="BD267" s="67" t="str">
        <f t="shared" si="63"/>
        <v/>
      </c>
      <c r="BE267" s="67" t="str">
        <f t="shared" si="64"/>
        <v/>
      </c>
      <c r="BF267" s="67" t="str">
        <f t="shared" si="65"/>
        <v/>
      </c>
      <c r="BG267" s="67" t="str">
        <f t="shared" si="66"/>
        <v/>
      </c>
      <c r="IY267" s="7"/>
      <c r="IZ267" s="7"/>
      <c r="JA267" s="7"/>
    </row>
    <row r="268" spans="1:261" ht="11.85" customHeight="1">
      <c r="A268" s="7" t="str">
        <f t="shared" si="70"/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2" t="str">
        <v/>
      </c>
      <c r="H268" s="14" t="str">
        <v/>
      </c>
      <c r="I268" s="14" t="str">
        <v/>
      </c>
      <c r="J268" s="14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 t="str">
        <v/>
      </c>
      <c r="T268" s="10"/>
      <c r="U268" s="10"/>
      <c r="V268" s="7"/>
      <c r="W268" s="7"/>
      <c r="X268" s="7"/>
      <c r="Y268" s="7"/>
      <c r="AH268" s="1"/>
      <c r="AI268" s="1"/>
      <c r="AJ268" s="1"/>
      <c r="AR268" s="7" t="str">
        <f t="shared" si="54"/>
        <v/>
      </c>
      <c r="AS268" s="67" t="str">
        <f t="shared" si="67"/>
        <v/>
      </c>
      <c r="AT268" s="67" t="str">
        <f t="shared" si="68"/>
        <v/>
      </c>
      <c r="AU268" s="67" t="str">
        <f t="shared" si="69"/>
        <v/>
      </c>
      <c r="AV268" s="67" t="str">
        <f t="shared" si="55"/>
        <v/>
      </c>
      <c r="AW268" s="67" t="str">
        <f t="shared" si="56"/>
        <v/>
      </c>
      <c r="AX268" s="67" t="str">
        <f t="shared" si="57"/>
        <v/>
      </c>
      <c r="AY268" s="67" t="str">
        <f t="shared" si="58"/>
        <v/>
      </c>
      <c r="AZ268" s="67" t="str">
        <f t="shared" si="59"/>
        <v/>
      </c>
      <c r="BA268" s="67" t="str">
        <f t="shared" si="60"/>
        <v/>
      </c>
      <c r="BB268" s="67" t="str">
        <f t="shared" si="61"/>
        <v/>
      </c>
      <c r="BC268" s="67" t="str">
        <f t="shared" si="62"/>
        <v/>
      </c>
      <c r="BD268" s="67" t="str">
        <f t="shared" si="63"/>
        <v/>
      </c>
      <c r="BE268" s="67" t="str">
        <f t="shared" si="64"/>
        <v/>
      </c>
      <c r="BF268" s="67" t="str">
        <f t="shared" si="65"/>
        <v/>
      </c>
      <c r="BG268" s="67" t="str">
        <f t="shared" si="66"/>
        <v/>
      </c>
      <c r="IY268" s="7"/>
      <c r="IZ268" s="7"/>
      <c r="JA268" s="7"/>
    </row>
    <row r="269" spans="1:261" ht="11.85" customHeight="1">
      <c r="A269" s="7" t="str">
        <f t="shared" si="70"/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2" t="str">
        <v/>
      </c>
      <c r="H269" s="14" t="str">
        <v/>
      </c>
      <c r="I269" s="14" t="str">
        <v/>
      </c>
      <c r="J269" s="14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 t="str">
        <v/>
      </c>
      <c r="T269" s="10"/>
      <c r="U269" s="10"/>
      <c r="V269" s="7"/>
      <c r="W269" s="7"/>
      <c r="X269" s="7"/>
      <c r="Y269" s="7"/>
      <c r="AH269" s="1"/>
      <c r="AI269" s="1"/>
      <c r="AJ269" s="1"/>
      <c r="AR269" s="7" t="str">
        <f t="shared" si="54"/>
        <v/>
      </c>
      <c r="AS269" s="67" t="str">
        <f t="shared" si="67"/>
        <v/>
      </c>
      <c r="AT269" s="67" t="str">
        <f t="shared" si="68"/>
        <v/>
      </c>
      <c r="AU269" s="67" t="str">
        <f t="shared" si="69"/>
        <v/>
      </c>
      <c r="AV269" s="67" t="str">
        <f t="shared" si="55"/>
        <v/>
      </c>
      <c r="AW269" s="67" t="str">
        <f t="shared" si="56"/>
        <v/>
      </c>
      <c r="AX269" s="67" t="str">
        <f t="shared" si="57"/>
        <v/>
      </c>
      <c r="AY269" s="67" t="str">
        <f t="shared" si="58"/>
        <v/>
      </c>
      <c r="AZ269" s="67" t="str">
        <f t="shared" si="59"/>
        <v/>
      </c>
      <c r="BA269" s="67" t="str">
        <f t="shared" si="60"/>
        <v/>
      </c>
      <c r="BB269" s="67" t="str">
        <f t="shared" si="61"/>
        <v/>
      </c>
      <c r="BC269" s="67" t="str">
        <f t="shared" si="62"/>
        <v/>
      </c>
      <c r="BD269" s="67" t="str">
        <f t="shared" si="63"/>
        <v/>
      </c>
      <c r="BE269" s="67" t="str">
        <f t="shared" si="64"/>
        <v/>
      </c>
      <c r="BF269" s="67" t="str">
        <f t="shared" si="65"/>
        <v/>
      </c>
      <c r="BG269" s="67" t="str">
        <f t="shared" si="66"/>
        <v/>
      </c>
      <c r="IY269" s="7"/>
      <c r="IZ269" s="7"/>
      <c r="JA269" s="7"/>
    </row>
    <row r="270" spans="1:261" ht="11.85" customHeight="1">
      <c r="A270" s="7" t="str">
        <f t="shared" si="70"/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2" t="str">
        <v/>
      </c>
      <c r="H270" s="14" t="str">
        <v/>
      </c>
      <c r="I270" s="14" t="str">
        <v/>
      </c>
      <c r="J270" s="14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 t="str">
        <v/>
      </c>
      <c r="T270" s="10"/>
      <c r="U270" s="10"/>
      <c r="V270" s="7"/>
      <c r="W270" s="7"/>
      <c r="X270" s="7"/>
      <c r="Y270" s="7"/>
      <c r="AH270" s="1"/>
      <c r="AI270" s="1"/>
      <c r="AJ270" s="1"/>
      <c r="AR270" s="7" t="str">
        <f t="shared" si="54"/>
        <v/>
      </c>
      <c r="AS270" s="67" t="str">
        <f t="shared" si="67"/>
        <v/>
      </c>
      <c r="AT270" s="67" t="str">
        <f t="shared" si="68"/>
        <v/>
      </c>
      <c r="AU270" s="67" t="str">
        <f t="shared" si="69"/>
        <v/>
      </c>
      <c r="AV270" s="67" t="str">
        <f t="shared" si="55"/>
        <v/>
      </c>
      <c r="AW270" s="67" t="str">
        <f t="shared" si="56"/>
        <v/>
      </c>
      <c r="AX270" s="67" t="str">
        <f t="shared" si="57"/>
        <v/>
      </c>
      <c r="AY270" s="67" t="str">
        <f t="shared" si="58"/>
        <v/>
      </c>
      <c r="AZ270" s="67" t="str">
        <f t="shared" si="59"/>
        <v/>
      </c>
      <c r="BA270" s="67" t="str">
        <f t="shared" si="60"/>
        <v/>
      </c>
      <c r="BB270" s="67" t="str">
        <f t="shared" si="61"/>
        <v/>
      </c>
      <c r="BC270" s="67" t="str">
        <f t="shared" si="62"/>
        <v/>
      </c>
      <c r="BD270" s="67" t="str">
        <f t="shared" si="63"/>
        <v/>
      </c>
      <c r="BE270" s="67" t="str">
        <f t="shared" si="64"/>
        <v/>
      </c>
      <c r="BF270" s="67" t="str">
        <f t="shared" si="65"/>
        <v/>
      </c>
      <c r="BG270" s="67" t="str">
        <f t="shared" si="66"/>
        <v/>
      </c>
      <c r="IY270" s="7"/>
      <c r="IZ270" s="7"/>
      <c r="JA270" s="7"/>
    </row>
    <row r="271" spans="1:261" ht="11.85" customHeight="1">
      <c r="A271" s="7" t="str">
        <f t="shared" si="70"/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2" t="str">
        <v/>
      </c>
      <c r="H271" s="14" t="str">
        <v/>
      </c>
      <c r="I271" s="14" t="str">
        <v/>
      </c>
      <c r="J271" s="14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 t="str">
        <v/>
      </c>
      <c r="T271" s="10"/>
      <c r="U271" s="10"/>
      <c r="V271" s="7"/>
      <c r="W271" s="7"/>
      <c r="X271" s="7"/>
      <c r="Y271" s="7"/>
      <c r="AH271" s="1"/>
      <c r="AI271" s="1"/>
      <c r="AJ271" s="1"/>
      <c r="AR271" s="7" t="str">
        <f t="shared" si="54"/>
        <v/>
      </c>
      <c r="AS271" s="67" t="str">
        <f t="shared" si="67"/>
        <v/>
      </c>
      <c r="AT271" s="67" t="str">
        <f t="shared" si="68"/>
        <v/>
      </c>
      <c r="AU271" s="67" t="str">
        <f t="shared" si="69"/>
        <v/>
      </c>
      <c r="AV271" s="67" t="str">
        <f t="shared" si="55"/>
        <v/>
      </c>
      <c r="AW271" s="67" t="str">
        <f t="shared" si="56"/>
        <v/>
      </c>
      <c r="AX271" s="67" t="str">
        <f t="shared" si="57"/>
        <v/>
      </c>
      <c r="AY271" s="67" t="str">
        <f t="shared" si="58"/>
        <v/>
      </c>
      <c r="AZ271" s="67" t="str">
        <f t="shared" si="59"/>
        <v/>
      </c>
      <c r="BA271" s="67" t="str">
        <f t="shared" si="60"/>
        <v/>
      </c>
      <c r="BB271" s="67" t="str">
        <f t="shared" si="61"/>
        <v/>
      </c>
      <c r="BC271" s="67" t="str">
        <f t="shared" si="62"/>
        <v/>
      </c>
      <c r="BD271" s="67" t="str">
        <f t="shared" si="63"/>
        <v/>
      </c>
      <c r="BE271" s="67" t="str">
        <f t="shared" si="64"/>
        <v/>
      </c>
      <c r="BF271" s="67" t="str">
        <f t="shared" si="65"/>
        <v/>
      </c>
      <c r="BG271" s="67" t="str">
        <f t="shared" si="66"/>
        <v/>
      </c>
      <c r="IY271" s="7"/>
      <c r="IZ271" s="7"/>
      <c r="JA271" s="7"/>
    </row>
    <row r="272" spans="1:261" ht="11.85" customHeight="1">
      <c r="A272" s="7" t="str">
        <f t="shared" si="70"/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2" t="str">
        <v/>
      </c>
      <c r="H272" s="14" t="str">
        <v/>
      </c>
      <c r="I272" s="14" t="str">
        <v/>
      </c>
      <c r="J272" s="14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 t="str">
        <v/>
      </c>
      <c r="T272" s="10"/>
      <c r="U272" s="10"/>
      <c r="V272" s="7"/>
      <c r="W272" s="7"/>
      <c r="X272" s="7"/>
      <c r="Y272" s="7"/>
      <c r="AH272" s="1"/>
      <c r="AI272" s="1"/>
      <c r="AJ272" s="1"/>
      <c r="AR272" s="7" t="str">
        <f t="shared" si="54"/>
        <v/>
      </c>
      <c r="AS272" s="67" t="str">
        <f t="shared" si="67"/>
        <v/>
      </c>
      <c r="AT272" s="67" t="str">
        <f t="shared" si="68"/>
        <v/>
      </c>
      <c r="AU272" s="67" t="str">
        <f t="shared" si="69"/>
        <v/>
      </c>
      <c r="AV272" s="67" t="str">
        <f t="shared" si="55"/>
        <v/>
      </c>
      <c r="AW272" s="67" t="str">
        <f t="shared" si="56"/>
        <v/>
      </c>
      <c r="AX272" s="67" t="str">
        <f t="shared" si="57"/>
        <v/>
      </c>
      <c r="AY272" s="67" t="str">
        <f t="shared" si="58"/>
        <v/>
      </c>
      <c r="AZ272" s="67" t="str">
        <f t="shared" si="59"/>
        <v/>
      </c>
      <c r="BA272" s="67" t="str">
        <f t="shared" si="60"/>
        <v/>
      </c>
      <c r="BB272" s="67" t="str">
        <f t="shared" si="61"/>
        <v/>
      </c>
      <c r="BC272" s="67" t="str">
        <f t="shared" si="62"/>
        <v/>
      </c>
      <c r="BD272" s="67" t="str">
        <f t="shared" si="63"/>
        <v/>
      </c>
      <c r="BE272" s="67" t="str">
        <f t="shared" si="64"/>
        <v/>
      </c>
      <c r="BF272" s="67" t="str">
        <f t="shared" si="65"/>
        <v/>
      </c>
      <c r="BG272" s="67" t="str">
        <f t="shared" si="66"/>
        <v/>
      </c>
      <c r="IY272" s="7"/>
      <c r="IZ272" s="7"/>
      <c r="JA272" s="7"/>
    </row>
    <row r="273" spans="1:261" ht="11.85" customHeight="1">
      <c r="A273" s="7" t="str">
        <f t="shared" si="70"/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2" t="str">
        <v/>
      </c>
      <c r="H273" s="14" t="str">
        <v/>
      </c>
      <c r="I273" s="14" t="str">
        <v/>
      </c>
      <c r="J273" s="14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 t="str">
        <v/>
      </c>
      <c r="T273" s="10"/>
      <c r="U273" s="10"/>
      <c r="V273" s="7"/>
      <c r="W273" s="7"/>
      <c r="X273" s="7"/>
      <c r="Y273" s="7"/>
      <c r="AH273" s="1"/>
      <c r="AI273" s="1"/>
      <c r="AJ273" s="1"/>
      <c r="AR273" s="7" t="str">
        <f t="shared" si="54"/>
        <v/>
      </c>
      <c r="AS273" s="67" t="str">
        <f t="shared" si="67"/>
        <v/>
      </c>
      <c r="AT273" s="67" t="str">
        <f t="shared" si="68"/>
        <v/>
      </c>
      <c r="AU273" s="67" t="str">
        <f t="shared" si="69"/>
        <v/>
      </c>
      <c r="AV273" s="67" t="str">
        <f t="shared" si="55"/>
        <v/>
      </c>
      <c r="AW273" s="67" t="str">
        <f t="shared" si="56"/>
        <v/>
      </c>
      <c r="AX273" s="67" t="str">
        <f t="shared" si="57"/>
        <v/>
      </c>
      <c r="AY273" s="67" t="str">
        <f t="shared" si="58"/>
        <v/>
      </c>
      <c r="AZ273" s="67" t="str">
        <f t="shared" si="59"/>
        <v/>
      </c>
      <c r="BA273" s="67" t="str">
        <f t="shared" si="60"/>
        <v/>
      </c>
      <c r="BB273" s="67" t="str">
        <f t="shared" si="61"/>
        <v/>
      </c>
      <c r="BC273" s="67" t="str">
        <f t="shared" si="62"/>
        <v/>
      </c>
      <c r="BD273" s="67" t="str">
        <f t="shared" si="63"/>
        <v/>
      </c>
      <c r="BE273" s="67" t="str">
        <f t="shared" si="64"/>
        <v/>
      </c>
      <c r="BF273" s="67" t="str">
        <f t="shared" si="65"/>
        <v/>
      </c>
      <c r="BG273" s="67" t="str">
        <f t="shared" si="66"/>
        <v/>
      </c>
      <c r="IY273" s="7"/>
      <c r="IZ273" s="7"/>
      <c r="JA273" s="7"/>
    </row>
    <row r="274" spans="1:261" ht="11.85" customHeight="1">
      <c r="A274" s="7" t="str">
        <f t="shared" si="70"/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2" t="str">
        <v/>
      </c>
      <c r="H274" s="14" t="str">
        <v/>
      </c>
      <c r="I274" s="14" t="str">
        <v/>
      </c>
      <c r="J274" s="14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 t="str">
        <v/>
      </c>
      <c r="T274" s="10"/>
      <c r="U274" s="10"/>
      <c r="V274" s="7"/>
      <c r="W274" s="7"/>
      <c r="X274" s="7"/>
      <c r="Y274" s="7"/>
      <c r="AH274" s="1"/>
      <c r="AI274" s="1"/>
      <c r="AJ274" s="1"/>
      <c r="AR274" s="7" t="str">
        <f t="shared" si="54"/>
        <v/>
      </c>
      <c r="AS274" s="67" t="str">
        <f t="shared" si="67"/>
        <v/>
      </c>
      <c r="AT274" s="67" t="str">
        <f t="shared" si="68"/>
        <v/>
      </c>
      <c r="AU274" s="67" t="str">
        <f t="shared" si="69"/>
        <v/>
      </c>
      <c r="AV274" s="67" t="str">
        <f t="shared" si="55"/>
        <v/>
      </c>
      <c r="AW274" s="67" t="str">
        <f t="shared" si="56"/>
        <v/>
      </c>
      <c r="AX274" s="67" t="str">
        <f t="shared" si="57"/>
        <v/>
      </c>
      <c r="AY274" s="67" t="str">
        <f t="shared" si="58"/>
        <v/>
      </c>
      <c r="AZ274" s="67" t="str">
        <f t="shared" si="59"/>
        <v/>
      </c>
      <c r="BA274" s="67" t="str">
        <f t="shared" si="60"/>
        <v/>
      </c>
      <c r="BB274" s="67" t="str">
        <f t="shared" si="61"/>
        <v/>
      </c>
      <c r="BC274" s="67" t="str">
        <f t="shared" si="62"/>
        <v/>
      </c>
      <c r="BD274" s="67" t="str">
        <f t="shared" si="63"/>
        <v/>
      </c>
      <c r="BE274" s="67" t="str">
        <f t="shared" si="64"/>
        <v/>
      </c>
      <c r="BF274" s="67" t="str">
        <f t="shared" si="65"/>
        <v/>
      </c>
      <c r="BG274" s="67" t="str">
        <f t="shared" si="66"/>
        <v/>
      </c>
      <c r="IY274" s="7"/>
      <c r="IZ274" s="7"/>
      <c r="JA274" s="7"/>
    </row>
    <row r="275" spans="1:261" ht="11.85" customHeight="1">
      <c r="A275" s="7" t="str">
        <f t="shared" si="70"/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2" t="str">
        <v/>
      </c>
      <c r="H275" s="14" t="str">
        <v/>
      </c>
      <c r="I275" s="14" t="str">
        <v/>
      </c>
      <c r="J275" s="14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 t="str">
        <v/>
      </c>
      <c r="T275" s="10"/>
      <c r="U275" s="10"/>
      <c r="V275" s="7"/>
      <c r="W275" s="7"/>
      <c r="X275" s="7"/>
      <c r="Y275" s="7"/>
      <c r="AH275" s="1"/>
      <c r="AI275" s="1"/>
      <c r="AJ275" s="1"/>
      <c r="AR275" s="7" t="str">
        <f t="shared" si="54"/>
        <v/>
      </c>
      <c r="AS275" s="67" t="str">
        <f t="shared" si="67"/>
        <v/>
      </c>
      <c r="AT275" s="67" t="str">
        <f t="shared" si="68"/>
        <v/>
      </c>
      <c r="AU275" s="67" t="str">
        <f t="shared" si="69"/>
        <v/>
      </c>
      <c r="AV275" s="67" t="str">
        <f t="shared" si="55"/>
        <v/>
      </c>
      <c r="AW275" s="67" t="str">
        <f t="shared" si="56"/>
        <v/>
      </c>
      <c r="AX275" s="67" t="str">
        <f t="shared" si="57"/>
        <v/>
      </c>
      <c r="AY275" s="67" t="str">
        <f t="shared" si="58"/>
        <v/>
      </c>
      <c r="AZ275" s="67" t="str">
        <f t="shared" si="59"/>
        <v/>
      </c>
      <c r="BA275" s="67" t="str">
        <f t="shared" si="60"/>
        <v/>
      </c>
      <c r="BB275" s="67" t="str">
        <f t="shared" si="61"/>
        <v/>
      </c>
      <c r="BC275" s="67" t="str">
        <f t="shared" si="62"/>
        <v/>
      </c>
      <c r="BD275" s="67" t="str">
        <f t="shared" si="63"/>
        <v/>
      </c>
      <c r="BE275" s="67" t="str">
        <f t="shared" si="64"/>
        <v/>
      </c>
      <c r="BF275" s="67" t="str">
        <f t="shared" si="65"/>
        <v/>
      </c>
      <c r="BG275" s="67" t="str">
        <f t="shared" si="66"/>
        <v/>
      </c>
      <c r="IY275" s="7"/>
      <c r="IZ275" s="7"/>
      <c r="JA275" s="7"/>
    </row>
    <row r="276" spans="1:261" ht="11.85" customHeight="1">
      <c r="A276" s="7" t="str">
        <f t="shared" si="70"/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2" t="str">
        <v/>
      </c>
      <c r="H276" s="14" t="str">
        <v/>
      </c>
      <c r="I276" s="14" t="str">
        <v/>
      </c>
      <c r="J276" s="14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 t="str">
        <v/>
      </c>
      <c r="T276" s="10"/>
      <c r="U276" s="10"/>
      <c r="V276" s="7"/>
      <c r="W276" s="7"/>
      <c r="X276" s="7"/>
      <c r="Y276" s="7"/>
      <c r="AH276" s="1"/>
      <c r="AI276" s="1"/>
      <c r="AJ276" s="1"/>
      <c r="AR276" s="7" t="str">
        <f t="shared" si="54"/>
        <v/>
      </c>
      <c r="AS276" s="67" t="str">
        <f t="shared" si="67"/>
        <v/>
      </c>
      <c r="AT276" s="67" t="str">
        <f t="shared" si="68"/>
        <v/>
      </c>
      <c r="AU276" s="67" t="str">
        <f t="shared" si="69"/>
        <v/>
      </c>
      <c r="AV276" s="67" t="str">
        <f t="shared" si="55"/>
        <v/>
      </c>
      <c r="AW276" s="67" t="str">
        <f t="shared" si="56"/>
        <v/>
      </c>
      <c r="AX276" s="67" t="str">
        <f t="shared" si="57"/>
        <v/>
      </c>
      <c r="AY276" s="67" t="str">
        <f t="shared" si="58"/>
        <v/>
      </c>
      <c r="AZ276" s="67" t="str">
        <f t="shared" si="59"/>
        <v/>
      </c>
      <c r="BA276" s="67" t="str">
        <f t="shared" si="60"/>
        <v/>
      </c>
      <c r="BB276" s="67" t="str">
        <f t="shared" si="61"/>
        <v/>
      </c>
      <c r="BC276" s="67" t="str">
        <f t="shared" si="62"/>
        <v/>
      </c>
      <c r="BD276" s="67" t="str">
        <f t="shared" si="63"/>
        <v/>
      </c>
      <c r="BE276" s="67" t="str">
        <f t="shared" si="64"/>
        <v/>
      </c>
      <c r="BF276" s="67" t="str">
        <f t="shared" si="65"/>
        <v/>
      </c>
      <c r="BG276" s="67" t="str">
        <f t="shared" si="66"/>
        <v/>
      </c>
      <c r="IY276" s="7"/>
      <c r="IZ276" s="7"/>
      <c r="JA276" s="7"/>
    </row>
    <row r="277" spans="1:261" ht="11.85" customHeight="1">
      <c r="A277" s="7" t="str">
        <f t="shared" si="70"/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2" t="str">
        <v/>
      </c>
      <c r="H277" s="14" t="str">
        <v/>
      </c>
      <c r="I277" s="14" t="str">
        <v/>
      </c>
      <c r="J277" s="14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 t="str">
        <v/>
      </c>
      <c r="T277" s="10"/>
      <c r="U277" s="10"/>
      <c r="V277" s="7"/>
      <c r="W277" s="7"/>
      <c r="X277" s="7"/>
      <c r="Y277" s="7"/>
      <c r="AH277" s="1"/>
      <c r="AI277" s="1"/>
      <c r="AJ277" s="1"/>
      <c r="AR277" s="7" t="str">
        <f t="shared" si="54"/>
        <v/>
      </c>
      <c r="AS277" s="67" t="str">
        <f t="shared" si="67"/>
        <v/>
      </c>
      <c r="AT277" s="67" t="str">
        <f t="shared" si="68"/>
        <v/>
      </c>
      <c r="AU277" s="67" t="str">
        <f t="shared" si="69"/>
        <v/>
      </c>
      <c r="AV277" s="67" t="str">
        <f t="shared" si="55"/>
        <v/>
      </c>
      <c r="AW277" s="67" t="str">
        <f t="shared" si="56"/>
        <v/>
      </c>
      <c r="AX277" s="67" t="str">
        <f t="shared" si="57"/>
        <v/>
      </c>
      <c r="AY277" s="67" t="str">
        <f t="shared" si="58"/>
        <v/>
      </c>
      <c r="AZ277" s="67" t="str">
        <f t="shared" si="59"/>
        <v/>
      </c>
      <c r="BA277" s="67" t="str">
        <f t="shared" si="60"/>
        <v/>
      </c>
      <c r="BB277" s="67" t="str">
        <f t="shared" si="61"/>
        <v/>
      </c>
      <c r="BC277" s="67" t="str">
        <f t="shared" si="62"/>
        <v/>
      </c>
      <c r="BD277" s="67" t="str">
        <f t="shared" si="63"/>
        <v/>
      </c>
      <c r="BE277" s="67" t="str">
        <f t="shared" si="64"/>
        <v/>
      </c>
      <c r="BF277" s="67" t="str">
        <f t="shared" si="65"/>
        <v/>
      </c>
      <c r="BG277" s="67" t="str">
        <f t="shared" si="66"/>
        <v/>
      </c>
      <c r="IY277" s="7"/>
      <c r="IZ277" s="7"/>
      <c r="JA277" s="7"/>
    </row>
    <row r="278" spans="1:261" ht="11.85" customHeight="1">
      <c r="A278" s="7" t="str">
        <f t="shared" si="70"/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2" t="str">
        <v/>
      </c>
      <c r="H278" s="14" t="str">
        <v/>
      </c>
      <c r="I278" s="14" t="str">
        <v/>
      </c>
      <c r="J278" s="14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 t="str">
        <v/>
      </c>
      <c r="T278" s="10"/>
      <c r="U278" s="10"/>
      <c r="V278" s="7"/>
      <c r="W278" s="7"/>
      <c r="X278" s="7"/>
      <c r="Y278" s="7"/>
      <c r="AH278" s="1"/>
      <c r="AI278" s="1"/>
      <c r="AJ278" s="1"/>
      <c r="AR278" s="7" t="str">
        <f t="shared" si="54"/>
        <v/>
      </c>
      <c r="AS278" s="67" t="str">
        <f t="shared" si="67"/>
        <v/>
      </c>
      <c r="AT278" s="67" t="str">
        <f t="shared" si="68"/>
        <v/>
      </c>
      <c r="AU278" s="67" t="str">
        <f t="shared" si="69"/>
        <v/>
      </c>
      <c r="AV278" s="67" t="str">
        <f t="shared" si="55"/>
        <v/>
      </c>
      <c r="AW278" s="67" t="str">
        <f t="shared" si="56"/>
        <v/>
      </c>
      <c r="AX278" s="67" t="str">
        <f t="shared" si="57"/>
        <v/>
      </c>
      <c r="AY278" s="67" t="str">
        <f t="shared" si="58"/>
        <v/>
      </c>
      <c r="AZ278" s="67" t="str">
        <f t="shared" si="59"/>
        <v/>
      </c>
      <c r="BA278" s="67" t="str">
        <f t="shared" si="60"/>
        <v/>
      </c>
      <c r="BB278" s="67" t="str">
        <f t="shared" si="61"/>
        <v/>
      </c>
      <c r="BC278" s="67" t="str">
        <f t="shared" si="62"/>
        <v/>
      </c>
      <c r="BD278" s="67" t="str">
        <f t="shared" si="63"/>
        <v/>
      </c>
      <c r="BE278" s="67" t="str">
        <f t="shared" si="64"/>
        <v/>
      </c>
      <c r="BF278" s="67" t="str">
        <f t="shared" si="65"/>
        <v/>
      </c>
      <c r="BG278" s="67" t="str">
        <f t="shared" si="66"/>
        <v/>
      </c>
      <c r="IY278" s="7"/>
      <c r="IZ278" s="7"/>
      <c r="JA278" s="7"/>
    </row>
    <row r="279" spans="1:261" ht="11.85" customHeight="1">
      <c r="A279" s="7" t="str">
        <f t="shared" si="70"/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2" t="str">
        <v/>
      </c>
      <c r="H279" s="14" t="str">
        <v/>
      </c>
      <c r="I279" s="14" t="str">
        <v/>
      </c>
      <c r="J279" s="14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 t="str">
        <v/>
      </c>
      <c r="T279" s="10"/>
      <c r="U279" s="10"/>
      <c r="V279" s="7"/>
      <c r="W279" s="7"/>
      <c r="X279" s="7"/>
      <c r="Y279" s="7"/>
      <c r="AH279" s="1"/>
      <c r="AI279" s="1"/>
      <c r="AJ279" s="1"/>
      <c r="AR279" s="7" t="str">
        <f t="shared" si="54"/>
        <v/>
      </c>
      <c r="AS279" s="67" t="str">
        <f t="shared" si="67"/>
        <v/>
      </c>
      <c r="AT279" s="67" t="str">
        <f t="shared" si="68"/>
        <v/>
      </c>
      <c r="AU279" s="67" t="str">
        <f t="shared" si="69"/>
        <v/>
      </c>
      <c r="AV279" s="67" t="str">
        <f t="shared" si="55"/>
        <v/>
      </c>
      <c r="AW279" s="67" t="str">
        <f t="shared" si="56"/>
        <v/>
      </c>
      <c r="AX279" s="67" t="str">
        <f t="shared" si="57"/>
        <v/>
      </c>
      <c r="AY279" s="67" t="str">
        <f t="shared" si="58"/>
        <v/>
      </c>
      <c r="AZ279" s="67" t="str">
        <f t="shared" si="59"/>
        <v/>
      </c>
      <c r="BA279" s="67" t="str">
        <f t="shared" si="60"/>
        <v/>
      </c>
      <c r="BB279" s="67" t="str">
        <f t="shared" si="61"/>
        <v/>
      </c>
      <c r="BC279" s="67" t="str">
        <f t="shared" si="62"/>
        <v/>
      </c>
      <c r="BD279" s="67" t="str">
        <f t="shared" si="63"/>
        <v/>
      </c>
      <c r="BE279" s="67" t="str">
        <f t="shared" si="64"/>
        <v/>
      </c>
      <c r="BF279" s="67" t="str">
        <f t="shared" si="65"/>
        <v/>
      </c>
      <c r="BG279" s="67" t="str">
        <f t="shared" si="66"/>
        <v/>
      </c>
      <c r="IY279" s="7"/>
      <c r="IZ279" s="7"/>
      <c r="JA279" s="7"/>
    </row>
    <row r="280" spans="1:261" ht="11.85" customHeight="1">
      <c r="A280" s="7" t="str">
        <f t="shared" si="70"/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2" t="str">
        <v/>
      </c>
      <c r="H280" s="14" t="str">
        <v/>
      </c>
      <c r="I280" s="14" t="str">
        <v/>
      </c>
      <c r="J280" s="14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 t="str">
        <v/>
      </c>
      <c r="T280" s="10"/>
      <c r="U280" s="10"/>
      <c r="V280" s="7"/>
      <c r="W280" s="7"/>
      <c r="X280" s="7"/>
      <c r="Y280" s="7"/>
      <c r="AH280" s="1"/>
      <c r="AI280" s="1"/>
      <c r="AJ280" s="1"/>
      <c r="AR280" s="7" t="str">
        <f t="shared" si="54"/>
        <v/>
      </c>
      <c r="AS280" s="67" t="str">
        <f t="shared" si="67"/>
        <v/>
      </c>
      <c r="AT280" s="67" t="str">
        <f t="shared" si="68"/>
        <v/>
      </c>
      <c r="AU280" s="67" t="str">
        <f t="shared" si="69"/>
        <v/>
      </c>
      <c r="AV280" s="67" t="str">
        <f t="shared" si="55"/>
        <v/>
      </c>
      <c r="AW280" s="67" t="str">
        <f t="shared" si="56"/>
        <v/>
      </c>
      <c r="AX280" s="67" t="str">
        <f t="shared" si="57"/>
        <v/>
      </c>
      <c r="AY280" s="67" t="str">
        <f t="shared" si="58"/>
        <v/>
      </c>
      <c r="AZ280" s="67" t="str">
        <f t="shared" si="59"/>
        <v/>
      </c>
      <c r="BA280" s="67" t="str">
        <f t="shared" si="60"/>
        <v/>
      </c>
      <c r="BB280" s="67" t="str">
        <f t="shared" si="61"/>
        <v/>
      </c>
      <c r="BC280" s="67" t="str">
        <f t="shared" si="62"/>
        <v/>
      </c>
      <c r="BD280" s="67" t="str">
        <f t="shared" si="63"/>
        <v/>
      </c>
      <c r="BE280" s="67" t="str">
        <f t="shared" si="64"/>
        <v/>
      </c>
      <c r="BF280" s="67" t="str">
        <f t="shared" si="65"/>
        <v/>
      </c>
      <c r="BG280" s="67" t="str">
        <f t="shared" si="66"/>
        <v/>
      </c>
      <c r="IY280" s="7"/>
      <c r="IZ280" s="7"/>
      <c r="JA280" s="7"/>
    </row>
    <row r="281" spans="1:261" ht="11.85" customHeight="1">
      <c r="A281" s="7" t="str">
        <f t="shared" si="70"/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2" t="str">
        <v/>
      </c>
      <c r="H281" s="14" t="str">
        <v/>
      </c>
      <c r="I281" s="14" t="str">
        <v/>
      </c>
      <c r="J281" s="14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 t="str">
        <v/>
      </c>
      <c r="T281" s="10"/>
      <c r="U281" s="10"/>
      <c r="V281" s="7"/>
      <c r="W281" s="7"/>
      <c r="X281" s="7"/>
      <c r="Y281" s="7"/>
      <c r="AH281" s="1"/>
      <c r="AI281" s="1"/>
      <c r="AJ281" s="1"/>
      <c r="AR281" s="7" t="str">
        <f t="shared" si="54"/>
        <v/>
      </c>
      <c r="AS281" s="67" t="str">
        <f t="shared" si="67"/>
        <v/>
      </c>
      <c r="AT281" s="67" t="str">
        <f t="shared" si="68"/>
        <v/>
      </c>
      <c r="AU281" s="67" t="str">
        <f t="shared" si="69"/>
        <v/>
      </c>
      <c r="AV281" s="67" t="str">
        <f t="shared" si="55"/>
        <v/>
      </c>
      <c r="AW281" s="67" t="str">
        <f t="shared" si="56"/>
        <v/>
      </c>
      <c r="AX281" s="67" t="str">
        <f t="shared" si="57"/>
        <v/>
      </c>
      <c r="AY281" s="67" t="str">
        <f t="shared" si="58"/>
        <v/>
      </c>
      <c r="AZ281" s="67" t="str">
        <f t="shared" si="59"/>
        <v/>
      </c>
      <c r="BA281" s="67" t="str">
        <f t="shared" si="60"/>
        <v/>
      </c>
      <c r="BB281" s="67" t="str">
        <f t="shared" si="61"/>
        <v/>
      </c>
      <c r="BC281" s="67" t="str">
        <f t="shared" si="62"/>
        <v/>
      </c>
      <c r="BD281" s="67" t="str">
        <f t="shared" si="63"/>
        <v/>
      </c>
      <c r="BE281" s="67" t="str">
        <f t="shared" si="64"/>
        <v/>
      </c>
      <c r="BF281" s="67" t="str">
        <f t="shared" si="65"/>
        <v/>
      </c>
      <c r="BG281" s="67" t="str">
        <f t="shared" si="66"/>
        <v/>
      </c>
      <c r="IY281" s="7"/>
      <c r="IZ281" s="7"/>
      <c r="JA281" s="7"/>
    </row>
    <row r="282" spans="1:261" ht="11.85" customHeight="1">
      <c r="A282" s="7" t="str">
        <f t="shared" si="70"/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2" t="str">
        <v/>
      </c>
      <c r="H282" s="14" t="str">
        <v/>
      </c>
      <c r="I282" s="14" t="str">
        <v/>
      </c>
      <c r="J282" s="14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 t="str">
        <v/>
      </c>
      <c r="T282" s="10"/>
      <c r="U282" s="10"/>
      <c r="V282" s="7"/>
      <c r="W282" s="7"/>
      <c r="X282" s="7"/>
      <c r="Y282" s="7"/>
      <c r="AH282" s="1"/>
      <c r="AI282" s="1"/>
      <c r="AJ282" s="1"/>
      <c r="AR282" s="7" t="str">
        <f t="shared" si="54"/>
        <v/>
      </c>
      <c r="AS282" s="67" t="str">
        <f t="shared" si="67"/>
        <v/>
      </c>
      <c r="AT282" s="67" t="str">
        <f t="shared" si="68"/>
        <v/>
      </c>
      <c r="AU282" s="67" t="str">
        <f t="shared" si="69"/>
        <v/>
      </c>
      <c r="AV282" s="67" t="str">
        <f t="shared" si="55"/>
        <v/>
      </c>
      <c r="AW282" s="67" t="str">
        <f t="shared" si="56"/>
        <v/>
      </c>
      <c r="AX282" s="67" t="str">
        <f t="shared" si="57"/>
        <v/>
      </c>
      <c r="AY282" s="67" t="str">
        <f t="shared" si="58"/>
        <v/>
      </c>
      <c r="AZ282" s="67" t="str">
        <f t="shared" si="59"/>
        <v/>
      </c>
      <c r="BA282" s="67" t="str">
        <f t="shared" si="60"/>
        <v/>
      </c>
      <c r="BB282" s="67" t="str">
        <f t="shared" si="61"/>
        <v/>
      </c>
      <c r="BC282" s="67" t="str">
        <f t="shared" si="62"/>
        <v/>
      </c>
      <c r="BD282" s="67" t="str">
        <f t="shared" si="63"/>
        <v/>
      </c>
      <c r="BE282" s="67" t="str">
        <f t="shared" si="64"/>
        <v/>
      </c>
      <c r="BF282" s="67" t="str">
        <f t="shared" si="65"/>
        <v/>
      </c>
      <c r="BG282" s="67" t="str">
        <f t="shared" si="66"/>
        <v/>
      </c>
      <c r="IY282" s="7"/>
      <c r="IZ282" s="7"/>
      <c r="JA282" s="7"/>
    </row>
    <row r="283" spans="1:261" ht="11.85" customHeight="1">
      <c r="A283" s="7" t="str">
        <f t="shared" si="70"/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2" t="str">
        <v/>
      </c>
      <c r="H283" s="14" t="str">
        <v/>
      </c>
      <c r="I283" s="14" t="str">
        <v/>
      </c>
      <c r="J283" s="14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 t="str">
        <v/>
      </c>
      <c r="T283" s="10"/>
      <c r="U283" s="10"/>
      <c r="V283" s="7"/>
      <c r="W283" s="7"/>
      <c r="X283" s="7"/>
      <c r="Y283" s="7"/>
      <c r="AH283" s="1"/>
      <c r="AI283" s="1"/>
      <c r="AJ283" s="1"/>
      <c r="AR283" s="7" t="str">
        <f t="shared" si="54"/>
        <v/>
      </c>
      <c r="AS283" s="67" t="str">
        <f t="shared" si="67"/>
        <v/>
      </c>
      <c r="AT283" s="67" t="str">
        <f t="shared" si="68"/>
        <v/>
      </c>
      <c r="AU283" s="67" t="str">
        <f t="shared" si="69"/>
        <v/>
      </c>
      <c r="AV283" s="67" t="str">
        <f t="shared" si="55"/>
        <v/>
      </c>
      <c r="AW283" s="67" t="str">
        <f t="shared" si="56"/>
        <v/>
      </c>
      <c r="AX283" s="67" t="str">
        <f t="shared" si="57"/>
        <v/>
      </c>
      <c r="AY283" s="67" t="str">
        <f t="shared" si="58"/>
        <v/>
      </c>
      <c r="AZ283" s="67" t="str">
        <f t="shared" si="59"/>
        <v/>
      </c>
      <c r="BA283" s="67" t="str">
        <f t="shared" si="60"/>
        <v/>
      </c>
      <c r="BB283" s="67" t="str">
        <f t="shared" si="61"/>
        <v/>
      </c>
      <c r="BC283" s="67" t="str">
        <f t="shared" si="62"/>
        <v/>
      </c>
      <c r="BD283" s="67" t="str">
        <f t="shared" si="63"/>
        <v/>
      </c>
      <c r="BE283" s="67" t="str">
        <f t="shared" si="64"/>
        <v/>
      </c>
      <c r="BF283" s="67" t="str">
        <f t="shared" si="65"/>
        <v/>
      </c>
      <c r="BG283" s="67" t="str">
        <f t="shared" si="66"/>
        <v/>
      </c>
      <c r="IY283" s="7"/>
      <c r="IZ283" s="7"/>
      <c r="JA283" s="7"/>
    </row>
    <row r="284" spans="1:261" ht="11.85" customHeight="1">
      <c r="A284" s="7" t="str">
        <f t="shared" si="70"/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2" t="str">
        <v/>
      </c>
      <c r="H284" s="14" t="str">
        <v/>
      </c>
      <c r="I284" s="14" t="str">
        <v/>
      </c>
      <c r="J284" s="14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 t="str">
        <v/>
      </c>
      <c r="T284" s="10"/>
      <c r="U284" s="10"/>
      <c r="V284" s="7"/>
      <c r="W284" s="7"/>
      <c r="X284" s="7"/>
      <c r="Y284" s="7"/>
      <c r="AH284" s="1"/>
      <c r="AI284" s="1"/>
      <c r="AJ284" s="1"/>
      <c r="AR284" s="7" t="str">
        <f t="shared" si="54"/>
        <v/>
      </c>
      <c r="AS284" s="67" t="str">
        <f t="shared" si="67"/>
        <v/>
      </c>
      <c r="AT284" s="67" t="str">
        <f t="shared" si="68"/>
        <v/>
      </c>
      <c r="AU284" s="67" t="str">
        <f t="shared" si="69"/>
        <v/>
      </c>
      <c r="AV284" s="67" t="str">
        <f t="shared" si="55"/>
        <v/>
      </c>
      <c r="AW284" s="67" t="str">
        <f t="shared" si="56"/>
        <v/>
      </c>
      <c r="AX284" s="67" t="str">
        <f t="shared" si="57"/>
        <v/>
      </c>
      <c r="AY284" s="67" t="str">
        <f t="shared" si="58"/>
        <v/>
      </c>
      <c r="AZ284" s="67" t="str">
        <f t="shared" si="59"/>
        <v/>
      </c>
      <c r="BA284" s="67" t="str">
        <f t="shared" si="60"/>
        <v/>
      </c>
      <c r="BB284" s="67" t="str">
        <f t="shared" si="61"/>
        <v/>
      </c>
      <c r="BC284" s="67" t="str">
        <f t="shared" si="62"/>
        <v/>
      </c>
      <c r="BD284" s="67" t="str">
        <f t="shared" si="63"/>
        <v/>
      </c>
      <c r="BE284" s="67" t="str">
        <f t="shared" si="64"/>
        <v/>
      </c>
      <c r="BF284" s="67" t="str">
        <f t="shared" si="65"/>
        <v/>
      </c>
      <c r="BG284" s="67" t="str">
        <f t="shared" si="66"/>
        <v/>
      </c>
      <c r="IY284" s="7"/>
      <c r="IZ284" s="7"/>
      <c r="JA284" s="7"/>
    </row>
    <row r="285" spans="1:261" ht="11.85" customHeight="1">
      <c r="A285" s="7" t="str">
        <f t="shared" si="70"/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2" t="str">
        <v/>
      </c>
      <c r="H285" s="14" t="str">
        <v/>
      </c>
      <c r="I285" s="14" t="str">
        <v/>
      </c>
      <c r="J285" s="14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 t="str">
        <v/>
      </c>
      <c r="T285" s="10"/>
      <c r="U285" s="10"/>
      <c r="V285" s="7"/>
      <c r="W285" s="7"/>
      <c r="X285" s="7"/>
      <c r="Y285" s="7"/>
      <c r="AH285" s="1"/>
      <c r="AI285" s="1"/>
      <c r="AJ285" s="1"/>
      <c r="AR285" s="7" t="str">
        <f t="shared" si="54"/>
        <v/>
      </c>
      <c r="AS285" s="67" t="str">
        <f t="shared" si="67"/>
        <v/>
      </c>
      <c r="AT285" s="67" t="str">
        <f t="shared" si="68"/>
        <v/>
      </c>
      <c r="AU285" s="67" t="str">
        <f t="shared" si="69"/>
        <v/>
      </c>
      <c r="AV285" s="67" t="str">
        <f t="shared" si="55"/>
        <v/>
      </c>
      <c r="AW285" s="67" t="str">
        <f t="shared" si="56"/>
        <v/>
      </c>
      <c r="AX285" s="67" t="str">
        <f t="shared" si="57"/>
        <v/>
      </c>
      <c r="AY285" s="67" t="str">
        <f t="shared" si="58"/>
        <v/>
      </c>
      <c r="AZ285" s="67" t="str">
        <f t="shared" si="59"/>
        <v/>
      </c>
      <c r="BA285" s="67" t="str">
        <f t="shared" si="60"/>
        <v/>
      </c>
      <c r="BB285" s="67" t="str">
        <f t="shared" si="61"/>
        <v/>
      </c>
      <c r="BC285" s="67" t="str">
        <f t="shared" si="62"/>
        <v/>
      </c>
      <c r="BD285" s="67" t="str">
        <f t="shared" si="63"/>
        <v/>
      </c>
      <c r="BE285" s="67" t="str">
        <f t="shared" si="64"/>
        <v/>
      </c>
      <c r="BF285" s="67" t="str">
        <f t="shared" si="65"/>
        <v/>
      </c>
      <c r="BG285" s="67" t="str">
        <f t="shared" si="66"/>
        <v/>
      </c>
      <c r="IY285" s="7"/>
      <c r="IZ285" s="7"/>
      <c r="JA285" s="7"/>
    </row>
    <row r="286" spans="1:261" ht="11.85" customHeight="1">
      <c r="A286" s="7" t="str">
        <f t="shared" si="70"/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2" t="str">
        <v/>
      </c>
      <c r="H286" s="14" t="str">
        <v/>
      </c>
      <c r="I286" s="14" t="str">
        <v/>
      </c>
      <c r="J286" s="14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 t="str">
        <v/>
      </c>
      <c r="T286" s="10"/>
      <c r="U286" s="10"/>
      <c r="V286" s="7"/>
      <c r="W286" s="7"/>
      <c r="X286" s="7"/>
      <c r="Y286" s="7"/>
      <c r="AH286" s="1"/>
      <c r="AI286" s="1"/>
      <c r="AJ286" s="1"/>
      <c r="AR286" s="7" t="str">
        <f t="shared" si="54"/>
        <v/>
      </c>
      <c r="AS286" s="67" t="str">
        <f t="shared" si="67"/>
        <v/>
      </c>
      <c r="AT286" s="67" t="str">
        <f t="shared" si="68"/>
        <v/>
      </c>
      <c r="AU286" s="67" t="str">
        <f t="shared" si="69"/>
        <v/>
      </c>
      <c r="AV286" s="67" t="str">
        <f t="shared" si="55"/>
        <v/>
      </c>
      <c r="AW286" s="67" t="str">
        <f t="shared" si="56"/>
        <v/>
      </c>
      <c r="AX286" s="67" t="str">
        <f t="shared" si="57"/>
        <v/>
      </c>
      <c r="AY286" s="67" t="str">
        <f t="shared" si="58"/>
        <v/>
      </c>
      <c r="AZ286" s="67" t="str">
        <f t="shared" si="59"/>
        <v/>
      </c>
      <c r="BA286" s="67" t="str">
        <f t="shared" si="60"/>
        <v/>
      </c>
      <c r="BB286" s="67" t="str">
        <f t="shared" si="61"/>
        <v/>
      </c>
      <c r="BC286" s="67" t="str">
        <f t="shared" si="62"/>
        <v/>
      </c>
      <c r="BD286" s="67" t="str">
        <f t="shared" si="63"/>
        <v/>
      </c>
      <c r="BE286" s="67" t="str">
        <f t="shared" si="64"/>
        <v/>
      </c>
      <c r="BF286" s="67" t="str">
        <f t="shared" si="65"/>
        <v/>
      </c>
      <c r="BG286" s="67" t="str">
        <f t="shared" si="66"/>
        <v/>
      </c>
      <c r="IY286" s="7"/>
      <c r="IZ286" s="7"/>
      <c r="JA286" s="7"/>
    </row>
    <row r="287" spans="1:261" ht="11.85" customHeight="1">
      <c r="A287" s="7" t="str">
        <f t="shared" si="70"/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2" t="str">
        <v/>
      </c>
      <c r="H287" s="14" t="str">
        <v/>
      </c>
      <c r="I287" s="14" t="str">
        <v/>
      </c>
      <c r="J287" s="14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 t="str">
        <v/>
      </c>
      <c r="T287" s="10"/>
      <c r="U287" s="10"/>
      <c r="V287" s="7"/>
      <c r="W287" s="7"/>
      <c r="X287" s="7"/>
      <c r="Y287" s="7"/>
      <c r="AH287" s="1"/>
      <c r="AI287" s="1"/>
      <c r="AJ287" s="1"/>
      <c r="AR287" s="7" t="str">
        <f t="shared" si="54"/>
        <v/>
      </c>
      <c r="AS287" s="67" t="str">
        <f t="shared" si="67"/>
        <v/>
      </c>
      <c r="AT287" s="67" t="str">
        <f t="shared" si="68"/>
        <v/>
      </c>
      <c r="AU287" s="67" t="str">
        <f t="shared" si="69"/>
        <v/>
      </c>
      <c r="AV287" s="67" t="str">
        <f t="shared" si="55"/>
        <v/>
      </c>
      <c r="AW287" s="67" t="str">
        <f t="shared" si="56"/>
        <v/>
      </c>
      <c r="AX287" s="67" t="str">
        <f t="shared" si="57"/>
        <v/>
      </c>
      <c r="AY287" s="67" t="str">
        <f t="shared" si="58"/>
        <v/>
      </c>
      <c r="AZ287" s="67" t="str">
        <f t="shared" si="59"/>
        <v/>
      </c>
      <c r="BA287" s="67" t="str">
        <f t="shared" si="60"/>
        <v/>
      </c>
      <c r="BB287" s="67" t="str">
        <f t="shared" si="61"/>
        <v/>
      </c>
      <c r="BC287" s="67" t="str">
        <f t="shared" si="62"/>
        <v/>
      </c>
      <c r="BD287" s="67" t="str">
        <f t="shared" si="63"/>
        <v/>
      </c>
      <c r="BE287" s="67" t="str">
        <f t="shared" si="64"/>
        <v/>
      </c>
      <c r="BF287" s="67" t="str">
        <f t="shared" si="65"/>
        <v/>
      </c>
      <c r="BG287" s="67" t="str">
        <f t="shared" si="66"/>
        <v/>
      </c>
      <c r="IY287" s="7"/>
      <c r="IZ287" s="7"/>
      <c r="JA287" s="7"/>
    </row>
    <row r="288" spans="1:261" ht="11.85" customHeight="1">
      <c r="A288" s="7" t="str">
        <f t="shared" si="70"/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2" t="str">
        <v/>
      </c>
      <c r="H288" s="14" t="str">
        <v/>
      </c>
      <c r="I288" s="14" t="str">
        <v/>
      </c>
      <c r="J288" s="14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 t="str">
        <v/>
      </c>
      <c r="T288" s="10"/>
      <c r="U288" s="10"/>
      <c r="V288" s="7"/>
      <c r="W288" s="7"/>
      <c r="X288" s="7"/>
      <c r="Y288" s="7"/>
      <c r="AH288" s="1"/>
      <c r="AI288" s="1"/>
      <c r="AJ288" s="1"/>
      <c r="AR288" s="7" t="str">
        <f t="shared" si="54"/>
        <v/>
      </c>
      <c r="AS288" s="67" t="str">
        <f t="shared" si="67"/>
        <v/>
      </c>
      <c r="AT288" s="67" t="str">
        <f t="shared" si="68"/>
        <v/>
      </c>
      <c r="AU288" s="67" t="str">
        <f t="shared" si="69"/>
        <v/>
      </c>
      <c r="AV288" s="67" t="str">
        <f t="shared" si="55"/>
        <v/>
      </c>
      <c r="AW288" s="67" t="str">
        <f t="shared" si="56"/>
        <v/>
      </c>
      <c r="AX288" s="67" t="str">
        <f t="shared" si="57"/>
        <v/>
      </c>
      <c r="AY288" s="67" t="str">
        <f t="shared" si="58"/>
        <v/>
      </c>
      <c r="AZ288" s="67" t="str">
        <f t="shared" si="59"/>
        <v/>
      </c>
      <c r="BA288" s="67" t="str">
        <f t="shared" si="60"/>
        <v/>
      </c>
      <c r="BB288" s="67" t="str">
        <f t="shared" si="61"/>
        <v/>
      </c>
      <c r="BC288" s="67" t="str">
        <f t="shared" si="62"/>
        <v/>
      </c>
      <c r="BD288" s="67" t="str">
        <f t="shared" si="63"/>
        <v/>
      </c>
      <c r="BE288" s="67" t="str">
        <f t="shared" si="64"/>
        <v/>
      </c>
      <c r="BF288" s="67" t="str">
        <f t="shared" si="65"/>
        <v/>
      </c>
      <c r="BG288" s="67" t="str">
        <f t="shared" si="66"/>
        <v/>
      </c>
      <c r="IY288" s="7"/>
      <c r="IZ288" s="7"/>
      <c r="JA288" s="7"/>
    </row>
    <row r="289" spans="1:261" ht="11.85" customHeight="1">
      <c r="A289" s="7" t="str">
        <f t="shared" si="70"/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2" t="str">
        <v/>
      </c>
      <c r="H289" s="14" t="str">
        <v/>
      </c>
      <c r="I289" s="14" t="str">
        <v/>
      </c>
      <c r="J289" s="14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 t="str">
        <v/>
      </c>
      <c r="T289" s="10"/>
      <c r="U289" s="10"/>
      <c r="V289" s="7"/>
      <c r="W289" s="7"/>
      <c r="X289" s="7"/>
      <c r="Y289" s="7"/>
      <c r="AH289" s="1"/>
      <c r="AI289" s="1"/>
      <c r="AJ289" s="1"/>
      <c r="AR289" s="7" t="str">
        <f t="shared" si="54"/>
        <v/>
      </c>
      <c r="AS289" s="67" t="str">
        <f t="shared" si="67"/>
        <v/>
      </c>
      <c r="AT289" s="67" t="str">
        <f t="shared" si="68"/>
        <v/>
      </c>
      <c r="AU289" s="67" t="str">
        <f t="shared" si="69"/>
        <v/>
      </c>
      <c r="AV289" s="67" t="str">
        <f t="shared" si="55"/>
        <v/>
      </c>
      <c r="AW289" s="67" t="str">
        <f t="shared" si="56"/>
        <v/>
      </c>
      <c r="AX289" s="67" t="str">
        <f t="shared" si="57"/>
        <v/>
      </c>
      <c r="AY289" s="67" t="str">
        <f t="shared" si="58"/>
        <v/>
      </c>
      <c r="AZ289" s="67" t="str">
        <f t="shared" si="59"/>
        <v/>
      </c>
      <c r="BA289" s="67" t="str">
        <f t="shared" si="60"/>
        <v/>
      </c>
      <c r="BB289" s="67" t="str">
        <f t="shared" si="61"/>
        <v/>
      </c>
      <c r="BC289" s="67" t="str">
        <f t="shared" si="62"/>
        <v/>
      </c>
      <c r="BD289" s="67" t="str">
        <f t="shared" si="63"/>
        <v/>
      </c>
      <c r="BE289" s="67" t="str">
        <f t="shared" si="64"/>
        <v/>
      </c>
      <c r="BF289" s="67" t="str">
        <f t="shared" si="65"/>
        <v/>
      </c>
      <c r="BG289" s="67" t="str">
        <f t="shared" si="66"/>
        <v/>
      </c>
      <c r="IY289" s="7"/>
      <c r="IZ289" s="7"/>
      <c r="JA289" s="7"/>
    </row>
    <row r="290" spans="1:261" ht="11.85" customHeight="1">
      <c r="A290" s="7" t="str">
        <f t="shared" si="70"/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2" t="str">
        <v/>
      </c>
      <c r="H290" s="14" t="str">
        <v/>
      </c>
      <c r="I290" s="14" t="str">
        <v/>
      </c>
      <c r="J290" s="14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 t="str">
        <v/>
      </c>
      <c r="T290" s="10"/>
      <c r="U290" s="10"/>
      <c r="V290" s="7"/>
      <c r="W290" s="7"/>
      <c r="X290" s="7"/>
      <c r="Y290" s="7"/>
      <c r="AH290" s="1"/>
      <c r="AI290" s="1"/>
      <c r="AJ290" s="1"/>
      <c r="AR290" s="7" t="str">
        <f t="shared" si="54"/>
        <v/>
      </c>
      <c r="AS290" s="67" t="str">
        <f t="shared" si="67"/>
        <v/>
      </c>
      <c r="AT290" s="67" t="str">
        <f t="shared" si="68"/>
        <v/>
      </c>
      <c r="AU290" s="67" t="str">
        <f t="shared" si="69"/>
        <v/>
      </c>
      <c r="AV290" s="67" t="str">
        <f t="shared" si="55"/>
        <v/>
      </c>
      <c r="AW290" s="67" t="str">
        <f t="shared" si="56"/>
        <v/>
      </c>
      <c r="AX290" s="67" t="str">
        <f t="shared" si="57"/>
        <v/>
      </c>
      <c r="AY290" s="67" t="str">
        <f t="shared" si="58"/>
        <v/>
      </c>
      <c r="AZ290" s="67" t="str">
        <f t="shared" si="59"/>
        <v/>
      </c>
      <c r="BA290" s="67" t="str">
        <f t="shared" si="60"/>
        <v/>
      </c>
      <c r="BB290" s="67" t="str">
        <f t="shared" si="61"/>
        <v/>
      </c>
      <c r="BC290" s="67" t="str">
        <f t="shared" si="62"/>
        <v/>
      </c>
      <c r="BD290" s="67" t="str">
        <f t="shared" si="63"/>
        <v/>
      </c>
      <c r="BE290" s="67" t="str">
        <f t="shared" si="64"/>
        <v/>
      </c>
      <c r="BF290" s="67" t="str">
        <f t="shared" si="65"/>
        <v/>
      </c>
      <c r="BG290" s="67" t="str">
        <f t="shared" si="66"/>
        <v/>
      </c>
      <c r="IY290" s="7"/>
      <c r="IZ290" s="7"/>
      <c r="JA290" s="7"/>
    </row>
    <row r="291" spans="1:261" ht="11.85" customHeight="1">
      <c r="A291" s="7" t="str">
        <f t="shared" si="70"/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2" t="str">
        <v/>
      </c>
      <c r="H291" s="14" t="str">
        <v/>
      </c>
      <c r="I291" s="14" t="str">
        <v/>
      </c>
      <c r="J291" s="14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 t="str">
        <v/>
      </c>
      <c r="T291" s="10"/>
      <c r="U291" s="10"/>
      <c r="V291" s="7"/>
      <c r="W291" s="7"/>
      <c r="X291" s="7"/>
      <c r="Y291" s="7"/>
      <c r="AH291" s="1"/>
      <c r="AI291" s="1"/>
      <c r="AJ291" s="1"/>
      <c r="AR291" s="7" t="str">
        <f t="shared" si="54"/>
        <v/>
      </c>
      <c r="AS291" s="67" t="str">
        <f t="shared" si="67"/>
        <v/>
      </c>
      <c r="AT291" s="67" t="str">
        <f t="shared" si="68"/>
        <v/>
      </c>
      <c r="AU291" s="67" t="str">
        <f t="shared" si="69"/>
        <v/>
      </c>
      <c r="AV291" s="67" t="str">
        <f t="shared" si="55"/>
        <v/>
      </c>
      <c r="AW291" s="67" t="str">
        <f t="shared" si="56"/>
        <v/>
      </c>
      <c r="AX291" s="67" t="str">
        <f t="shared" si="57"/>
        <v/>
      </c>
      <c r="AY291" s="67" t="str">
        <f t="shared" si="58"/>
        <v/>
      </c>
      <c r="AZ291" s="67" t="str">
        <f t="shared" si="59"/>
        <v/>
      </c>
      <c r="BA291" s="67" t="str">
        <f t="shared" si="60"/>
        <v/>
      </c>
      <c r="BB291" s="67" t="str">
        <f t="shared" si="61"/>
        <v/>
      </c>
      <c r="BC291" s="67" t="str">
        <f t="shared" si="62"/>
        <v/>
      </c>
      <c r="BD291" s="67" t="str">
        <f t="shared" si="63"/>
        <v/>
      </c>
      <c r="BE291" s="67" t="str">
        <f t="shared" si="64"/>
        <v/>
      </c>
      <c r="BF291" s="67" t="str">
        <f t="shared" si="65"/>
        <v/>
      </c>
      <c r="BG291" s="67" t="str">
        <f t="shared" si="66"/>
        <v/>
      </c>
      <c r="IY291" s="7"/>
      <c r="IZ291" s="7"/>
      <c r="JA291" s="7"/>
    </row>
    <row r="292" spans="1:261" ht="11.85" customHeight="1">
      <c r="A292" s="7" t="str">
        <f t="shared" si="70"/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2" t="str">
        <v/>
      </c>
      <c r="H292" s="14" t="str">
        <v/>
      </c>
      <c r="I292" s="14" t="str">
        <v/>
      </c>
      <c r="J292" s="14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 t="str">
        <v/>
      </c>
      <c r="T292" s="10"/>
      <c r="U292" s="10"/>
      <c r="V292" s="7"/>
      <c r="W292" s="7"/>
      <c r="X292" s="7"/>
      <c r="Y292" s="7"/>
      <c r="AH292" s="1"/>
      <c r="AI292" s="1"/>
      <c r="AJ292" s="1"/>
      <c r="AR292" s="7" t="str">
        <f t="shared" si="54"/>
        <v/>
      </c>
      <c r="AS292" s="67" t="str">
        <f t="shared" si="67"/>
        <v/>
      </c>
      <c r="AT292" s="67" t="str">
        <f t="shared" si="68"/>
        <v/>
      </c>
      <c r="AU292" s="67" t="str">
        <f t="shared" si="69"/>
        <v/>
      </c>
      <c r="AV292" s="67" t="str">
        <f t="shared" si="55"/>
        <v/>
      </c>
      <c r="AW292" s="67" t="str">
        <f t="shared" si="56"/>
        <v/>
      </c>
      <c r="AX292" s="67" t="str">
        <f t="shared" si="57"/>
        <v/>
      </c>
      <c r="AY292" s="67" t="str">
        <f t="shared" si="58"/>
        <v/>
      </c>
      <c r="AZ292" s="67" t="str">
        <f t="shared" si="59"/>
        <v/>
      </c>
      <c r="BA292" s="67" t="str">
        <f t="shared" si="60"/>
        <v/>
      </c>
      <c r="BB292" s="67" t="str">
        <f t="shared" si="61"/>
        <v/>
      </c>
      <c r="BC292" s="67" t="str">
        <f t="shared" si="62"/>
        <v/>
      </c>
      <c r="BD292" s="67" t="str">
        <f t="shared" si="63"/>
        <v/>
      </c>
      <c r="BE292" s="67" t="str">
        <f t="shared" si="64"/>
        <v/>
      </c>
      <c r="BF292" s="67" t="str">
        <f t="shared" si="65"/>
        <v/>
      </c>
      <c r="BG292" s="67" t="str">
        <f t="shared" si="66"/>
        <v/>
      </c>
      <c r="IY292" s="7"/>
      <c r="IZ292" s="7"/>
      <c r="JA292" s="7"/>
    </row>
    <row r="293" spans="1:261" ht="11.85" customHeight="1">
      <c r="A293" s="7" t="str">
        <f t="shared" si="70"/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2" t="str">
        <v/>
      </c>
      <c r="H293" s="14" t="str">
        <v/>
      </c>
      <c r="I293" s="14" t="str">
        <v/>
      </c>
      <c r="J293" s="14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 t="str">
        <v/>
      </c>
      <c r="T293" s="10"/>
      <c r="U293" s="10"/>
      <c r="V293" s="7"/>
      <c r="W293" s="7"/>
      <c r="X293" s="7"/>
      <c r="Y293" s="7"/>
      <c r="AH293" s="1"/>
      <c r="AI293" s="1"/>
      <c r="AJ293" s="1"/>
      <c r="AR293" s="7" t="str">
        <f t="shared" si="54"/>
        <v/>
      </c>
      <c r="AS293" s="67" t="str">
        <f t="shared" si="67"/>
        <v/>
      </c>
      <c r="AT293" s="67" t="str">
        <f t="shared" si="68"/>
        <v/>
      </c>
      <c r="AU293" s="67" t="str">
        <f t="shared" si="69"/>
        <v/>
      </c>
      <c r="AV293" s="67" t="str">
        <f t="shared" si="55"/>
        <v/>
      </c>
      <c r="AW293" s="67" t="str">
        <f t="shared" si="56"/>
        <v/>
      </c>
      <c r="AX293" s="67" t="str">
        <f t="shared" si="57"/>
        <v/>
      </c>
      <c r="AY293" s="67" t="str">
        <f t="shared" si="58"/>
        <v/>
      </c>
      <c r="AZ293" s="67" t="str">
        <f t="shared" si="59"/>
        <v/>
      </c>
      <c r="BA293" s="67" t="str">
        <f t="shared" si="60"/>
        <v/>
      </c>
      <c r="BB293" s="67" t="str">
        <f t="shared" si="61"/>
        <v/>
      </c>
      <c r="BC293" s="67" t="str">
        <f t="shared" si="62"/>
        <v/>
      </c>
      <c r="BD293" s="67" t="str">
        <f t="shared" si="63"/>
        <v/>
      </c>
      <c r="BE293" s="67" t="str">
        <f t="shared" si="64"/>
        <v/>
      </c>
      <c r="BF293" s="67" t="str">
        <f t="shared" si="65"/>
        <v/>
      </c>
      <c r="BG293" s="67" t="str">
        <f t="shared" si="66"/>
        <v/>
      </c>
      <c r="IY293" s="7"/>
      <c r="IZ293" s="7"/>
      <c r="JA293" s="7"/>
    </row>
    <row r="294" spans="1:261" ht="11.85" customHeight="1">
      <c r="A294" s="7" t="str">
        <f t="shared" si="70"/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2" t="str">
        <v/>
      </c>
      <c r="H294" s="14" t="str">
        <v/>
      </c>
      <c r="I294" s="14" t="str">
        <v/>
      </c>
      <c r="J294" s="14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 t="str">
        <v/>
      </c>
      <c r="T294" s="10"/>
      <c r="U294" s="10"/>
      <c r="V294" s="7"/>
      <c r="W294" s="7"/>
      <c r="X294" s="7"/>
      <c r="Y294" s="7"/>
      <c r="AH294" s="1"/>
      <c r="AI294" s="1"/>
      <c r="AJ294" s="1"/>
      <c r="AR294" s="7" t="str">
        <f t="shared" si="54"/>
        <v/>
      </c>
      <c r="AS294" s="67" t="str">
        <f t="shared" si="67"/>
        <v/>
      </c>
      <c r="AT294" s="67" t="str">
        <f t="shared" si="68"/>
        <v/>
      </c>
      <c r="AU294" s="67" t="str">
        <f t="shared" si="69"/>
        <v/>
      </c>
      <c r="AV294" s="67" t="str">
        <f t="shared" si="55"/>
        <v/>
      </c>
      <c r="AW294" s="67" t="str">
        <f t="shared" si="56"/>
        <v/>
      </c>
      <c r="AX294" s="67" t="str">
        <f t="shared" si="57"/>
        <v/>
      </c>
      <c r="AY294" s="67" t="str">
        <f t="shared" si="58"/>
        <v/>
      </c>
      <c r="AZ294" s="67" t="str">
        <f t="shared" si="59"/>
        <v/>
      </c>
      <c r="BA294" s="67" t="str">
        <f t="shared" si="60"/>
        <v/>
      </c>
      <c r="BB294" s="67" t="str">
        <f t="shared" si="61"/>
        <v/>
      </c>
      <c r="BC294" s="67" t="str">
        <f t="shared" si="62"/>
        <v/>
      </c>
      <c r="BD294" s="67" t="str">
        <f t="shared" si="63"/>
        <v/>
      </c>
      <c r="BE294" s="67" t="str">
        <f t="shared" si="64"/>
        <v/>
      </c>
      <c r="BF294" s="67" t="str">
        <f t="shared" si="65"/>
        <v/>
      </c>
      <c r="BG294" s="67" t="str">
        <f t="shared" si="66"/>
        <v/>
      </c>
      <c r="IY294" s="7"/>
      <c r="IZ294" s="7"/>
      <c r="JA294" s="7"/>
    </row>
    <row r="295" spans="1:261" ht="11.85" customHeight="1">
      <c r="A295" s="7" t="str">
        <f t="shared" si="70"/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2" t="str">
        <v/>
      </c>
      <c r="H295" s="14" t="str">
        <v/>
      </c>
      <c r="I295" s="14" t="str">
        <v/>
      </c>
      <c r="J295" s="14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 t="str">
        <v/>
      </c>
      <c r="T295" s="10"/>
      <c r="U295" s="10"/>
      <c r="V295" s="7"/>
      <c r="W295" s="7"/>
      <c r="X295" s="7"/>
      <c r="Y295" s="7"/>
      <c r="AH295" s="1"/>
      <c r="AI295" s="1"/>
      <c r="AJ295" s="1"/>
      <c r="AR295" s="7" t="str">
        <f t="shared" si="54"/>
        <v/>
      </c>
      <c r="AS295" s="67" t="str">
        <f t="shared" si="67"/>
        <v/>
      </c>
      <c r="AT295" s="67" t="str">
        <f t="shared" si="68"/>
        <v/>
      </c>
      <c r="AU295" s="67" t="str">
        <f t="shared" si="69"/>
        <v/>
      </c>
      <c r="AV295" s="67" t="str">
        <f t="shared" si="55"/>
        <v/>
      </c>
      <c r="AW295" s="67" t="str">
        <f t="shared" si="56"/>
        <v/>
      </c>
      <c r="AX295" s="67" t="str">
        <f t="shared" si="57"/>
        <v/>
      </c>
      <c r="AY295" s="67" t="str">
        <f t="shared" si="58"/>
        <v/>
      </c>
      <c r="AZ295" s="67" t="str">
        <f t="shared" si="59"/>
        <v/>
      </c>
      <c r="BA295" s="67" t="str">
        <f t="shared" si="60"/>
        <v/>
      </c>
      <c r="BB295" s="67" t="str">
        <f t="shared" si="61"/>
        <v/>
      </c>
      <c r="BC295" s="67" t="str">
        <f t="shared" si="62"/>
        <v/>
      </c>
      <c r="BD295" s="67" t="str">
        <f t="shared" si="63"/>
        <v/>
      </c>
      <c r="BE295" s="67" t="str">
        <f t="shared" si="64"/>
        <v/>
      </c>
      <c r="BF295" s="67" t="str">
        <f t="shared" si="65"/>
        <v/>
      </c>
      <c r="BG295" s="67" t="str">
        <f t="shared" si="66"/>
        <v/>
      </c>
      <c r="IY295" s="7"/>
      <c r="IZ295" s="7"/>
      <c r="JA295" s="7"/>
    </row>
    <row r="296" spans="1:261" ht="11.85" customHeight="1">
      <c r="A296" s="7" t="str">
        <f t="shared" si="70"/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2" t="str">
        <v/>
      </c>
      <c r="H296" s="14" t="str">
        <v/>
      </c>
      <c r="I296" s="14" t="str">
        <v/>
      </c>
      <c r="J296" s="14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 t="str">
        <v/>
      </c>
      <c r="T296" s="10"/>
      <c r="U296" s="10"/>
      <c r="V296" s="7"/>
      <c r="W296" s="7"/>
      <c r="X296" s="7"/>
      <c r="Y296" s="7"/>
      <c r="AH296" s="1"/>
      <c r="AI296" s="1"/>
      <c r="AJ296" s="1"/>
      <c r="AR296" s="7" t="str">
        <f t="shared" si="54"/>
        <v/>
      </c>
      <c r="AS296" s="67" t="str">
        <f t="shared" si="67"/>
        <v/>
      </c>
      <c r="AT296" s="67" t="str">
        <f t="shared" si="68"/>
        <v/>
      </c>
      <c r="AU296" s="67" t="str">
        <f t="shared" si="69"/>
        <v/>
      </c>
      <c r="AV296" s="67" t="str">
        <f t="shared" si="55"/>
        <v/>
      </c>
      <c r="AW296" s="67" t="str">
        <f t="shared" si="56"/>
        <v/>
      </c>
      <c r="AX296" s="67" t="str">
        <f t="shared" si="57"/>
        <v/>
      </c>
      <c r="AY296" s="67" t="str">
        <f t="shared" si="58"/>
        <v/>
      </c>
      <c r="AZ296" s="67" t="str">
        <f t="shared" si="59"/>
        <v/>
      </c>
      <c r="BA296" s="67" t="str">
        <f t="shared" si="60"/>
        <v/>
      </c>
      <c r="BB296" s="67" t="str">
        <f t="shared" si="61"/>
        <v/>
      </c>
      <c r="BC296" s="67" t="str">
        <f t="shared" si="62"/>
        <v/>
      </c>
      <c r="BD296" s="67" t="str">
        <f t="shared" si="63"/>
        <v/>
      </c>
      <c r="BE296" s="67" t="str">
        <f t="shared" si="64"/>
        <v/>
      </c>
      <c r="BF296" s="67" t="str">
        <f t="shared" si="65"/>
        <v/>
      </c>
      <c r="BG296" s="67" t="str">
        <f t="shared" si="66"/>
        <v/>
      </c>
      <c r="IY296" s="7"/>
      <c r="IZ296" s="7"/>
      <c r="JA296" s="7"/>
    </row>
    <row r="297" spans="1:261" ht="11.85" customHeight="1">
      <c r="A297" s="7" t="str">
        <f t="shared" si="70"/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2" t="str">
        <v/>
      </c>
      <c r="H297" s="14" t="str">
        <v/>
      </c>
      <c r="I297" s="14" t="str">
        <v/>
      </c>
      <c r="J297" s="14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 t="str">
        <v/>
      </c>
      <c r="T297" s="10"/>
      <c r="U297" s="10"/>
      <c r="V297" s="7"/>
      <c r="W297" s="7"/>
      <c r="X297" s="7"/>
      <c r="Y297" s="7"/>
      <c r="AH297" s="1"/>
      <c r="AI297" s="1"/>
      <c r="AJ297" s="1"/>
      <c r="AR297" s="7" t="str">
        <f t="shared" si="54"/>
        <v/>
      </c>
      <c r="AS297" s="67" t="str">
        <f t="shared" si="67"/>
        <v/>
      </c>
      <c r="AT297" s="67" t="str">
        <f t="shared" si="68"/>
        <v/>
      </c>
      <c r="AU297" s="67" t="str">
        <f t="shared" si="69"/>
        <v/>
      </c>
      <c r="AV297" s="67" t="str">
        <f t="shared" si="55"/>
        <v/>
      </c>
      <c r="AW297" s="67" t="str">
        <f t="shared" si="56"/>
        <v/>
      </c>
      <c r="AX297" s="67" t="str">
        <f t="shared" si="57"/>
        <v/>
      </c>
      <c r="AY297" s="67" t="str">
        <f t="shared" si="58"/>
        <v/>
      </c>
      <c r="AZ297" s="67" t="str">
        <f t="shared" si="59"/>
        <v/>
      </c>
      <c r="BA297" s="67" t="str">
        <f t="shared" si="60"/>
        <v/>
      </c>
      <c r="BB297" s="67" t="str">
        <f t="shared" si="61"/>
        <v/>
      </c>
      <c r="BC297" s="67" t="str">
        <f t="shared" si="62"/>
        <v/>
      </c>
      <c r="BD297" s="67" t="str">
        <f t="shared" si="63"/>
        <v/>
      </c>
      <c r="BE297" s="67" t="str">
        <f t="shared" si="64"/>
        <v/>
      </c>
      <c r="BF297" s="67" t="str">
        <f t="shared" si="65"/>
        <v/>
      </c>
      <c r="BG297" s="67" t="str">
        <f t="shared" si="66"/>
        <v/>
      </c>
      <c r="IY297" s="7"/>
      <c r="IZ297" s="7"/>
      <c r="JA297" s="7"/>
    </row>
    <row r="298" spans="1:261" ht="11.85" customHeight="1">
      <c r="A298" s="7" t="str">
        <f t="shared" si="70"/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2" t="str">
        <v/>
      </c>
      <c r="H298" s="14" t="str">
        <v/>
      </c>
      <c r="I298" s="14" t="str">
        <v/>
      </c>
      <c r="J298" s="14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 t="str">
        <v/>
      </c>
      <c r="T298" s="10"/>
      <c r="U298" s="10"/>
      <c r="V298" s="7"/>
      <c r="W298" s="7"/>
      <c r="X298" s="7"/>
      <c r="Y298" s="7"/>
      <c r="AH298" s="1"/>
      <c r="AI298" s="1"/>
      <c r="AJ298" s="1"/>
      <c r="AR298" s="7" t="str">
        <f t="shared" si="54"/>
        <v/>
      </c>
      <c r="AS298" s="67" t="str">
        <f t="shared" si="67"/>
        <v/>
      </c>
      <c r="AT298" s="67" t="str">
        <f t="shared" si="68"/>
        <v/>
      </c>
      <c r="AU298" s="67" t="str">
        <f t="shared" si="69"/>
        <v/>
      </c>
      <c r="AV298" s="67" t="str">
        <f t="shared" si="55"/>
        <v/>
      </c>
      <c r="AW298" s="67" t="str">
        <f t="shared" si="56"/>
        <v/>
      </c>
      <c r="AX298" s="67" t="str">
        <f t="shared" si="57"/>
        <v/>
      </c>
      <c r="AY298" s="67" t="str">
        <f t="shared" si="58"/>
        <v/>
      </c>
      <c r="AZ298" s="67" t="str">
        <f t="shared" si="59"/>
        <v/>
      </c>
      <c r="BA298" s="67" t="str">
        <f t="shared" si="60"/>
        <v/>
      </c>
      <c r="BB298" s="67" t="str">
        <f t="shared" si="61"/>
        <v/>
      </c>
      <c r="BC298" s="67" t="str">
        <f t="shared" si="62"/>
        <v/>
      </c>
      <c r="BD298" s="67" t="str">
        <f t="shared" si="63"/>
        <v/>
      </c>
      <c r="BE298" s="67" t="str">
        <f t="shared" si="64"/>
        <v/>
      </c>
      <c r="BF298" s="67" t="str">
        <f t="shared" si="65"/>
        <v/>
      </c>
      <c r="BG298" s="67" t="str">
        <f t="shared" si="66"/>
        <v/>
      </c>
      <c r="IY298" s="7"/>
      <c r="IZ298" s="7"/>
      <c r="JA298" s="7"/>
    </row>
    <row r="299" spans="1:261" ht="11.85" customHeight="1">
      <c r="A299" s="7" t="str">
        <f t="shared" si="70"/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2" t="str">
        <v/>
      </c>
      <c r="H299" s="14" t="str">
        <v/>
      </c>
      <c r="I299" s="14" t="str">
        <v/>
      </c>
      <c r="J299" s="14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 t="str">
        <v/>
      </c>
      <c r="T299" s="10"/>
      <c r="U299" s="10"/>
      <c r="V299" s="7"/>
      <c r="W299" s="7"/>
      <c r="X299" s="7"/>
      <c r="Y299" s="7"/>
      <c r="AH299" s="1"/>
      <c r="AI299" s="1"/>
      <c r="AJ299" s="1"/>
      <c r="AR299" s="7" t="str">
        <f t="shared" si="54"/>
        <v/>
      </c>
      <c r="AS299" s="67" t="str">
        <f t="shared" si="67"/>
        <v/>
      </c>
      <c r="AT299" s="67" t="str">
        <f t="shared" si="68"/>
        <v/>
      </c>
      <c r="AU299" s="67" t="str">
        <f t="shared" si="69"/>
        <v/>
      </c>
      <c r="AV299" s="67" t="str">
        <f t="shared" si="55"/>
        <v/>
      </c>
      <c r="AW299" s="67" t="str">
        <f t="shared" si="56"/>
        <v/>
      </c>
      <c r="AX299" s="67" t="str">
        <f t="shared" si="57"/>
        <v/>
      </c>
      <c r="AY299" s="67" t="str">
        <f t="shared" si="58"/>
        <v/>
      </c>
      <c r="AZ299" s="67" t="str">
        <f t="shared" si="59"/>
        <v/>
      </c>
      <c r="BA299" s="67" t="str">
        <f t="shared" si="60"/>
        <v/>
      </c>
      <c r="BB299" s="67" t="str">
        <f t="shared" si="61"/>
        <v/>
      </c>
      <c r="BC299" s="67" t="str">
        <f t="shared" si="62"/>
        <v/>
      </c>
      <c r="BD299" s="67" t="str">
        <f t="shared" si="63"/>
        <v/>
      </c>
      <c r="BE299" s="67" t="str">
        <f t="shared" si="64"/>
        <v/>
      </c>
      <c r="BF299" s="67" t="str">
        <f t="shared" si="65"/>
        <v/>
      </c>
      <c r="BG299" s="67" t="str">
        <f t="shared" si="66"/>
        <v/>
      </c>
      <c r="IY299" s="7"/>
      <c r="IZ299" s="7"/>
      <c r="JA299" s="7"/>
    </row>
    <row r="300" spans="1:261" ht="11.85" customHeight="1">
      <c r="A300" s="7" t="str">
        <f t="shared" si="70"/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2" t="str">
        <v/>
      </c>
      <c r="H300" s="14" t="str">
        <v/>
      </c>
      <c r="I300" s="14" t="str">
        <v/>
      </c>
      <c r="J300" s="14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 t="str">
        <v/>
      </c>
      <c r="T300" s="10"/>
      <c r="U300" s="10"/>
      <c r="V300" s="7"/>
      <c r="W300" s="7"/>
      <c r="X300" s="7"/>
      <c r="Y300" s="7"/>
      <c r="AH300" s="1"/>
      <c r="AI300" s="1"/>
      <c r="AJ300" s="1"/>
      <c r="AR300" s="7" t="str">
        <f t="shared" si="54"/>
        <v/>
      </c>
      <c r="AS300" s="67" t="str">
        <f t="shared" si="67"/>
        <v/>
      </c>
      <c r="AT300" s="67" t="str">
        <f t="shared" si="68"/>
        <v/>
      </c>
      <c r="AU300" s="67" t="str">
        <f t="shared" si="69"/>
        <v/>
      </c>
      <c r="AV300" s="67" t="str">
        <f t="shared" si="55"/>
        <v/>
      </c>
      <c r="AW300" s="67" t="str">
        <f t="shared" si="56"/>
        <v/>
      </c>
      <c r="AX300" s="67" t="str">
        <f t="shared" si="57"/>
        <v/>
      </c>
      <c r="AY300" s="67" t="str">
        <f t="shared" si="58"/>
        <v/>
      </c>
      <c r="AZ300" s="67" t="str">
        <f t="shared" si="59"/>
        <v/>
      </c>
      <c r="BA300" s="67" t="str">
        <f t="shared" si="60"/>
        <v/>
      </c>
      <c r="BB300" s="67" t="str">
        <f t="shared" si="61"/>
        <v/>
      </c>
      <c r="BC300" s="67" t="str">
        <f t="shared" si="62"/>
        <v/>
      </c>
      <c r="BD300" s="67" t="str">
        <f t="shared" si="63"/>
        <v/>
      </c>
      <c r="BE300" s="67" t="str">
        <f t="shared" si="64"/>
        <v/>
      </c>
      <c r="BF300" s="67" t="str">
        <f t="shared" si="65"/>
        <v/>
      </c>
      <c r="BG300" s="67" t="str">
        <f t="shared" si="66"/>
        <v/>
      </c>
      <c r="IY300" s="7"/>
      <c r="IZ300" s="7"/>
      <c r="JA300" s="7"/>
    </row>
    <row r="301" spans="1:261" ht="11.85" customHeight="1">
      <c r="A301" s="7" t="str">
        <f t="shared" si="70"/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2" t="str">
        <v/>
      </c>
      <c r="H301" s="14" t="str">
        <v/>
      </c>
      <c r="I301" s="14" t="str">
        <v/>
      </c>
      <c r="J301" s="14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 t="str">
        <v/>
      </c>
      <c r="T301" s="10"/>
      <c r="U301" s="10"/>
      <c r="V301" s="7"/>
      <c r="W301" s="7"/>
      <c r="X301" s="7"/>
      <c r="Y301" s="7"/>
      <c r="AH301" s="1"/>
      <c r="AI301" s="1"/>
      <c r="AJ301" s="1"/>
      <c r="AR301" s="7" t="str">
        <f t="shared" ref="AR301:AR364" si="72">IF((ROW(A301)-ROW($A$45))*$E$29&lt;=$E$30,A301,"")</f>
        <v/>
      </c>
      <c r="AS301" s="67" t="str">
        <f t="shared" si="67"/>
        <v/>
      </c>
      <c r="AT301" s="67" t="str">
        <f t="shared" si="68"/>
        <v/>
      </c>
      <c r="AU301" s="67" t="str">
        <f t="shared" si="69"/>
        <v/>
      </c>
      <c r="AV301" s="67" t="str">
        <f t="shared" ref="AV301:AV364" si="73">IF(ISNUMBER(F301),F301,"")</f>
        <v/>
      </c>
      <c r="AW301" s="67" t="str">
        <f t="shared" ref="AW301:AW364" si="74">IF(ISNUMBER(G301),G301,"")</f>
        <v/>
      </c>
      <c r="AX301" s="67" t="str">
        <f t="shared" ref="AX301:AX364" si="75">IF(ISNUMBER(H301),H301,"")</f>
        <v/>
      </c>
      <c r="AY301" s="67" t="str">
        <f t="shared" ref="AY301:AY364" si="76">IF(ISNUMBER(I301),I301,"")</f>
        <v/>
      </c>
      <c r="AZ301" s="67" t="str">
        <f t="shared" ref="AZ301:AZ364" si="77">IF(ISNUMBER(J301),J301,"")</f>
        <v/>
      </c>
      <c r="BA301" s="67" t="str">
        <f t="shared" ref="BA301:BA364" si="78">IF(ISNUMBER(K301),K301,"")</f>
        <v/>
      </c>
      <c r="BB301" s="67" t="str">
        <f t="shared" ref="BB301:BB364" si="79">IF(ISNUMBER(L301),L301,"")</f>
        <v/>
      </c>
      <c r="BC301" s="67" t="str">
        <f t="shared" ref="BC301:BC364" si="80">IF(ISNUMBER(M301),M301,"")</f>
        <v/>
      </c>
      <c r="BD301" s="67" t="str">
        <f t="shared" ref="BD301:BD364" si="81">IF(ISNUMBER(N301),N301,"")</f>
        <v/>
      </c>
      <c r="BE301" s="67" t="str">
        <f t="shared" ref="BE301:BE364" si="82">IF(ISNUMBER(O301),O301,"")</f>
        <v/>
      </c>
      <c r="BF301" s="67" t="str">
        <f t="shared" ref="BF301:BF364" si="83">IF(ISNUMBER(P301),P301,"")</f>
        <v/>
      </c>
      <c r="BG301" s="67" t="str">
        <f t="shared" ref="BG301:BG364" si="84">IF(ISNUMBER(Q301),Q301,"")</f>
        <v/>
      </c>
      <c r="IY301" s="7"/>
      <c r="IZ301" s="7"/>
      <c r="JA301" s="7"/>
    </row>
    <row r="302" spans="1:261">
      <c r="A302" s="7" t="str">
        <f t="shared" si="70"/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2" t="str">
        <v/>
      </c>
      <c r="H302" s="14" t="str">
        <v/>
      </c>
      <c r="I302" s="14" t="str">
        <v/>
      </c>
      <c r="J302" s="14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 t="str">
        <v/>
      </c>
      <c r="T302" s="10"/>
      <c r="U302" s="10"/>
      <c r="V302" s="7"/>
      <c r="W302" s="7"/>
      <c r="X302" s="7"/>
      <c r="Y302" s="7"/>
      <c r="AH302" s="1"/>
      <c r="AI302" s="1"/>
      <c r="AJ302" s="1"/>
      <c r="AR302" s="7" t="str">
        <f t="shared" si="72"/>
        <v/>
      </c>
      <c r="AS302" s="67" t="str">
        <f t="shared" ref="AS302:AS365" si="85">IF(ISNUMBER(C302),C302,"")</f>
        <v/>
      </c>
      <c r="AT302" s="67" t="str">
        <f t="shared" ref="AT302:AT365" si="86">IF(ISNUMBER(D302),D302,"")</f>
        <v/>
      </c>
      <c r="AU302" s="67" t="str">
        <f t="shared" ref="AU302:AU365" si="87">IF(ISNUMBER(E302),E302,"")</f>
        <v/>
      </c>
      <c r="AV302" s="67" t="str">
        <f t="shared" si="73"/>
        <v/>
      </c>
      <c r="AW302" s="67" t="str">
        <f t="shared" si="74"/>
        <v/>
      </c>
      <c r="AX302" s="67" t="str">
        <f t="shared" si="75"/>
        <v/>
      </c>
      <c r="AY302" s="67" t="str">
        <f t="shared" si="76"/>
        <v/>
      </c>
      <c r="AZ302" s="67" t="str">
        <f t="shared" si="77"/>
        <v/>
      </c>
      <c r="BA302" s="67" t="str">
        <f t="shared" si="78"/>
        <v/>
      </c>
      <c r="BB302" s="67" t="str">
        <f t="shared" si="79"/>
        <v/>
      </c>
      <c r="BC302" s="67" t="str">
        <f t="shared" si="80"/>
        <v/>
      </c>
      <c r="BD302" s="67" t="str">
        <f t="shared" si="81"/>
        <v/>
      </c>
      <c r="BE302" s="67" t="str">
        <f t="shared" si="82"/>
        <v/>
      </c>
      <c r="BF302" s="67" t="str">
        <f t="shared" si="83"/>
        <v/>
      </c>
      <c r="BG302" s="67" t="str">
        <f t="shared" si="84"/>
        <v/>
      </c>
      <c r="IY302" s="7"/>
      <c r="IZ302" s="7"/>
      <c r="JA302" s="7"/>
    </row>
    <row r="303" spans="1:261">
      <c r="A303" s="7" t="str">
        <f t="shared" ref="A303:A345" si="88">IF(OR($D$38,$D$36,$D$35,$D$37,$D$39),IF(MOD((ROW(A303)-ROW($A$45))*$E$29,$E$31)&lt;0.0001,(ROW(A303)-ROW($A$45))*$E$29,""),"")</f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2" t="str">
        <v/>
      </c>
      <c r="H303" s="14" t="str">
        <v/>
      </c>
      <c r="I303" s="14" t="str">
        <v/>
      </c>
      <c r="J303" s="14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 t="str">
        <v/>
      </c>
      <c r="T303" s="10"/>
      <c r="U303" s="10"/>
      <c r="V303" s="7"/>
      <c r="W303" s="7"/>
      <c r="X303" s="7"/>
      <c r="Y303" s="7"/>
      <c r="AH303" s="1"/>
      <c r="AI303" s="1"/>
      <c r="AJ303" s="1"/>
      <c r="AR303" s="7" t="str">
        <f t="shared" si="72"/>
        <v/>
      </c>
      <c r="AS303" s="67" t="str">
        <f t="shared" si="85"/>
        <v/>
      </c>
      <c r="AT303" s="67" t="str">
        <f t="shared" si="86"/>
        <v/>
      </c>
      <c r="AU303" s="67" t="str">
        <f t="shared" si="87"/>
        <v/>
      </c>
      <c r="AV303" s="67" t="str">
        <f t="shared" si="73"/>
        <v/>
      </c>
      <c r="AW303" s="67" t="str">
        <f t="shared" si="74"/>
        <v/>
      </c>
      <c r="AX303" s="67" t="str">
        <f t="shared" si="75"/>
        <v/>
      </c>
      <c r="AY303" s="67" t="str">
        <f t="shared" si="76"/>
        <v/>
      </c>
      <c r="AZ303" s="67" t="str">
        <f t="shared" si="77"/>
        <v/>
      </c>
      <c r="BA303" s="67" t="str">
        <f t="shared" si="78"/>
        <v/>
      </c>
      <c r="BB303" s="67" t="str">
        <f t="shared" si="79"/>
        <v/>
      </c>
      <c r="BC303" s="67" t="str">
        <f t="shared" si="80"/>
        <v/>
      </c>
      <c r="BD303" s="67" t="str">
        <f t="shared" si="81"/>
        <v/>
      </c>
      <c r="BE303" s="67" t="str">
        <f t="shared" si="82"/>
        <v/>
      </c>
      <c r="BF303" s="67" t="str">
        <f t="shared" si="83"/>
        <v/>
      </c>
      <c r="BG303" s="67" t="str">
        <f t="shared" si="84"/>
        <v/>
      </c>
      <c r="IY303" s="7"/>
      <c r="IZ303" s="7"/>
      <c r="JA303" s="7"/>
    </row>
    <row r="304" spans="1:261">
      <c r="A304" s="7" t="str">
        <f t="shared" si="88"/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2" t="str">
        <v/>
      </c>
      <c r="H304" s="14" t="str">
        <v/>
      </c>
      <c r="I304" s="14" t="str">
        <v/>
      </c>
      <c r="J304" s="14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 t="str">
        <v/>
      </c>
      <c r="T304" s="10"/>
      <c r="U304" s="10"/>
      <c r="V304" s="7"/>
      <c r="W304" s="7"/>
      <c r="X304" s="7"/>
      <c r="Y304" s="7"/>
      <c r="AH304" s="1"/>
      <c r="AI304" s="1"/>
      <c r="AJ304" s="1"/>
      <c r="AR304" s="7" t="str">
        <f t="shared" si="72"/>
        <v/>
      </c>
      <c r="AS304" s="67" t="str">
        <f t="shared" si="85"/>
        <v/>
      </c>
      <c r="AT304" s="67" t="str">
        <f t="shared" si="86"/>
        <v/>
      </c>
      <c r="AU304" s="67" t="str">
        <f t="shared" si="87"/>
        <v/>
      </c>
      <c r="AV304" s="67" t="str">
        <f t="shared" si="73"/>
        <v/>
      </c>
      <c r="AW304" s="67" t="str">
        <f t="shared" si="74"/>
        <v/>
      </c>
      <c r="AX304" s="67" t="str">
        <f t="shared" si="75"/>
        <v/>
      </c>
      <c r="AY304" s="67" t="str">
        <f t="shared" si="76"/>
        <v/>
      </c>
      <c r="AZ304" s="67" t="str">
        <f t="shared" si="77"/>
        <v/>
      </c>
      <c r="BA304" s="67" t="str">
        <f t="shared" si="78"/>
        <v/>
      </c>
      <c r="BB304" s="67" t="str">
        <f t="shared" si="79"/>
        <v/>
      </c>
      <c r="BC304" s="67" t="str">
        <f t="shared" si="80"/>
        <v/>
      </c>
      <c r="BD304" s="67" t="str">
        <f t="shared" si="81"/>
        <v/>
      </c>
      <c r="BE304" s="67" t="str">
        <f t="shared" si="82"/>
        <v/>
      </c>
      <c r="BF304" s="67" t="str">
        <f t="shared" si="83"/>
        <v/>
      </c>
      <c r="BG304" s="67" t="str">
        <f t="shared" si="84"/>
        <v/>
      </c>
      <c r="IY304" s="7"/>
      <c r="IZ304" s="7"/>
      <c r="JA304" s="7"/>
    </row>
    <row r="305" spans="1:261">
      <c r="A305" s="7" t="str">
        <f t="shared" si="88"/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2" t="str">
        <v/>
      </c>
      <c r="H305" s="14" t="str">
        <v/>
      </c>
      <c r="I305" s="14" t="str">
        <v/>
      </c>
      <c r="J305" s="14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 t="str">
        <v/>
      </c>
      <c r="T305" s="10"/>
      <c r="U305" s="10"/>
      <c r="V305" s="7"/>
      <c r="W305" s="7"/>
      <c r="X305" s="7"/>
      <c r="Y305" s="7"/>
      <c r="AH305" s="1"/>
      <c r="AI305" s="1"/>
      <c r="AJ305" s="1"/>
      <c r="AR305" s="7" t="str">
        <f t="shared" si="72"/>
        <v/>
      </c>
      <c r="AS305" s="67" t="str">
        <f t="shared" si="85"/>
        <v/>
      </c>
      <c r="AT305" s="67" t="str">
        <f t="shared" si="86"/>
        <v/>
      </c>
      <c r="AU305" s="67" t="str">
        <f t="shared" si="87"/>
        <v/>
      </c>
      <c r="AV305" s="67" t="str">
        <f t="shared" si="73"/>
        <v/>
      </c>
      <c r="AW305" s="67" t="str">
        <f t="shared" si="74"/>
        <v/>
      </c>
      <c r="AX305" s="67" t="str">
        <f t="shared" si="75"/>
        <v/>
      </c>
      <c r="AY305" s="67" t="str">
        <f t="shared" si="76"/>
        <v/>
      </c>
      <c r="AZ305" s="67" t="str">
        <f t="shared" si="77"/>
        <v/>
      </c>
      <c r="BA305" s="67" t="str">
        <f t="shared" si="78"/>
        <v/>
      </c>
      <c r="BB305" s="67" t="str">
        <f t="shared" si="79"/>
        <v/>
      </c>
      <c r="BC305" s="67" t="str">
        <f t="shared" si="80"/>
        <v/>
      </c>
      <c r="BD305" s="67" t="str">
        <f t="shared" si="81"/>
        <v/>
      </c>
      <c r="BE305" s="67" t="str">
        <f t="shared" si="82"/>
        <v/>
      </c>
      <c r="BF305" s="67" t="str">
        <f t="shared" si="83"/>
        <v/>
      </c>
      <c r="BG305" s="67" t="str">
        <f t="shared" si="84"/>
        <v/>
      </c>
      <c r="IY305" s="7"/>
      <c r="IZ305" s="7"/>
      <c r="JA305" s="7"/>
    </row>
    <row r="306" spans="1:261">
      <c r="A306" s="7" t="str">
        <f t="shared" si="88"/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2" t="str">
        <v/>
      </c>
      <c r="H306" s="14" t="str">
        <v/>
      </c>
      <c r="I306" s="14" t="str">
        <v/>
      </c>
      <c r="J306" s="14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 t="str">
        <v/>
      </c>
      <c r="T306" s="10"/>
      <c r="U306" s="10"/>
      <c r="V306" s="7"/>
      <c r="W306" s="7"/>
      <c r="X306" s="7"/>
      <c r="Y306" s="7"/>
      <c r="AH306" s="1"/>
      <c r="AI306" s="1"/>
      <c r="AJ306" s="1"/>
      <c r="AR306" s="7" t="str">
        <f t="shared" si="72"/>
        <v/>
      </c>
      <c r="AS306" s="67" t="str">
        <f t="shared" si="85"/>
        <v/>
      </c>
      <c r="AT306" s="67" t="str">
        <f t="shared" si="86"/>
        <v/>
      </c>
      <c r="AU306" s="67" t="str">
        <f t="shared" si="87"/>
        <v/>
      </c>
      <c r="AV306" s="67" t="str">
        <f t="shared" si="73"/>
        <v/>
      </c>
      <c r="AW306" s="67" t="str">
        <f t="shared" si="74"/>
        <v/>
      </c>
      <c r="AX306" s="67" t="str">
        <f t="shared" si="75"/>
        <v/>
      </c>
      <c r="AY306" s="67" t="str">
        <f t="shared" si="76"/>
        <v/>
      </c>
      <c r="AZ306" s="67" t="str">
        <f t="shared" si="77"/>
        <v/>
      </c>
      <c r="BA306" s="67" t="str">
        <f t="shared" si="78"/>
        <v/>
      </c>
      <c r="BB306" s="67" t="str">
        <f t="shared" si="79"/>
        <v/>
      </c>
      <c r="BC306" s="67" t="str">
        <f t="shared" si="80"/>
        <v/>
      </c>
      <c r="BD306" s="67" t="str">
        <f t="shared" si="81"/>
        <v/>
      </c>
      <c r="BE306" s="67" t="str">
        <f t="shared" si="82"/>
        <v/>
      </c>
      <c r="BF306" s="67" t="str">
        <f t="shared" si="83"/>
        <v/>
      </c>
      <c r="BG306" s="67" t="str">
        <f t="shared" si="84"/>
        <v/>
      </c>
      <c r="IY306" s="7"/>
      <c r="IZ306" s="7"/>
      <c r="JA306" s="7"/>
    </row>
    <row r="307" spans="1:261">
      <c r="A307" s="7" t="str">
        <f t="shared" si="88"/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2" t="str">
        <v/>
      </c>
      <c r="H307" s="14" t="str">
        <v/>
      </c>
      <c r="I307" s="14" t="str">
        <v/>
      </c>
      <c r="J307" s="14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 t="str">
        <v/>
      </c>
      <c r="T307" s="10"/>
      <c r="U307" s="10"/>
      <c r="V307" s="7"/>
      <c r="W307" s="7"/>
      <c r="X307" s="7"/>
      <c r="Y307" s="7"/>
      <c r="AH307" s="1"/>
      <c r="AI307" s="1"/>
      <c r="AJ307" s="1"/>
      <c r="AR307" s="7" t="str">
        <f t="shared" si="72"/>
        <v/>
      </c>
      <c r="AS307" s="67" t="str">
        <f t="shared" si="85"/>
        <v/>
      </c>
      <c r="AT307" s="67" t="str">
        <f t="shared" si="86"/>
        <v/>
      </c>
      <c r="AU307" s="67" t="str">
        <f t="shared" si="87"/>
        <v/>
      </c>
      <c r="AV307" s="67" t="str">
        <f t="shared" si="73"/>
        <v/>
      </c>
      <c r="AW307" s="67" t="str">
        <f t="shared" si="74"/>
        <v/>
      </c>
      <c r="AX307" s="67" t="str">
        <f t="shared" si="75"/>
        <v/>
      </c>
      <c r="AY307" s="67" t="str">
        <f t="shared" si="76"/>
        <v/>
      </c>
      <c r="AZ307" s="67" t="str">
        <f t="shared" si="77"/>
        <v/>
      </c>
      <c r="BA307" s="67" t="str">
        <f t="shared" si="78"/>
        <v/>
      </c>
      <c r="BB307" s="67" t="str">
        <f t="shared" si="79"/>
        <v/>
      </c>
      <c r="BC307" s="67" t="str">
        <f t="shared" si="80"/>
        <v/>
      </c>
      <c r="BD307" s="67" t="str">
        <f t="shared" si="81"/>
        <v/>
      </c>
      <c r="BE307" s="67" t="str">
        <f t="shared" si="82"/>
        <v/>
      </c>
      <c r="BF307" s="67" t="str">
        <f t="shared" si="83"/>
        <v/>
      </c>
      <c r="BG307" s="67" t="str">
        <f t="shared" si="84"/>
        <v/>
      </c>
      <c r="IY307" s="7"/>
      <c r="IZ307" s="7"/>
      <c r="JA307" s="7"/>
    </row>
    <row r="308" spans="1:261">
      <c r="A308" s="7" t="str">
        <f t="shared" si="88"/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2" t="str">
        <v/>
      </c>
      <c r="H308" s="14" t="str">
        <v/>
      </c>
      <c r="I308" s="14" t="str">
        <v/>
      </c>
      <c r="J308" s="14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 t="str">
        <v/>
      </c>
      <c r="T308" s="10"/>
      <c r="U308" s="10"/>
      <c r="V308" s="7"/>
      <c r="W308" s="7"/>
      <c r="X308" s="7"/>
      <c r="Y308" s="7"/>
      <c r="AH308" s="1"/>
      <c r="AI308" s="1"/>
      <c r="AJ308" s="1"/>
      <c r="AR308" s="7" t="str">
        <f t="shared" si="72"/>
        <v/>
      </c>
      <c r="AS308" s="67" t="str">
        <f t="shared" si="85"/>
        <v/>
      </c>
      <c r="AT308" s="67" t="str">
        <f t="shared" si="86"/>
        <v/>
      </c>
      <c r="AU308" s="67" t="str">
        <f t="shared" si="87"/>
        <v/>
      </c>
      <c r="AV308" s="67" t="str">
        <f t="shared" si="73"/>
        <v/>
      </c>
      <c r="AW308" s="67" t="str">
        <f t="shared" si="74"/>
        <v/>
      </c>
      <c r="AX308" s="67" t="str">
        <f t="shared" si="75"/>
        <v/>
      </c>
      <c r="AY308" s="67" t="str">
        <f t="shared" si="76"/>
        <v/>
      </c>
      <c r="AZ308" s="67" t="str">
        <f t="shared" si="77"/>
        <v/>
      </c>
      <c r="BA308" s="67" t="str">
        <f t="shared" si="78"/>
        <v/>
      </c>
      <c r="BB308" s="67" t="str">
        <f t="shared" si="79"/>
        <v/>
      </c>
      <c r="BC308" s="67" t="str">
        <f t="shared" si="80"/>
        <v/>
      </c>
      <c r="BD308" s="67" t="str">
        <f t="shared" si="81"/>
        <v/>
      </c>
      <c r="BE308" s="67" t="str">
        <f t="shared" si="82"/>
        <v/>
      </c>
      <c r="BF308" s="67" t="str">
        <f t="shared" si="83"/>
        <v/>
      </c>
      <c r="BG308" s="67" t="str">
        <f t="shared" si="84"/>
        <v/>
      </c>
      <c r="IY308" s="7"/>
      <c r="IZ308" s="7"/>
      <c r="JA308" s="7"/>
    </row>
    <row r="309" spans="1:261">
      <c r="A309" s="7" t="str">
        <f t="shared" si="88"/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2" t="str">
        <v/>
      </c>
      <c r="H309" s="14" t="str">
        <v/>
      </c>
      <c r="I309" s="14" t="str">
        <v/>
      </c>
      <c r="J309" s="14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 t="str">
        <v/>
      </c>
      <c r="T309" s="10"/>
      <c r="U309" s="10"/>
      <c r="V309" s="7"/>
      <c r="W309" s="7"/>
      <c r="X309" s="7"/>
      <c r="Y309" s="7"/>
      <c r="AH309" s="1"/>
      <c r="AI309" s="1"/>
      <c r="AJ309" s="1"/>
      <c r="AR309" s="7" t="str">
        <f t="shared" si="72"/>
        <v/>
      </c>
      <c r="AS309" s="67" t="str">
        <f t="shared" si="85"/>
        <v/>
      </c>
      <c r="AT309" s="67" t="str">
        <f t="shared" si="86"/>
        <v/>
      </c>
      <c r="AU309" s="67" t="str">
        <f t="shared" si="87"/>
        <v/>
      </c>
      <c r="AV309" s="67" t="str">
        <f t="shared" si="73"/>
        <v/>
      </c>
      <c r="AW309" s="67" t="str">
        <f t="shared" si="74"/>
        <v/>
      </c>
      <c r="AX309" s="67" t="str">
        <f t="shared" si="75"/>
        <v/>
      </c>
      <c r="AY309" s="67" t="str">
        <f t="shared" si="76"/>
        <v/>
      </c>
      <c r="AZ309" s="67" t="str">
        <f t="shared" si="77"/>
        <v/>
      </c>
      <c r="BA309" s="67" t="str">
        <f t="shared" si="78"/>
        <v/>
      </c>
      <c r="BB309" s="67" t="str">
        <f t="shared" si="79"/>
        <v/>
      </c>
      <c r="BC309" s="67" t="str">
        <f t="shared" si="80"/>
        <v/>
      </c>
      <c r="BD309" s="67" t="str">
        <f t="shared" si="81"/>
        <v/>
      </c>
      <c r="BE309" s="67" t="str">
        <f t="shared" si="82"/>
        <v/>
      </c>
      <c r="BF309" s="67" t="str">
        <f t="shared" si="83"/>
        <v/>
      </c>
      <c r="BG309" s="67" t="str">
        <f t="shared" si="84"/>
        <v/>
      </c>
      <c r="IY309" s="7"/>
      <c r="IZ309" s="7"/>
      <c r="JA309" s="7"/>
    </row>
    <row r="310" spans="1:261">
      <c r="A310" s="7" t="str">
        <f t="shared" si="88"/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2" t="str">
        <v/>
      </c>
      <c r="H310" s="14" t="str">
        <v/>
      </c>
      <c r="I310" s="14" t="str">
        <v/>
      </c>
      <c r="J310" s="14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 t="str">
        <v/>
      </c>
      <c r="T310" s="10"/>
      <c r="U310" s="10"/>
      <c r="V310" s="7"/>
      <c r="W310" s="7"/>
      <c r="X310" s="7"/>
      <c r="Y310" s="7"/>
      <c r="AH310" s="1"/>
      <c r="AI310" s="1"/>
      <c r="AJ310" s="1"/>
      <c r="AR310" s="7" t="str">
        <f t="shared" si="72"/>
        <v/>
      </c>
      <c r="AS310" s="67" t="str">
        <f t="shared" si="85"/>
        <v/>
      </c>
      <c r="AT310" s="67" t="str">
        <f t="shared" si="86"/>
        <v/>
      </c>
      <c r="AU310" s="67" t="str">
        <f t="shared" si="87"/>
        <v/>
      </c>
      <c r="AV310" s="67" t="str">
        <f t="shared" si="73"/>
        <v/>
      </c>
      <c r="AW310" s="67" t="str">
        <f t="shared" si="74"/>
        <v/>
      </c>
      <c r="AX310" s="67" t="str">
        <f t="shared" si="75"/>
        <v/>
      </c>
      <c r="AY310" s="67" t="str">
        <f t="shared" si="76"/>
        <v/>
      </c>
      <c r="AZ310" s="67" t="str">
        <f t="shared" si="77"/>
        <v/>
      </c>
      <c r="BA310" s="67" t="str">
        <f t="shared" si="78"/>
        <v/>
      </c>
      <c r="BB310" s="67" t="str">
        <f t="shared" si="79"/>
        <v/>
      </c>
      <c r="BC310" s="67" t="str">
        <f t="shared" si="80"/>
        <v/>
      </c>
      <c r="BD310" s="67" t="str">
        <f t="shared" si="81"/>
        <v/>
      </c>
      <c r="BE310" s="67" t="str">
        <f t="shared" si="82"/>
        <v/>
      </c>
      <c r="BF310" s="67" t="str">
        <f t="shared" si="83"/>
        <v/>
      </c>
      <c r="BG310" s="67" t="str">
        <f t="shared" si="84"/>
        <v/>
      </c>
      <c r="IY310" s="7"/>
      <c r="IZ310" s="7"/>
      <c r="JA310" s="7"/>
    </row>
    <row r="311" spans="1:261">
      <c r="A311" s="7" t="str">
        <f t="shared" si="88"/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2" t="str">
        <v/>
      </c>
      <c r="H311" s="14" t="str">
        <v/>
      </c>
      <c r="I311" s="14" t="str">
        <v/>
      </c>
      <c r="J311" s="14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 t="str">
        <v/>
      </c>
      <c r="T311" s="10"/>
      <c r="U311" s="10"/>
      <c r="V311" s="7"/>
      <c r="W311" s="7"/>
      <c r="X311" s="7"/>
      <c r="Y311" s="7"/>
      <c r="AH311" s="1"/>
      <c r="AI311" s="1"/>
      <c r="AJ311" s="1"/>
      <c r="AR311" s="7" t="str">
        <f t="shared" si="72"/>
        <v/>
      </c>
      <c r="AS311" s="67" t="str">
        <f t="shared" si="85"/>
        <v/>
      </c>
      <c r="AT311" s="67" t="str">
        <f t="shared" si="86"/>
        <v/>
      </c>
      <c r="AU311" s="67" t="str">
        <f t="shared" si="87"/>
        <v/>
      </c>
      <c r="AV311" s="67" t="str">
        <f t="shared" si="73"/>
        <v/>
      </c>
      <c r="AW311" s="67" t="str">
        <f t="shared" si="74"/>
        <v/>
      </c>
      <c r="AX311" s="67" t="str">
        <f t="shared" si="75"/>
        <v/>
      </c>
      <c r="AY311" s="67" t="str">
        <f t="shared" si="76"/>
        <v/>
      </c>
      <c r="AZ311" s="67" t="str">
        <f t="shared" si="77"/>
        <v/>
      </c>
      <c r="BA311" s="67" t="str">
        <f t="shared" si="78"/>
        <v/>
      </c>
      <c r="BB311" s="67" t="str">
        <f t="shared" si="79"/>
        <v/>
      </c>
      <c r="BC311" s="67" t="str">
        <f t="shared" si="80"/>
        <v/>
      </c>
      <c r="BD311" s="67" t="str">
        <f t="shared" si="81"/>
        <v/>
      </c>
      <c r="BE311" s="67" t="str">
        <f t="shared" si="82"/>
        <v/>
      </c>
      <c r="BF311" s="67" t="str">
        <f t="shared" si="83"/>
        <v/>
      </c>
      <c r="BG311" s="67" t="str">
        <f t="shared" si="84"/>
        <v/>
      </c>
      <c r="IY311" s="7"/>
      <c r="IZ311" s="7"/>
      <c r="JA311" s="7"/>
    </row>
    <row r="312" spans="1:261">
      <c r="A312" s="7" t="str">
        <f t="shared" si="88"/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2" t="str">
        <v/>
      </c>
      <c r="H312" s="14" t="str">
        <v/>
      </c>
      <c r="I312" s="14" t="str">
        <v/>
      </c>
      <c r="J312" s="14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 t="str">
        <v/>
      </c>
      <c r="T312" s="10"/>
      <c r="U312" s="10"/>
      <c r="V312" s="7"/>
      <c r="W312" s="7"/>
      <c r="X312" s="7"/>
      <c r="Y312" s="7"/>
      <c r="AH312" s="1"/>
      <c r="AI312" s="1"/>
      <c r="AJ312" s="1"/>
      <c r="AR312" s="7" t="str">
        <f t="shared" si="72"/>
        <v/>
      </c>
      <c r="AS312" s="67" t="str">
        <f t="shared" si="85"/>
        <v/>
      </c>
      <c r="AT312" s="67" t="str">
        <f t="shared" si="86"/>
        <v/>
      </c>
      <c r="AU312" s="67" t="str">
        <f t="shared" si="87"/>
        <v/>
      </c>
      <c r="AV312" s="67" t="str">
        <f t="shared" si="73"/>
        <v/>
      </c>
      <c r="AW312" s="67" t="str">
        <f t="shared" si="74"/>
        <v/>
      </c>
      <c r="AX312" s="67" t="str">
        <f t="shared" si="75"/>
        <v/>
      </c>
      <c r="AY312" s="67" t="str">
        <f t="shared" si="76"/>
        <v/>
      </c>
      <c r="AZ312" s="67" t="str">
        <f t="shared" si="77"/>
        <v/>
      </c>
      <c r="BA312" s="67" t="str">
        <f t="shared" si="78"/>
        <v/>
      </c>
      <c r="BB312" s="67" t="str">
        <f t="shared" si="79"/>
        <v/>
      </c>
      <c r="BC312" s="67" t="str">
        <f t="shared" si="80"/>
        <v/>
      </c>
      <c r="BD312" s="67" t="str">
        <f t="shared" si="81"/>
        <v/>
      </c>
      <c r="BE312" s="67" t="str">
        <f t="shared" si="82"/>
        <v/>
      </c>
      <c r="BF312" s="67" t="str">
        <f t="shared" si="83"/>
        <v/>
      </c>
      <c r="BG312" s="67" t="str">
        <f t="shared" si="84"/>
        <v/>
      </c>
      <c r="IY312" s="7"/>
      <c r="IZ312" s="7"/>
      <c r="JA312" s="7"/>
    </row>
    <row r="313" spans="1:261">
      <c r="A313" s="7" t="str">
        <f t="shared" si="88"/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2" t="str">
        <v/>
      </c>
      <c r="H313" s="14" t="str">
        <v/>
      </c>
      <c r="I313" s="14" t="str">
        <v/>
      </c>
      <c r="J313" s="14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 t="str">
        <v/>
      </c>
      <c r="T313" s="10"/>
      <c r="U313" s="10"/>
      <c r="V313" s="7"/>
      <c r="W313" s="7"/>
      <c r="X313" s="7"/>
      <c r="Y313" s="7"/>
      <c r="AH313" s="1"/>
      <c r="AI313" s="1"/>
      <c r="AJ313" s="1"/>
      <c r="AR313" s="7" t="str">
        <f t="shared" si="72"/>
        <v/>
      </c>
      <c r="AS313" s="67" t="str">
        <f t="shared" si="85"/>
        <v/>
      </c>
      <c r="AT313" s="67" t="str">
        <f t="shared" si="86"/>
        <v/>
      </c>
      <c r="AU313" s="67" t="str">
        <f t="shared" si="87"/>
        <v/>
      </c>
      <c r="AV313" s="67" t="str">
        <f t="shared" si="73"/>
        <v/>
      </c>
      <c r="AW313" s="67" t="str">
        <f t="shared" si="74"/>
        <v/>
      </c>
      <c r="AX313" s="67" t="str">
        <f t="shared" si="75"/>
        <v/>
      </c>
      <c r="AY313" s="67" t="str">
        <f t="shared" si="76"/>
        <v/>
      </c>
      <c r="AZ313" s="67" t="str">
        <f t="shared" si="77"/>
        <v/>
      </c>
      <c r="BA313" s="67" t="str">
        <f t="shared" si="78"/>
        <v/>
      </c>
      <c r="BB313" s="67" t="str">
        <f t="shared" si="79"/>
        <v/>
      </c>
      <c r="BC313" s="67" t="str">
        <f t="shared" si="80"/>
        <v/>
      </c>
      <c r="BD313" s="67" t="str">
        <f t="shared" si="81"/>
        <v/>
      </c>
      <c r="BE313" s="67" t="str">
        <f t="shared" si="82"/>
        <v/>
      </c>
      <c r="BF313" s="67" t="str">
        <f t="shared" si="83"/>
        <v/>
      </c>
      <c r="BG313" s="67" t="str">
        <f t="shared" si="84"/>
        <v/>
      </c>
      <c r="IY313" s="7"/>
      <c r="IZ313" s="7"/>
      <c r="JA313" s="7"/>
    </row>
    <row r="314" spans="1:261">
      <c r="A314" s="7" t="str">
        <f t="shared" si="88"/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2" t="str">
        <v/>
      </c>
      <c r="H314" s="14" t="str">
        <v/>
      </c>
      <c r="I314" s="14" t="str">
        <v/>
      </c>
      <c r="J314" s="14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 t="str">
        <v/>
      </c>
      <c r="T314" s="10"/>
      <c r="U314" s="10"/>
      <c r="V314" s="7"/>
      <c r="W314" s="7"/>
      <c r="X314" s="7"/>
      <c r="Y314" s="7"/>
      <c r="AH314" s="1"/>
      <c r="AI314" s="1"/>
      <c r="AJ314" s="1"/>
      <c r="AR314" s="7" t="str">
        <f t="shared" si="72"/>
        <v/>
      </c>
      <c r="AS314" s="67" t="str">
        <f t="shared" si="85"/>
        <v/>
      </c>
      <c r="AT314" s="67" t="str">
        <f t="shared" si="86"/>
        <v/>
      </c>
      <c r="AU314" s="67" t="str">
        <f t="shared" si="87"/>
        <v/>
      </c>
      <c r="AV314" s="67" t="str">
        <f t="shared" si="73"/>
        <v/>
      </c>
      <c r="AW314" s="67" t="str">
        <f t="shared" si="74"/>
        <v/>
      </c>
      <c r="AX314" s="67" t="str">
        <f t="shared" si="75"/>
        <v/>
      </c>
      <c r="AY314" s="67" t="str">
        <f t="shared" si="76"/>
        <v/>
      </c>
      <c r="AZ314" s="67" t="str">
        <f t="shared" si="77"/>
        <v/>
      </c>
      <c r="BA314" s="67" t="str">
        <f t="shared" si="78"/>
        <v/>
      </c>
      <c r="BB314" s="67" t="str">
        <f t="shared" si="79"/>
        <v/>
      </c>
      <c r="BC314" s="67" t="str">
        <f t="shared" si="80"/>
        <v/>
      </c>
      <c r="BD314" s="67" t="str">
        <f t="shared" si="81"/>
        <v/>
      </c>
      <c r="BE314" s="67" t="str">
        <f t="shared" si="82"/>
        <v/>
      </c>
      <c r="BF314" s="67" t="str">
        <f t="shared" si="83"/>
        <v/>
      </c>
      <c r="BG314" s="67" t="str">
        <f t="shared" si="84"/>
        <v/>
      </c>
      <c r="IY314" s="7"/>
      <c r="IZ314" s="7"/>
      <c r="JA314" s="7"/>
    </row>
    <row r="315" spans="1:261">
      <c r="A315" s="7" t="str">
        <f t="shared" si="88"/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2" t="str">
        <v/>
      </c>
      <c r="H315" s="14" t="str">
        <v/>
      </c>
      <c r="I315" s="14" t="str">
        <v/>
      </c>
      <c r="J315" s="14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 t="str">
        <v/>
      </c>
      <c r="T315" s="10"/>
      <c r="U315" s="10"/>
      <c r="V315" s="7"/>
      <c r="W315" s="7"/>
      <c r="X315" s="7"/>
      <c r="Y315" s="7"/>
      <c r="AH315" s="1"/>
      <c r="AI315" s="1"/>
      <c r="AJ315" s="1"/>
      <c r="AR315" s="7" t="str">
        <f t="shared" si="72"/>
        <v/>
      </c>
      <c r="AS315" s="67" t="str">
        <f t="shared" si="85"/>
        <v/>
      </c>
      <c r="AT315" s="67" t="str">
        <f t="shared" si="86"/>
        <v/>
      </c>
      <c r="AU315" s="67" t="str">
        <f t="shared" si="87"/>
        <v/>
      </c>
      <c r="AV315" s="67" t="str">
        <f t="shared" si="73"/>
        <v/>
      </c>
      <c r="AW315" s="67" t="str">
        <f t="shared" si="74"/>
        <v/>
      </c>
      <c r="AX315" s="67" t="str">
        <f t="shared" si="75"/>
        <v/>
      </c>
      <c r="AY315" s="67" t="str">
        <f t="shared" si="76"/>
        <v/>
      </c>
      <c r="AZ315" s="67" t="str">
        <f t="shared" si="77"/>
        <v/>
      </c>
      <c r="BA315" s="67" t="str">
        <f t="shared" si="78"/>
        <v/>
      </c>
      <c r="BB315" s="67" t="str">
        <f t="shared" si="79"/>
        <v/>
      </c>
      <c r="BC315" s="67" t="str">
        <f t="shared" si="80"/>
        <v/>
      </c>
      <c r="BD315" s="67" t="str">
        <f t="shared" si="81"/>
        <v/>
      </c>
      <c r="BE315" s="67" t="str">
        <f t="shared" si="82"/>
        <v/>
      </c>
      <c r="BF315" s="67" t="str">
        <f t="shared" si="83"/>
        <v/>
      </c>
      <c r="BG315" s="67" t="str">
        <f t="shared" si="84"/>
        <v/>
      </c>
      <c r="IY315" s="7"/>
      <c r="IZ315" s="7"/>
      <c r="JA315" s="7"/>
    </row>
    <row r="316" spans="1:261">
      <c r="A316" s="7" t="str">
        <f t="shared" si="88"/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2" t="str">
        <v/>
      </c>
      <c r="H316" s="14" t="str">
        <v/>
      </c>
      <c r="I316" s="14" t="str">
        <v/>
      </c>
      <c r="J316" s="14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 t="str">
        <v/>
      </c>
      <c r="T316" s="10"/>
      <c r="U316" s="10"/>
      <c r="V316" s="7"/>
      <c r="W316" s="7"/>
      <c r="X316" s="7"/>
      <c r="Y316" s="7"/>
      <c r="AH316" s="1"/>
      <c r="AI316" s="1"/>
      <c r="AJ316" s="1"/>
      <c r="AR316" s="7" t="str">
        <f t="shared" si="72"/>
        <v/>
      </c>
      <c r="AS316" s="67" t="str">
        <f t="shared" si="85"/>
        <v/>
      </c>
      <c r="AT316" s="67" t="str">
        <f t="shared" si="86"/>
        <v/>
      </c>
      <c r="AU316" s="67" t="str">
        <f t="shared" si="87"/>
        <v/>
      </c>
      <c r="AV316" s="67" t="str">
        <f t="shared" si="73"/>
        <v/>
      </c>
      <c r="AW316" s="67" t="str">
        <f t="shared" si="74"/>
        <v/>
      </c>
      <c r="AX316" s="67" t="str">
        <f t="shared" si="75"/>
        <v/>
      </c>
      <c r="AY316" s="67" t="str">
        <f t="shared" si="76"/>
        <v/>
      </c>
      <c r="AZ316" s="67" t="str">
        <f t="shared" si="77"/>
        <v/>
      </c>
      <c r="BA316" s="67" t="str">
        <f t="shared" si="78"/>
        <v/>
      </c>
      <c r="BB316" s="67" t="str">
        <f t="shared" si="79"/>
        <v/>
      </c>
      <c r="BC316" s="67" t="str">
        <f t="shared" si="80"/>
        <v/>
      </c>
      <c r="BD316" s="67" t="str">
        <f t="shared" si="81"/>
        <v/>
      </c>
      <c r="BE316" s="67" t="str">
        <f t="shared" si="82"/>
        <v/>
      </c>
      <c r="BF316" s="67" t="str">
        <f t="shared" si="83"/>
        <v/>
      </c>
      <c r="BG316" s="67" t="str">
        <f t="shared" si="84"/>
        <v/>
      </c>
      <c r="IY316" s="7"/>
      <c r="IZ316" s="7"/>
      <c r="JA316" s="7"/>
    </row>
    <row r="317" spans="1:261">
      <c r="A317" s="7" t="str">
        <f t="shared" si="88"/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2" t="str">
        <v/>
      </c>
      <c r="H317" s="14" t="str">
        <v/>
      </c>
      <c r="I317" s="14" t="str">
        <v/>
      </c>
      <c r="J317" s="14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 t="str">
        <v/>
      </c>
      <c r="T317" s="10"/>
      <c r="U317" s="10"/>
      <c r="V317" s="7"/>
      <c r="W317" s="7"/>
      <c r="X317" s="7"/>
      <c r="Y317" s="7"/>
      <c r="AH317" s="1"/>
      <c r="AI317" s="1"/>
      <c r="AJ317" s="1"/>
      <c r="AR317" s="7" t="str">
        <f t="shared" si="72"/>
        <v/>
      </c>
      <c r="AS317" s="67" t="str">
        <f t="shared" si="85"/>
        <v/>
      </c>
      <c r="AT317" s="67" t="str">
        <f t="shared" si="86"/>
        <v/>
      </c>
      <c r="AU317" s="67" t="str">
        <f t="shared" si="87"/>
        <v/>
      </c>
      <c r="AV317" s="67" t="str">
        <f t="shared" si="73"/>
        <v/>
      </c>
      <c r="AW317" s="67" t="str">
        <f t="shared" si="74"/>
        <v/>
      </c>
      <c r="AX317" s="67" t="str">
        <f t="shared" si="75"/>
        <v/>
      </c>
      <c r="AY317" s="67" t="str">
        <f t="shared" si="76"/>
        <v/>
      </c>
      <c r="AZ317" s="67" t="str">
        <f t="shared" si="77"/>
        <v/>
      </c>
      <c r="BA317" s="67" t="str">
        <f t="shared" si="78"/>
        <v/>
      </c>
      <c r="BB317" s="67" t="str">
        <f t="shared" si="79"/>
        <v/>
      </c>
      <c r="BC317" s="67" t="str">
        <f t="shared" si="80"/>
        <v/>
      </c>
      <c r="BD317" s="67" t="str">
        <f t="shared" si="81"/>
        <v/>
      </c>
      <c r="BE317" s="67" t="str">
        <f t="shared" si="82"/>
        <v/>
      </c>
      <c r="BF317" s="67" t="str">
        <f t="shared" si="83"/>
        <v/>
      </c>
      <c r="BG317" s="67" t="str">
        <f t="shared" si="84"/>
        <v/>
      </c>
      <c r="IY317" s="7"/>
      <c r="IZ317" s="7"/>
      <c r="JA317" s="7"/>
    </row>
    <row r="318" spans="1:261">
      <c r="A318" s="7" t="str">
        <f t="shared" si="88"/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2" t="str">
        <v/>
      </c>
      <c r="H318" s="14" t="str">
        <v/>
      </c>
      <c r="I318" s="14" t="str">
        <v/>
      </c>
      <c r="J318" s="14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 t="str">
        <v/>
      </c>
      <c r="T318" s="10"/>
      <c r="U318" s="10"/>
      <c r="V318" s="7"/>
      <c r="W318" s="7"/>
      <c r="X318" s="7"/>
      <c r="Y318" s="7"/>
      <c r="AH318" s="1"/>
      <c r="AI318" s="1"/>
      <c r="AJ318" s="1"/>
      <c r="AR318" s="7" t="str">
        <f t="shared" si="72"/>
        <v/>
      </c>
      <c r="AS318" s="67" t="str">
        <f t="shared" si="85"/>
        <v/>
      </c>
      <c r="AT318" s="67" t="str">
        <f t="shared" si="86"/>
        <v/>
      </c>
      <c r="AU318" s="67" t="str">
        <f t="shared" si="87"/>
        <v/>
      </c>
      <c r="AV318" s="67" t="str">
        <f t="shared" si="73"/>
        <v/>
      </c>
      <c r="AW318" s="67" t="str">
        <f t="shared" si="74"/>
        <v/>
      </c>
      <c r="AX318" s="67" t="str">
        <f t="shared" si="75"/>
        <v/>
      </c>
      <c r="AY318" s="67" t="str">
        <f t="shared" si="76"/>
        <v/>
      </c>
      <c r="AZ318" s="67" t="str">
        <f t="shared" si="77"/>
        <v/>
      </c>
      <c r="BA318" s="67" t="str">
        <f t="shared" si="78"/>
        <v/>
      </c>
      <c r="BB318" s="67" t="str">
        <f t="shared" si="79"/>
        <v/>
      </c>
      <c r="BC318" s="67" t="str">
        <f t="shared" si="80"/>
        <v/>
      </c>
      <c r="BD318" s="67" t="str">
        <f t="shared" si="81"/>
        <v/>
      </c>
      <c r="BE318" s="67" t="str">
        <f t="shared" si="82"/>
        <v/>
      </c>
      <c r="BF318" s="67" t="str">
        <f t="shared" si="83"/>
        <v/>
      </c>
      <c r="BG318" s="67" t="str">
        <f t="shared" si="84"/>
        <v/>
      </c>
      <c r="IY318" s="7"/>
      <c r="IZ318" s="7"/>
      <c r="JA318" s="7"/>
    </row>
    <row r="319" spans="1:261">
      <c r="A319" s="7" t="str">
        <f t="shared" si="88"/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2" t="str">
        <v/>
      </c>
      <c r="H319" s="14" t="str">
        <v/>
      </c>
      <c r="I319" s="14" t="str">
        <v/>
      </c>
      <c r="J319" s="14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 t="str">
        <v/>
      </c>
      <c r="T319" s="10"/>
      <c r="U319" s="10"/>
      <c r="V319" s="7"/>
      <c r="W319" s="7"/>
      <c r="X319" s="7"/>
      <c r="Y319" s="7"/>
      <c r="AH319" s="1"/>
      <c r="AI319" s="1"/>
      <c r="AJ319" s="1"/>
      <c r="AR319" s="7" t="str">
        <f t="shared" si="72"/>
        <v/>
      </c>
      <c r="AS319" s="67" t="str">
        <f t="shared" si="85"/>
        <v/>
      </c>
      <c r="AT319" s="67" t="str">
        <f t="shared" si="86"/>
        <v/>
      </c>
      <c r="AU319" s="67" t="str">
        <f t="shared" si="87"/>
        <v/>
      </c>
      <c r="AV319" s="67" t="str">
        <f t="shared" si="73"/>
        <v/>
      </c>
      <c r="AW319" s="67" t="str">
        <f t="shared" si="74"/>
        <v/>
      </c>
      <c r="AX319" s="67" t="str">
        <f t="shared" si="75"/>
        <v/>
      </c>
      <c r="AY319" s="67" t="str">
        <f t="shared" si="76"/>
        <v/>
      </c>
      <c r="AZ319" s="67" t="str">
        <f t="shared" si="77"/>
        <v/>
      </c>
      <c r="BA319" s="67" t="str">
        <f t="shared" si="78"/>
        <v/>
      </c>
      <c r="BB319" s="67" t="str">
        <f t="shared" si="79"/>
        <v/>
      </c>
      <c r="BC319" s="67" t="str">
        <f t="shared" si="80"/>
        <v/>
      </c>
      <c r="BD319" s="67" t="str">
        <f t="shared" si="81"/>
        <v/>
      </c>
      <c r="BE319" s="67" t="str">
        <f t="shared" si="82"/>
        <v/>
      </c>
      <c r="BF319" s="67" t="str">
        <f t="shared" si="83"/>
        <v/>
      </c>
      <c r="BG319" s="67" t="str">
        <f t="shared" si="84"/>
        <v/>
      </c>
      <c r="IY319" s="7"/>
      <c r="IZ319" s="7"/>
      <c r="JA319" s="7"/>
    </row>
    <row r="320" spans="1:261">
      <c r="A320" s="7" t="str">
        <f t="shared" si="88"/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2" t="str">
        <v/>
      </c>
      <c r="H320" s="14" t="str">
        <v/>
      </c>
      <c r="I320" s="14" t="str">
        <v/>
      </c>
      <c r="J320" s="14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 t="str">
        <v/>
      </c>
      <c r="T320" s="10"/>
      <c r="U320" s="10"/>
      <c r="V320" s="7"/>
      <c r="W320" s="7"/>
      <c r="X320" s="7"/>
      <c r="Y320" s="7"/>
      <c r="AH320" s="1"/>
      <c r="AI320" s="1"/>
      <c r="AJ320" s="1"/>
      <c r="AR320" s="7" t="str">
        <f t="shared" si="72"/>
        <v/>
      </c>
      <c r="AS320" s="67" t="str">
        <f t="shared" si="85"/>
        <v/>
      </c>
      <c r="AT320" s="67" t="str">
        <f t="shared" si="86"/>
        <v/>
      </c>
      <c r="AU320" s="67" t="str">
        <f t="shared" si="87"/>
        <v/>
      </c>
      <c r="AV320" s="67" t="str">
        <f t="shared" si="73"/>
        <v/>
      </c>
      <c r="AW320" s="67" t="str">
        <f t="shared" si="74"/>
        <v/>
      </c>
      <c r="AX320" s="67" t="str">
        <f t="shared" si="75"/>
        <v/>
      </c>
      <c r="AY320" s="67" t="str">
        <f t="shared" si="76"/>
        <v/>
      </c>
      <c r="AZ320" s="67" t="str">
        <f t="shared" si="77"/>
        <v/>
      </c>
      <c r="BA320" s="67" t="str">
        <f t="shared" si="78"/>
        <v/>
      </c>
      <c r="BB320" s="67" t="str">
        <f t="shared" si="79"/>
        <v/>
      </c>
      <c r="BC320" s="67" t="str">
        <f t="shared" si="80"/>
        <v/>
      </c>
      <c r="BD320" s="67" t="str">
        <f t="shared" si="81"/>
        <v/>
      </c>
      <c r="BE320" s="67" t="str">
        <f t="shared" si="82"/>
        <v/>
      </c>
      <c r="BF320" s="67" t="str">
        <f t="shared" si="83"/>
        <v/>
      </c>
      <c r="BG320" s="67" t="str">
        <f t="shared" si="84"/>
        <v/>
      </c>
      <c r="IY320" s="7"/>
      <c r="IZ320" s="7"/>
      <c r="JA320" s="7"/>
    </row>
    <row r="321" spans="1:261">
      <c r="A321" s="7" t="str">
        <f t="shared" si="88"/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2" t="str">
        <v/>
      </c>
      <c r="H321" s="14" t="str">
        <v/>
      </c>
      <c r="I321" s="14" t="str">
        <v/>
      </c>
      <c r="J321" s="14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 t="str">
        <v/>
      </c>
      <c r="T321" s="10"/>
      <c r="U321" s="10"/>
      <c r="V321" s="7"/>
      <c r="W321" s="7"/>
      <c r="X321" s="7"/>
      <c r="Y321" s="7"/>
      <c r="AH321" s="1"/>
      <c r="AI321" s="1"/>
      <c r="AJ321" s="1"/>
      <c r="AR321" s="7" t="str">
        <f t="shared" si="72"/>
        <v/>
      </c>
      <c r="AS321" s="67" t="str">
        <f t="shared" si="85"/>
        <v/>
      </c>
      <c r="AT321" s="67" t="str">
        <f t="shared" si="86"/>
        <v/>
      </c>
      <c r="AU321" s="67" t="str">
        <f t="shared" si="87"/>
        <v/>
      </c>
      <c r="AV321" s="67" t="str">
        <f t="shared" si="73"/>
        <v/>
      </c>
      <c r="AW321" s="67" t="str">
        <f t="shared" si="74"/>
        <v/>
      </c>
      <c r="AX321" s="67" t="str">
        <f t="shared" si="75"/>
        <v/>
      </c>
      <c r="AY321" s="67" t="str">
        <f t="shared" si="76"/>
        <v/>
      </c>
      <c r="AZ321" s="67" t="str">
        <f t="shared" si="77"/>
        <v/>
      </c>
      <c r="BA321" s="67" t="str">
        <f t="shared" si="78"/>
        <v/>
      </c>
      <c r="BB321" s="67" t="str">
        <f t="shared" si="79"/>
        <v/>
      </c>
      <c r="BC321" s="67" t="str">
        <f t="shared" si="80"/>
        <v/>
      </c>
      <c r="BD321" s="67" t="str">
        <f t="shared" si="81"/>
        <v/>
      </c>
      <c r="BE321" s="67" t="str">
        <f t="shared" si="82"/>
        <v/>
      </c>
      <c r="BF321" s="67" t="str">
        <f t="shared" si="83"/>
        <v/>
      </c>
      <c r="BG321" s="67" t="str">
        <f t="shared" si="84"/>
        <v/>
      </c>
      <c r="IY321" s="7"/>
      <c r="IZ321" s="7"/>
      <c r="JA321" s="7"/>
    </row>
    <row r="322" spans="1:261">
      <c r="A322" s="7" t="str">
        <f t="shared" si="88"/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2" t="str">
        <v/>
      </c>
      <c r="H322" s="14" t="str">
        <v/>
      </c>
      <c r="I322" s="14" t="str">
        <v/>
      </c>
      <c r="J322" s="14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 t="str">
        <v/>
      </c>
      <c r="T322" s="10"/>
      <c r="U322" s="10"/>
      <c r="V322" s="7"/>
      <c r="W322" s="7"/>
      <c r="X322" s="7"/>
      <c r="Y322" s="7"/>
      <c r="AH322" s="1"/>
      <c r="AI322" s="1"/>
      <c r="AJ322" s="1"/>
      <c r="AR322" s="7" t="str">
        <f t="shared" si="72"/>
        <v/>
      </c>
      <c r="AS322" s="67" t="str">
        <f t="shared" si="85"/>
        <v/>
      </c>
      <c r="AT322" s="67" t="str">
        <f t="shared" si="86"/>
        <v/>
      </c>
      <c r="AU322" s="67" t="str">
        <f t="shared" si="87"/>
        <v/>
      </c>
      <c r="AV322" s="67" t="str">
        <f t="shared" si="73"/>
        <v/>
      </c>
      <c r="AW322" s="67" t="str">
        <f t="shared" si="74"/>
        <v/>
      </c>
      <c r="AX322" s="67" t="str">
        <f t="shared" si="75"/>
        <v/>
      </c>
      <c r="AY322" s="67" t="str">
        <f t="shared" si="76"/>
        <v/>
      </c>
      <c r="AZ322" s="67" t="str">
        <f t="shared" si="77"/>
        <v/>
      </c>
      <c r="BA322" s="67" t="str">
        <f t="shared" si="78"/>
        <v/>
      </c>
      <c r="BB322" s="67" t="str">
        <f t="shared" si="79"/>
        <v/>
      </c>
      <c r="BC322" s="67" t="str">
        <f t="shared" si="80"/>
        <v/>
      </c>
      <c r="BD322" s="67" t="str">
        <f t="shared" si="81"/>
        <v/>
      </c>
      <c r="BE322" s="67" t="str">
        <f t="shared" si="82"/>
        <v/>
      </c>
      <c r="BF322" s="67" t="str">
        <f t="shared" si="83"/>
        <v/>
      </c>
      <c r="BG322" s="67" t="str">
        <f t="shared" si="84"/>
        <v/>
      </c>
      <c r="IY322" s="7"/>
      <c r="IZ322" s="7"/>
      <c r="JA322" s="7"/>
    </row>
    <row r="323" spans="1:261">
      <c r="A323" s="7" t="str">
        <f t="shared" si="88"/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2" t="str">
        <v/>
      </c>
      <c r="H323" s="14" t="str">
        <v/>
      </c>
      <c r="I323" s="14" t="str">
        <v/>
      </c>
      <c r="J323" s="14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 t="str">
        <v/>
      </c>
      <c r="T323" s="10"/>
      <c r="U323" s="10"/>
      <c r="V323" s="7"/>
      <c r="W323" s="7"/>
      <c r="X323" s="7"/>
      <c r="Y323" s="7"/>
      <c r="AH323" s="1"/>
      <c r="AI323" s="1"/>
      <c r="AJ323" s="1"/>
      <c r="AR323" s="7" t="str">
        <f t="shared" si="72"/>
        <v/>
      </c>
      <c r="AS323" s="67" t="str">
        <f t="shared" si="85"/>
        <v/>
      </c>
      <c r="AT323" s="67" t="str">
        <f t="shared" si="86"/>
        <v/>
      </c>
      <c r="AU323" s="67" t="str">
        <f t="shared" si="87"/>
        <v/>
      </c>
      <c r="AV323" s="67" t="str">
        <f t="shared" si="73"/>
        <v/>
      </c>
      <c r="AW323" s="67" t="str">
        <f t="shared" si="74"/>
        <v/>
      </c>
      <c r="AX323" s="67" t="str">
        <f t="shared" si="75"/>
        <v/>
      </c>
      <c r="AY323" s="67" t="str">
        <f t="shared" si="76"/>
        <v/>
      </c>
      <c r="AZ323" s="67" t="str">
        <f t="shared" si="77"/>
        <v/>
      </c>
      <c r="BA323" s="67" t="str">
        <f t="shared" si="78"/>
        <v/>
      </c>
      <c r="BB323" s="67" t="str">
        <f t="shared" si="79"/>
        <v/>
      </c>
      <c r="BC323" s="67" t="str">
        <f t="shared" si="80"/>
        <v/>
      </c>
      <c r="BD323" s="67" t="str">
        <f t="shared" si="81"/>
        <v/>
      </c>
      <c r="BE323" s="67" t="str">
        <f t="shared" si="82"/>
        <v/>
      </c>
      <c r="BF323" s="67" t="str">
        <f t="shared" si="83"/>
        <v/>
      </c>
      <c r="BG323" s="67" t="str">
        <f t="shared" si="84"/>
        <v/>
      </c>
      <c r="IY323" s="7"/>
      <c r="IZ323" s="7"/>
      <c r="JA323" s="7"/>
    </row>
    <row r="324" spans="1:261">
      <c r="A324" s="7" t="str">
        <f t="shared" si="88"/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2" t="str">
        <v/>
      </c>
      <c r="H324" s="14" t="str">
        <v/>
      </c>
      <c r="I324" s="14" t="str">
        <v/>
      </c>
      <c r="J324" s="14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 t="str">
        <v/>
      </c>
      <c r="T324" s="10"/>
      <c r="U324" s="10"/>
      <c r="V324" s="7"/>
      <c r="W324" s="7"/>
      <c r="X324" s="7"/>
      <c r="Y324" s="7"/>
      <c r="AH324" s="1"/>
      <c r="AI324" s="1"/>
      <c r="AJ324" s="1"/>
      <c r="AR324" s="7" t="str">
        <f t="shared" si="72"/>
        <v/>
      </c>
      <c r="AS324" s="67" t="str">
        <f t="shared" si="85"/>
        <v/>
      </c>
      <c r="AT324" s="67" t="str">
        <f t="shared" si="86"/>
        <v/>
      </c>
      <c r="AU324" s="67" t="str">
        <f t="shared" si="87"/>
        <v/>
      </c>
      <c r="AV324" s="67" t="str">
        <f t="shared" si="73"/>
        <v/>
      </c>
      <c r="AW324" s="67" t="str">
        <f t="shared" si="74"/>
        <v/>
      </c>
      <c r="AX324" s="67" t="str">
        <f t="shared" si="75"/>
        <v/>
      </c>
      <c r="AY324" s="67" t="str">
        <f t="shared" si="76"/>
        <v/>
      </c>
      <c r="AZ324" s="67" t="str">
        <f t="shared" si="77"/>
        <v/>
      </c>
      <c r="BA324" s="67" t="str">
        <f t="shared" si="78"/>
        <v/>
      </c>
      <c r="BB324" s="67" t="str">
        <f t="shared" si="79"/>
        <v/>
      </c>
      <c r="BC324" s="67" t="str">
        <f t="shared" si="80"/>
        <v/>
      </c>
      <c r="BD324" s="67" t="str">
        <f t="shared" si="81"/>
        <v/>
      </c>
      <c r="BE324" s="67" t="str">
        <f t="shared" si="82"/>
        <v/>
      </c>
      <c r="BF324" s="67" t="str">
        <f t="shared" si="83"/>
        <v/>
      </c>
      <c r="BG324" s="67" t="str">
        <f t="shared" si="84"/>
        <v/>
      </c>
      <c r="IY324" s="7"/>
      <c r="IZ324" s="7"/>
      <c r="JA324" s="7"/>
    </row>
    <row r="325" spans="1:261">
      <c r="A325" s="7" t="str">
        <f t="shared" si="88"/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2" t="str">
        <v/>
      </c>
      <c r="H325" s="14" t="str">
        <v/>
      </c>
      <c r="I325" s="14" t="str">
        <v/>
      </c>
      <c r="J325" s="14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 t="str">
        <v/>
      </c>
      <c r="T325" s="10"/>
      <c r="U325" s="10"/>
      <c r="V325" s="7"/>
      <c r="W325" s="7"/>
      <c r="X325" s="7"/>
      <c r="Y325" s="7"/>
      <c r="AH325" s="1"/>
      <c r="AI325" s="1"/>
      <c r="AJ325" s="1"/>
      <c r="AR325" s="7" t="str">
        <f t="shared" si="72"/>
        <v/>
      </c>
      <c r="AS325" s="67" t="str">
        <f t="shared" si="85"/>
        <v/>
      </c>
      <c r="AT325" s="67" t="str">
        <f t="shared" si="86"/>
        <v/>
      </c>
      <c r="AU325" s="67" t="str">
        <f t="shared" si="87"/>
        <v/>
      </c>
      <c r="AV325" s="67" t="str">
        <f t="shared" si="73"/>
        <v/>
      </c>
      <c r="AW325" s="67" t="str">
        <f t="shared" si="74"/>
        <v/>
      </c>
      <c r="AX325" s="67" t="str">
        <f t="shared" si="75"/>
        <v/>
      </c>
      <c r="AY325" s="67" t="str">
        <f t="shared" si="76"/>
        <v/>
      </c>
      <c r="AZ325" s="67" t="str">
        <f t="shared" si="77"/>
        <v/>
      </c>
      <c r="BA325" s="67" t="str">
        <f t="shared" si="78"/>
        <v/>
      </c>
      <c r="BB325" s="67" t="str">
        <f t="shared" si="79"/>
        <v/>
      </c>
      <c r="BC325" s="67" t="str">
        <f t="shared" si="80"/>
        <v/>
      </c>
      <c r="BD325" s="67" t="str">
        <f t="shared" si="81"/>
        <v/>
      </c>
      <c r="BE325" s="67" t="str">
        <f t="shared" si="82"/>
        <v/>
      </c>
      <c r="BF325" s="67" t="str">
        <f t="shared" si="83"/>
        <v/>
      </c>
      <c r="BG325" s="67" t="str">
        <f t="shared" si="84"/>
        <v/>
      </c>
      <c r="IY325" s="7"/>
      <c r="IZ325" s="7"/>
      <c r="JA325" s="7"/>
    </row>
    <row r="326" spans="1:261">
      <c r="A326" s="7" t="str">
        <f t="shared" si="88"/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2" t="str">
        <v/>
      </c>
      <c r="H326" s="14" t="str">
        <v/>
      </c>
      <c r="I326" s="14" t="str">
        <v/>
      </c>
      <c r="J326" s="14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 t="str">
        <v/>
      </c>
      <c r="T326" s="10"/>
      <c r="U326" s="10"/>
      <c r="V326" s="7"/>
      <c r="W326" s="7"/>
      <c r="X326" s="7"/>
      <c r="Y326" s="7"/>
      <c r="AH326" s="1"/>
      <c r="AI326" s="1"/>
      <c r="AJ326" s="1"/>
      <c r="AR326" s="7" t="str">
        <f t="shared" si="72"/>
        <v/>
      </c>
      <c r="AS326" s="67" t="str">
        <f t="shared" si="85"/>
        <v/>
      </c>
      <c r="AT326" s="67" t="str">
        <f t="shared" si="86"/>
        <v/>
      </c>
      <c r="AU326" s="67" t="str">
        <f t="shared" si="87"/>
        <v/>
      </c>
      <c r="AV326" s="67" t="str">
        <f t="shared" si="73"/>
        <v/>
      </c>
      <c r="AW326" s="67" t="str">
        <f t="shared" si="74"/>
        <v/>
      </c>
      <c r="AX326" s="67" t="str">
        <f t="shared" si="75"/>
        <v/>
      </c>
      <c r="AY326" s="67" t="str">
        <f t="shared" si="76"/>
        <v/>
      </c>
      <c r="AZ326" s="67" t="str">
        <f t="shared" si="77"/>
        <v/>
      </c>
      <c r="BA326" s="67" t="str">
        <f t="shared" si="78"/>
        <v/>
      </c>
      <c r="BB326" s="67" t="str">
        <f t="shared" si="79"/>
        <v/>
      </c>
      <c r="BC326" s="67" t="str">
        <f t="shared" si="80"/>
        <v/>
      </c>
      <c r="BD326" s="67" t="str">
        <f t="shared" si="81"/>
        <v/>
      </c>
      <c r="BE326" s="67" t="str">
        <f t="shared" si="82"/>
        <v/>
      </c>
      <c r="BF326" s="67" t="str">
        <f t="shared" si="83"/>
        <v/>
      </c>
      <c r="BG326" s="67" t="str">
        <f t="shared" si="84"/>
        <v/>
      </c>
      <c r="IY326" s="7"/>
      <c r="IZ326" s="7"/>
      <c r="JA326" s="7"/>
    </row>
    <row r="327" spans="1:261">
      <c r="A327" s="7" t="str">
        <f t="shared" si="88"/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2" t="str">
        <v/>
      </c>
      <c r="H327" s="14" t="str">
        <v/>
      </c>
      <c r="I327" s="14" t="str">
        <v/>
      </c>
      <c r="J327" s="14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 t="str">
        <v/>
      </c>
      <c r="T327" s="10"/>
      <c r="U327" s="10"/>
      <c r="V327" s="7"/>
      <c r="W327" s="7"/>
      <c r="X327" s="7"/>
      <c r="Y327" s="7"/>
      <c r="AH327" s="1"/>
      <c r="AI327" s="1"/>
      <c r="AJ327" s="1"/>
      <c r="AR327" s="7" t="str">
        <f t="shared" si="72"/>
        <v/>
      </c>
      <c r="AS327" s="67" t="str">
        <f t="shared" si="85"/>
        <v/>
      </c>
      <c r="AT327" s="67" t="str">
        <f t="shared" si="86"/>
        <v/>
      </c>
      <c r="AU327" s="67" t="str">
        <f t="shared" si="87"/>
        <v/>
      </c>
      <c r="AV327" s="67" t="str">
        <f t="shared" si="73"/>
        <v/>
      </c>
      <c r="AW327" s="67" t="str">
        <f t="shared" si="74"/>
        <v/>
      </c>
      <c r="AX327" s="67" t="str">
        <f t="shared" si="75"/>
        <v/>
      </c>
      <c r="AY327" s="67" t="str">
        <f t="shared" si="76"/>
        <v/>
      </c>
      <c r="AZ327" s="67" t="str">
        <f t="shared" si="77"/>
        <v/>
      </c>
      <c r="BA327" s="67" t="str">
        <f t="shared" si="78"/>
        <v/>
      </c>
      <c r="BB327" s="67" t="str">
        <f t="shared" si="79"/>
        <v/>
      </c>
      <c r="BC327" s="67" t="str">
        <f t="shared" si="80"/>
        <v/>
      </c>
      <c r="BD327" s="67" t="str">
        <f t="shared" si="81"/>
        <v/>
      </c>
      <c r="BE327" s="67" t="str">
        <f t="shared" si="82"/>
        <v/>
      </c>
      <c r="BF327" s="67" t="str">
        <f t="shared" si="83"/>
        <v/>
      </c>
      <c r="BG327" s="67" t="str">
        <f t="shared" si="84"/>
        <v/>
      </c>
      <c r="IY327" s="7"/>
      <c r="IZ327" s="7"/>
      <c r="JA327" s="7"/>
    </row>
    <row r="328" spans="1:261">
      <c r="A328" s="7" t="str">
        <f t="shared" si="88"/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2" t="str">
        <v/>
      </c>
      <c r="H328" s="14" t="str">
        <v/>
      </c>
      <c r="I328" s="14" t="str">
        <v/>
      </c>
      <c r="J328" s="14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 t="str">
        <v/>
      </c>
      <c r="T328" s="10"/>
      <c r="U328" s="10"/>
      <c r="V328" s="7"/>
      <c r="W328" s="7"/>
      <c r="X328" s="7"/>
      <c r="Y328" s="7"/>
      <c r="AH328" s="1"/>
      <c r="AI328" s="1"/>
      <c r="AJ328" s="1"/>
      <c r="AR328" s="7" t="str">
        <f t="shared" si="72"/>
        <v/>
      </c>
      <c r="AS328" s="67" t="str">
        <f t="shared" si="85"/>
        <v/>
      </c>
      <c r="AT328" s="67" t="str">
        <f t="shared" si="86"/>
        <v/>
      </c>
      <c r="AU328" s="67" t="str">
        <f t="shared" si="87"/>
        <v/>
      </c>
      <c r="AV328" s="67" t="str">
        <f t="shared" si="73"/>
        <v/>
      </c>
      <c r="AW328" s="67" t="str">
        <f t="shared" si="74"/>
        <v/>
      </c>
      <c r="AX328" s="67" t="str">
        <f t="shared" si="75"/>
        <v/>
      </c>
      <c r="AY328" s="67" t="str">
        <f t="shared" si="76"/>
        <v/>
      </c>
      <c r="AZ328" s="67" t="str">
        <f t="shared" si="77"/>
        <v/>
      </c>
      <c r="BA328" s="67" t="str">
        <f t="shared" si="78"/>
        <v/>
      </c>
      <c r="BB328" s="67" t="str">
        <f t="shared" si="79"/>
        <v/>
      </c>
      <c r="BC328" s="67" t="str">
        <f t="shared" si="80"/>
        <v/>
      </c>
      <c r="BD328" s="67" t="str">
        <f t="shared" si="81"/>
        <v/>
      </c>
      <c r="BE328" s="67" t="str">
        <f t="shared" si="82"/>
        <v/>
      </c>
      <c r="BF328" s="67" t="str">
        <f t="shared" si="83"/>
        <v/>
      </c>
      <c r="BG328" s="67" t="str">
        <f t="shared" si="84"/>
        <v/>
      </c>
      <c r="IY328" s="7"/>
      <c r="IZ328" s="7"/>
      <c r="JA328" s="7"/>
    </row>
    <row r="329" spans="1:261">
      <c r="A329" s="7" t="str">
        <f t="shared" si="88"/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2" t="str">
        <v/>
      </c>
      <c r="H329" s="14" t="str">
        <v/>
      </c>
      <c r="I329" s="14" t="str">
        <v/>
      </c>
      <c r="J329" s="14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 t="str">
        <v/>
      </c>
      <c r="T329" s="10"/>
      <c r="U329" s="10"/>
      <c r="V329" s="7"/>
      <c r="W329" s="7"/>
      <c r="X329" s="7"/>
      <c r="Y329" s="7"/>
      <c r="AH329" s="1"/>
      <c r="AI329" s="1"/>
      <c r="AJ329" s="1"/>
      <c r="AR329" s="7" t="str">
        <f t="shared" si="72"/>
        <v/>
      </c>
      <c r="AS329" s="67" t="str">
        <f t="shared" si="85"/>
        <v/>
      </c>
      <c r="AT329" s="67" t="str">
        <f t="shared" si="86"/>
        <v/>
      </c>
      <c r="AU329" s="67" t="str">
        <f t="shared" si="87"/>
        <v/>
      </c>
      <c r="AV329" s="67" t="str">
        <f t="shared" si="73"/>
        <v/>
      </c>
      <c r="AW329" s="67" t="str">
        <f t="shared" si="74"/>
        <v/>
      </c>
      <c r="AX329" s="67" t="str">
        <f t="shared" si="75"/>
        <v/>
      </c>
      <c r="AY329" s="67" t="str">
        <f t="shared" si="76"/>
        <v/>
      </c>
      <c r="AZ329" s="67" t="str">
        <f t="shared" si="77"/>
        <v/>
      </c>
      <c r="BA329" s="67" t="str">
        <f t="shared" si="78"/>
        <v/>
      </c>
      <c r="BB329" s="67" t="str">
        <f t="shared" si="79"/>
        <v/>
      </c>
      <c r="BC329" s="67" t="str">
        <f t="shared" si="80"/>
        <v/>
      </c>
      <c r="BD329" s="67" t="str">
        <f t="shared" si="81"/>
        <v/>
      </c>
      <c r="BE329" s="67" t="str">
        <f t="shared" si="82"/>
        <v/>
      </c>
      <c r="BF329" s="67" t="str">
        <f t="shared" si="83"/>
        <v/>
      </c>
      <c r="BG329" s="67" t="str">
        <f t="shared" si="84"/>
        <v/>
      </c>
      <c r="IY329" s="7"/>
      <c r="IZ329" s="7"/>
      <c r="JA329" s="7"/>
    </row>
    <row r="330" spans="1:261">
      <c r="A330" s="7" t="str">
        <f t="shared" si="88"/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2" t="str">
        <v/>
      </c>
      <c r="H330" s="14" t="str">
        <v/>
      </c>
      <c r="I330" s="14" t="str">
        <v/>
      </c>
      <c r="J330" s="14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 t="str">
        <v/>
      </c>
      <c r="T330" s="10"/>
      <c r="U330" s="10"/>
      <c r="V330" s="7"/>
      <c r="W330" s="7"/>
      <c r="X330" s="7"/>
      <c r="Y330" s="7"/>
      <c r="AH330" s="1"/>
      <c r="AI330" s="1"/>
      <c r="AJ330" s="1"/>
      <c r="AR330" s="7" t="str">
        <f t="shared" si="72"/>
        <v/>
      </c>
      <c r="AS330" s="67" t="str">
        <f t="shared" si="85"/>
        <v/>
      </c>
      <c r="AT330" s="67" t="str">
        <f t="shared" si="86"/>
        <v/>
      </c>
      <c r="AU330" s="67" t="str">
        <f t="shared" si="87"/>
        <v/>
      </c>
      <c r="AV330" s="67" t="str">
        <f t="shared" si="73"/>
        <v/>
      </c>
      <c r="AW330" s="67" t="str">
        <f t="shared" si="74"/>
        <v/>
      </c>
      <c r="AX330" s="67" t="str">
        <f t="shared" si="75"/>
        <v/>
      </c>
      <c r="AY330" s="67" t="str">
        <f t="shared" si="76"/>
        <v/>
      </c>
      <c r="AZ330" s="67" t="str">
        <f t="shared" si="77"/>
        <v/>
      </c>
      <c r="BA330" s="67" t="str">
        <f t="shared" si="78"/>
        <v/>
      </c>
      <c r="BB330" s="67" t="str">
        <f t="shared" si="79"/>
        <v/>
      </c>
      <c r="BC330" s="67" t="str">
        <f t="shared" si="80"/>
        <v/>
      </c>
      <c r="BD330" s="67" t="str">
        <f t="shared" si="81"/>
        <v/>
      </c>
      <c r="BE330" s="67" t="str">
        <f t="shared" si="82"/>
        <v/>
      </c>
      <c r="BF330" s="67" t="str">
        <f t="shared" si="83"/>
        <v/>
      </c>
      <c r="BG330" s="67" t="str">
        <f t="shared" si="84"/>
        <v/>
      </c>
      <c r="IY330" s="7"/>
      <c r="IZ330" s="7"/>
      <c r="JA330" s="7"/>
    </row>
    <row r="331" spans="1:261">
      <c r="A331" s="7" t="str">
        <f t="shared" si="88"/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2" t="str">
        <v/>
      </c>
      <c r="H331" s="14" t="str">
        <v/>
      </c>
      <c r="I331" s="14" t="str">
        <v/>
      </c>
      <c r="J331" s="14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 t="str">
        <v/>
      </c>
      <c r="T331" s="10"/>
      <c r="U331" s="10"/>
      <c r="V331" s="7"/>
      <c r="W331" s="7"/>
      <c r="X331" s="7"/>
      <c r="Y331" s="7"/>
      <c r="AH331" s="1"/>
      <c r="AI331" s="1"/>
      <c r="AJ331" s="1"/>
      <c r="AR331" s="7" t="str">
        <f t="shared" si="72"/>
        <v/>
      </c>
      <c r="AS331" s="67" t="str">
        <f t="shared" si="85"/>
        <v/>
      </c>
      <c r="AT331" s="67" t="str">
        <f t="shared" si="86"/>
        <v/>
      </c>
      <c r="AU331" s="67" t="str">
        <f t="shared" si="87"/>
        <v/>
      </c>
      <c r="AV331" s="67" t="str">
        <f t="shared" si="73"/>
        <v/>
      </c>
      <c r="AW331" s="67" t="str">
        <f t="shared" si="74"/>
        <v/>
      </c>
      <c r="AX331" s="67" t="str">
        <f t="shared" si="75"/>
        <v/>
      </c>
      <c r="AY331" s="67" t="str">
        <f t="shared" si="76"/>
        <v/>
      </c>
      <c r="AZ331" s="67" t="str">
        <f t="shared" si="77"/>
        <v/>
      </c>
      <c r="BA331" s="67" t="str">
        <f t="shared" si="78"/>
        <v/>
      </c>
      <c r="BB331" s="67" t="str">
        <f t="shared" si="79"/>
        <v/>
      </c>
      <c r="BC331" s="67" t="str">
        <f t="shared" si="80"/>
        <v/>
      </c>
      <c r="BD331" s="67" t="str">
        <f t="shared" si="81"/>
        <v/>
      </c>
      <c r="BE331" s="67" t="str">
        <f t="shared" si="82"/>
        <v/>
      </c>
      <c r="BF331" s="67" t="str">
        <f t="shared" si="83"/>
        <v/>
      </c>
      <c r="BG331" s="67" t="str">
        <f t="shared" si="84"/>
        <v/>
      </c>
      <c r="IY331" s="7"/>
      <c r="IZ331" s="7"/>
      <c r="JA331" s="7"/>
    </row>
    <row r="332" spans="1:261">
      <c r="A332" s="7" t="str">
        <f t="shared" si="88"/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2" t="str">
        <v/>
      </c>
      <c r="H332" s="14" t="str">
        <v/>
      </c>
      <c r="I332" s="14" t="str">
        <v/>
      </c>
      <c r="J332" s="14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 t="str">
        <v/>
      </c>
      <c r="T332" s="10"/>
      <c r="U332" s="10"/>
      <c r="V332" s="7"/>
      <c r="W332" s="7"/>
      <c r="X332" s="7"/>
      <c r="Y332" s="7"/>
      <c r="AH332" s="1"/>
      <c r="AI332" s="1"/>
      <c r="AJ332" s="1"/>
      <c r="AR332" s="7" t="str">
        <f t="shared" si="72"/>
        <v/>
      </c>
      <c r="AS332" s="67" t="str">
        <f t="shared" si="85"/>
        <v/>
      </c>
      <c r="AT332" s="67" t="str">
        <f t="shared" si="86"/>
        <v/>
      </c>
      <c r="AU332" s="67" t="str">
        <f t="shared" si="87"/>
        <v/>
      </c>
      <c r="AV332" s="67" t="str">
        <f t="shared" si="73"/>
        <v/>
      </c>
      <c r="AW332" s="67" t="str">
        <f t="shared" si="74"/>
        <v/>
      </c>
      <c r="AX332" s="67" t="str">
        <f t="shared" si="75"/>
        <v/>
      </c>
      <c r="AY332" s="67" t="str">
        <f t="shared" si="76"/>
        <v/>
      </c>
      <c r="AZ332" s="67" t="str">
        <f t="shared" si="77"/>
        <v/>
      </c>
      <c r="BA332" s="67" t="str">
        <f t="shared" si="78"/>
        <v/>
      </c>
      <c r="BB332" s="67" t="str">
        <f t="shared" si="79"/>
        <v/>
      </c>
      <c r="BC332" s="67" t="str">
        <f t="shared" si="80"/>
        <v/>
      </c>
      <c r="BD332" s="67" t="str">
        <f t="shared" si="81"/>
        <v/>
      </c>
      <c r="BE332" s="67" t="str">
        <f t="shared" si="82"/>
        <v/>
      </c>
      <c r="BF332" s="67" t="str">
        <f t="shared" si="83"/>
        <v/>
      </c>
      <c r="BG332" s="67" t="str">
        <f t="shared" si="84"/>
        <v/>
      </c>
      <c r="IY332" s="7"/>
      <c r="IZ332" s="7"/>
      <c r="JA332" s="7"/>
    </row>
    <row r="333" spans="1:261">
      <c r="A333" s="7" t="str">
        <f t="shared" si="88"/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2" t="str">
        <v/>
      </c>
      <c r="H333" s="14" t="str">
        <v/>
      </c>
      <c r="I333" s="14" t="str">
        <v/>
      </c>
      <c r="J333" s="14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 t="str">
        <v/>
      </c>
      <c r="T333" s="10"/>
      <c r="U333" s="10"/>
      <c r="V333" s="7"/>
      <c r="W333" s="7"/>
      <c r="X333" s="7"/>
      <c r="Y333" s="7"/>
      <c r="AH333" s="1"/>
      <c r="AI333" s="1"/>
      <c r="AJ333" s="1"/>
      <c r="AR333" s="7" t="str">
        <f t="shared" si="72"/>
        <v/>
      </c>
      <c r="AS333" s="67" t="str">
        <f t="shared" si="85"/>
        <v/>
      </c>
      <c r="AT333" s="67" t="str">
        <f t="shared" si="86"/>
        <v/>
      </c>
      <c r="AU333" s="67" t="str">
        <f t="shared" si="87"/>
        <v/>
      </c>
      <c r="AV333" s="67" t="str">
        <f t="shared" si="73"/>
        <v/>
      </c>
      <c r="AW333" s="67" t="str">
        <f t="shared" si="74"/>
        <v/>
      </c>
      <c r="AX333" s="67" t="str">
        <f t="shared" si="75"/>
        <v/>
      </c>
      <c r="AY333" s="67" t="str">
        <f t="shared" si="76"/>
        <v/>
      </c>
      <c r="AZ333" s="67" t="str">
        <f t="shared" si="77"/>
        <v/>
      </c>
      <c r="BA333" s="67" t="str">
        <f t="shared" si="78"/>
        <v/>
      </c>
      <c r="BB333" s="67" t="str">
        <f t="shared" si="79"/>
        <v/>
      </c>
      <c r="BC333" s="67" t="str">
        <f t="shared" si="80"/>
        <v/>
      </c>
      <c r="BD333" s="67" t="str">
        <f t="shared" si="81"/>
        <v/>
      </c>
      <c r="BE333" s="67" t="str">
        <f t="shared" si="82"/>
        <v/>
      </c>
      <c r="BF333" s="67" t="str">
        <f t="shared" si="83"/>
        <v/>
      </c>
      <c r="BG333" s="67" t="str">
        <f t="shared" si="84"/>
        <v/>
      </c>
      <c r="IY333" s="7"/>
      <c r="IZ333" s="7"/>
      <c r="JA333" s="7"/>
    </row>
    <row r="334" spans="1:261">
      <c r="A334" s="7" t="str">
        <f t="shared" si="88"/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2" t="str">
        <v/>
      </c>
      <c r="H334" s="14" t="str">
        <v/>
      </c>
      <c r="I334" s="14" t="str">
        <v/>
      </c>
      <c r="J334" s="14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 t="str">
        <v/>
      </c>
      <c r="T334" s="10"/>
      <c r="U334" s="10"/>
      <c r="V334" s="7"/>
      <c r="W334" s="7"/>
      <c r="X334" s="7"/>
      <c r="Y334" s="7"/>
      <c r="AH334" s="1"/>
      <c r="AI334" s="1"/>
      <c r="AJ334" s="1"/>
      <c r="AR334" s="7" t="str">
        <f t="shared" si="72"/>
        <v/>
      </c>
      <c r="AS334" s="67" t="str">
        <f t="shared" si="85"/>
        <v/>
      </c>
      <c r="AT334" s="67" t="str">
        <f t="shared" si="86"/>
        <v/>
      </c>
      <c r="AU334" s="67" t="str">
        <f t="shared" si="87"/>
        <v/>
      </c>
      <c r="AV334" s="67" t="str">
        <f t="shared" si="73"/>
        <v/>
      </c>
      <c r="AW334" s="67" t="str">
        <f t="shared" si="74"/>
        <v/>
      </c>
      <c r="AX334" s="67" t="str">
        <f t="shared" si="75"/>
        <v/>
      </c>
      <c r="AY334" s="67" t="str">
        <f t="shared" si="76"/>
        <v/>
      </c>
      <c r="AZ334" s="67" t="str">
        <f t="shared" si="77"/>
        <v/>
      </c>
      <c r="BA334" s="67" t="str">
        <f t="shared" si="78"/>
        <v/>
      </c>
      <c r="BB334" s="67" t="str">
        <f t="shared" si="79"/>
        <v/>
      </c>
      <c r="BC334" s="67" t="str">
        <f t="shared" si="80"/>
        <v/>
      </c>
      <c r="BD334" s="67" t="str">
        <f t="shared" si="81"/>
        <v/>
      </c>
      <c r="BE334" s="67" t="str">
        <f t="shared" si="82"/>
        <v/>
      </c>
      <c r="BF334" s="67" t="str">
        <f t="shared" si="83"/>
        <v/>
      </c>
      <c r="BG334" s="67" t="str">
        <f t="shared" si="84"/>
        <v/>
      </c>
      <c r="IY334" s="7"/>
      <c r="IZ334" s="7"/>
      <c r="JA334" s="7"/>
    </row>
    <row r="335" spans="1:261">
      <c r="A335" s="7" t="str">
        <f t="shared" si="88"/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2" t="str">
        <v/>
      </c>
      <c r="H335" s="14" t="str">
        <v/>
      </c>
      <c r="I335" s="14" t="str">
        <v/>
      </c>
      <c r="J335" s="14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 t="str">
        <v/>
      </c>
      <c r="T335" s="10"/>
      <c r="U335" s="10"/>
      <c r="V335" s="7"/>
      <c r="W335" s="7"/>
      <c r="X335" s="7"/>
      <c r="Y335" s="7"/>
      <c r="AH335" s="1"/>
      <c r="AI335" s="1"/>
      <c r="AJ335" s="1"/>
      <c r="AR335" s="7" t="str">
        <f t="shared" si="72"/>
        <v/>
      </c>
      <c r="AS335" s="67" t="str">
        <f t="shared" si="85"/>
        <v/>
      </c>
      <c r="AT335" s="67" t="str">
        <f t="shared" si="86"/>
        <v/>
      </c>
      <c r="AU335" s="67" t="str">
        <f t="shared" si="87"/>
        <v/>
      </c>
      <c r="AV335" s="67" t="str">
        <f t="shared" si="73"/>
        <v/>
      </c>
      <c r="AW335" s="67" t="str">
        <f t="shared" si="74"/>
        <v/>
      </c>
      <c r="AX335" s="67" t="str">
        <f t="shared" si="75"/>
        <v/>
      </c>
      <c r="AY335" s="67" t="str">
        <f t="shared" si="76"/>
        <v/>
      </c>
      <c r="AZ335" s="67" t="str">
        <f t="shared" si="77"/>
        <v/>
      </c>
      <c r="BA335" s="67" t="str">
        <f t="shared" si="78"/>
        <v/>
      </c>
      <c r="BB335" s="67" t="str">
        <f t="shared" si="79"/>
        <v/>
      </c>
      <c r="BC335" s="67" t="str">
        <f t="shared" si="80"/>
        <v/>
      </c>
      <c r="BD335" s="67" t="str">
        <f t="shared" si="81"/>
        <v/>
      </c>
      <c r="BE335" s="67" t="str">
        <f t="shared" si="82"/>
        <v/>
      </c>
      <c r="BF335" s="67" t="str">
        <f t="shared" si="83"/>
        <v/>
      </c>
      <c r="BG335" s="67" t="str">
        <f t="shared" si="84"/>
        <v/>
      </c>
      <c r="IY335" s="7"/>
      <c r="IZ335" s="7"/>
      <c r="JA335" s="7"/>
    </row>
    <row r="336" spans="1:261">
      <c r="A336" s="7" t="str">
        <f t="shared" si="88"/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2" t="str">
        <v/>
      </c>
      <c r="H336" s="14" t="str">
        <v/>
      </c>
      <c r="I336" s="14" t="str">
        <v/>
      </c>
      <c r="J336" s="14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 t="str">
        <v/>
      </c>
      <c r="T336" s="10"/>
      <c r="U336" s="10"/>
      <c r="V336" s="7"/>
      <c r="W336" s="7"/>
      <c r="X336" s="7"/>
      <c r="Y336" s="7"/>
      <c r="AH336" s="1"/>
      <c r="AI336" s="1"/>
      <c r="AJ336" s="1"/>
      <c r="AR336" s="7" t="str">
        <f t="shared" si="72"/>
        <v/>
      </c>
      <c r="AS336" s="67" t="str">
        <f t="shared" si="85"/>
        <v/>
      </c>
      <c r="AT336" s="67" t="str">
        <f t="shared" si="86"/>
        <v/>
      </c>
      <c r="AU336" s="67" t="str">
        <f t="shared" si="87"/>
        <v/>
      </c>
      <c r="AV336" s="67" t="str">
        <f t="shared" si="73"/>
        <v/>
      </c>
      <c r="AW336" s="67" t="str">
        <f t="shared" si="74"/>
        <v/>
      </c>
      <c r="AX336" s="67" t="str">
        <f t="shared" si="75"/>
        <v/>
      </c>
      <c r="AY336" s="67" t="str">
        <f t="shared" si="76"/>
        <v/>
      </c>
      <c r="AZ336" s="67" t="str">
        <f t="shared" si="77"/>
        <v/>
      </c>
      <c r="BA336" s="67" t="str">
        <f t="shared" si="78"/>
        <v/>
      </c>
      <c r="BB336" s="67" t="str">
        <f t="shared" si="79"/>
        <v/>
      </c>
      <c r="BC336" s="67" t="str">
        <f t="shared" si="80"/>
        <v/>
      </c>
      <c r="BD336" s="67" t="str">
        <f t="shared" si="81"/>
        <v/>
      </c>
      <c r="BE336" s="67" t="str">
        <f t="shared" si="82"/>
        <v/>
      </c>
      <c r="BF336" s="67" t="str">
        <f t="shared" si="83"/>
        <v/>
      </c>
      <c r="BG336" s="67" t="str">
        <f t="shared" si="84"/>
        <v/>
      </c>
      <c r="IY336" s="7"/>
      <c r="IZ336" s="7"/>
      <c r="JA336" s="7"/>
    </row>
    <row r="337" spans="1:261">
      <c r="A337" s="7" t="str">
        <f t="shared" si="88"/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2" t="str">
        <v/>
      </c>
      <c r="H337" s="14" t="str">
        <v/>
      </c>
      <c r="I337" s="14" t="str">
        <v/>
      </c>
      <c r="J337" s="14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 t="str">
        <v/>
      </c>
      <c r="T337" s="10"/>
      <c r="U337" s="10"/>
      <c r="V337" s="7"/>
      <c r="W337" s="7"/>
      <c r="X337" s="7"/>
      <c r="Y337" s="7"/>
      <c r="AH337" s="1"/>
      <c r="AI337" s="1"/>
      <c r="AJ337" s="1"/>
      <c r="AR337" s="7" t="str">
        <f t="shared" si="72"/>
        <v/>
      </c>
      <c r="AS337" s="67" t="str">
        <f t="shared" si="85"/>
        <v/>
      </c>
      <c r="AT337" s="67" t="str">
        <f t="shared" si="86"/>
        <v/>
      </c>
      <c r="AU337" s="67" t="str">
        <f t="shared" si="87"/>
        <v/>
      </c>
      <c r="AV337" s="67" t="str">
        <f t="shared" si="73"/>
        <v/>
      </c>
      <c r="AW337" s="67" t="str">
        <f t="shared" si="74"/>
        <v/>
      </c>
      <c r="AX337" s="67" t="str">
        <f t="shared" si="75"/>
        <v/>
      </c>
      <c r="AY337" s="67" t="str">
        <f t="shared" si="76"/>
        <v/>
      </c>
      <c r="AZ337" s="67" t="str">
        <f t="shared" si="77"/>
        <v/>
      </c>
      <c r="BA337" s="67" t="str">
        <f t="shared" si="78"/>
        <v/>
      </c>
      <c r="BB337" s="67" t="str">
        <f t="shared" si="79"/>
        <v/>
      </c>
      <c r="BC337" s="67" t="str">
        <f t="shared" si="80"/>
        <v/>
      </c>
      <c r="BD337" s="67" t="str">
        <f t="shared" si="81"/>
        <v/>
      </c>
      <c r="BE337" s="67" t="str">
        <f t="shared" si="82"/>
        <v/>
      </c>
      <c r="BF337" s="67" t="str">
        <f t="shared" si="83"/>
        <v/>
      </c>
      <c r="BG337" s="67" t="str">
        <f t="shared" si="84"/>
        <v/>
      </c>
      <c r="IY337" s="7"/>
      <c r="IZ337" s="7"/>
      <c r="JA337" s="7"/>
    </row>
    <row r="338" spans="1:261">
      <c r="A338" s="7" t="str">
        <f t="shared" si="88"/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2" t="str">
        <v/>
      </c>
      <c r="H338" s="14" t="str">
        <v/>
      </c>
      <c r="I338" s="14" t="str">
        <v/>
      </c>
      <c r="J338" s="14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 t="str">
        <v/>
      </c>
      <c r="T338" s="10"/>
      <c r="U338" s="10"/>
      <c r="V338" s="7"/>
      <c r="W338" s="7"/>
      <c r="X338" s="7"/>
      <c r="Y338" s="7"/>
      <c r="AH338" s="1"/>
      <c r="AI338" s="1"/>
      <c r="AJ338" s="1"/>
      <c r="AR338" s="7" t="str">
        <f t="shared" si="72"/>
        <v/>
      </c>
      <c r="AS338" s="67" t="str">
        <f t="shared" si="85"/>
        <v/>
      </c>
      <c r="AT338" s="67" t="str">
        <f t="shared" si="86"/>
        <v/>
      </c>
      <c r="AU338" s="67" t="str">
        <f t="shared" si="87"/>
        <v/>
      </c>
      <c r="AV338" s="67" t="str">
        <f t="shared" si="73"/>
        <v/>
      </c>
      <c r="AW338" s="67" t="str">
        <f t="shared" si="74"/>
        <v/>
      </c>
      <c r="AX338" s="67" t="str">
        <f t="shared" si="75"/>
        <v/>
      </c>
      <c r="AY338" s="67" t="str">
        <f t="shared" si="76"/>
        <v/>
      </c>
      <c r="AZ338" s="67" t="str">
        <f t="shared" si="77"/>
        <v/>
      </c>
      <c r="BA338" s="67" t="str">
        <f t="shared" si="78"/>
        <v/>
      </c>
      <c r="BB338" s="67" t="str">
        <f t="shared" si="79"/>
        <v/>
      </c>
      <c r="BC338" s="67" t="str">
        <f t="shared" si="80"/>
        <v/>
      </c>
      <c r="BD338" s="67" t="str">
        <f t="shared" si="81"/>
        <v/>
      </c>
      <c r="BE338" s="67" t="str">
        <f t="shared" si="82"/>
        <v/>
      </c>
      <c r="BF338" s="67" t="str">
        <f t="shared" si="83"/>
        <v/>
      </c>
      <c r="BG338" s="67" t="str">
        <f t="shared" si="84"/>
        <v/>
      </c>
      <c r="IY338" s="7"/>
      <c r="IZ338" s="7"/>
      <c r="JA338" s="7"/>
    </row>
    <row r="339" spans="1:261">
      <c r="A339" s="7" t="str">
        <f t="shared" si="88"/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2" t="str">
        <v/>
      </c>
      <c r="H339" s="14" t="str">
        <v/>
      </c>
      <c r="I339" s="14" t="str">
        <v/>
      </c>
      <c r="J339" s="14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 t="str">
        <v/>
      </c>
      <c r="T339" s="10"/>
      <c r="U339" s="10"/>
      <c r="V339" s="7"/>
      <c r="W339" s="7"/>
      <c r="X339" s="7"/>
      <c r="Y339" s="7"/>
      <c r="AH339" s="1"/>
      <c r="AI339" s="1"/>
      <c r="AJ339" s="1"/>
      <c r="AR339" s="7" t="str">
        <f t="shared" si="72"/>
        <v/>
      </c>
      <c r="AS339" s="67" t="str">
        <f t="shared" si="85"/>
        <v/>
      </c>
      <c r="AT339" s="67" t="str">
        <f t="shared" si="86"/>
        <v/>
      </c>
      <c r="AU339" s="67" t="str">
        <f t="shared" si="87"/>
        <v/>
      </c>
      <c r="AV339" s="67" t="str">
        <f t="shared" si="73"/>
        <v/>
      </c>
      <c r="AW339" s="67" t="str">
        <f t="shared" si="74"/>
        <v/>
      </c>
      <c r="AX339" s="67" t="str">
        <f t="shared" si="75"/>
        <v/>
      </c>
      <c r="AY339" s="67" t="str">
        <f t="shared" si="76"/>
        <v/>
      </c>
      <c r="AZ339" s="67" t="str">
        <f t="shared" si="77"/>
        <v/>
      </c>
      <c r="BA339" s="67" t="str">
        <f t="shared" si="78"/>
        <v/>
      </c>
      <c r="BB339" s="67" t="str">
        <f t="shared" si="79"/>
        <v/>
      </c>
      <c r="BC339" s="67" t="str">
        <f t="shared" si="80"/>
        <v/>
      </c>
      <c r="BD339" s="67" t="str">
        <f t="shared" si="81"/>
        <v/>
      </c>
      <c r="BE339" s="67" t="str">
        <f t="shared" si="82"/>
        <v/>
      </c>
      <c r="BF339" s="67" t="str">
        <f t="shared" si="83"/>
        <v/>
      </c>
      <c r="BG339" s="67" t="str">
        <f t="shared" si="84"/>
        <v/>
      </c>
      <c r="IY339" s="7"/>
      <c r="IZ339" s="7"/>
      <c r="JA339" s="7"/>
    </row>
    <row r="340" spans="1:261">
      <c r="A340" s="7" t="str">
        <f t="shared" si="88"/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2" t="str">
        <v/>
      </c>
      <c r="H340" s="14" t="str">
        <v/>
      </c>
      <c r="I340" s="14" t="str">
        <v/>
      </c>
      <c r="J340" s="14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 t="str">
        <v/>
      </c>
      <c r="T340" s="10"/>
      <c r="U340" s="10"/>
      <c r="V340" s="7"/>
      <c r="W340" s="7"/>
      <c r="X340" s="7"/>
      <c r="Y340" s="7"/>
      <c r="AH340" s="1"/>
      <c r="AI340" s="1"/>
      <c r="AJ340" s="1"/>
      <c r="AR340" s="7" t="str">
        <f t="shared" si="72"/>
        <v/>
      </c>
      <c r="AS340" s="67" t="str">
        <f t="shared" si="85"/>
        <v/>
      </c>
      <c r="AT340" s="67" t="str">
        <f t="shared" si="86"/>
        <v/>
      </c>
      <c r="AU340" s="67" t="str">
        <f t="shared" si="87"/>
        <v/>
      </c>
      <c r="AV340" s="67" t="str">
        <f t="shared" si="73"/>
        <v/>
      </c>
      <c r="AW340" s="67" t="str">
        <f t="shared" si="74"/>
        <v/>
      </c>
      <c r="AX340" s="67" t="str">
        <f t="shared" si="75"/>
        <v/>
      </c>
      <c r="AY340" s="67" t="str">
        <f t="shared" si="76"/>
        <v/>
      </c>
      <c r="AZ340" s="67" t="str">
        <f t="shared" si="77"/>
        <v/>
      </c>
      <c r="BA340" s="67" t="str">
        <f t="shared" si="78"/>
        <v/>
      </c>
      <c r="BB340" s="67" t="str">
        <f t="shared" si="79"/>
        <v/>
      </c>
      <c r="BC340" s="67" t="str">
        <f t="shared" si="80"/>
        <v/>
      </c>
      <c r="BD340" s="67" t="str">
        <f t="shared" si="81"/>
        <v/>
      </c>
      <c r="BE340" s="67" t="str">
        <f t="shared" si="82"/>
        <v/>
      </c>
      <c r="BF340" s="67" t="str">
        <f t="shared" si="83"/>
        <v/>
      </c>
      <c r="BG340" s="67" t="str">
        <f t="shared" si="84"/>
        <v/>
      </c>
      <c r="IY340" s="7"/>
      <c r="IZ340" s="7"/>
      <c r="JA340" s="7"/>
    </row>
    <row r="341" spans="1:261">
      <c r="A341" s="7" t="str">
        <f t="shared" si="88"/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2" t="str">
        <v/>
      </c>
      <c r="H341" s="14" t="str">
        <v/>
      </c>
      <c r="I341" s="14" t="str">
        <v/>
      </c>
      <c r="J341" s="14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 t="str">
        <v/>
      </c>
      <c r="T341" s="10"/>
      <c r="U341" s="10"/>
      <c r="V341" s="7"/>
      <c r="W341" s="7"/>
      <c r="X341" s="7"/>
      <c r="Y341" s="7"/>
      <c r="AH341" s="1"/>
      <c r="AI341" s="1"/>
      <c r="AJ341" s="1"/>
      <c r="AR341" s="7" t="str">
        <f t="shared" si="72"/>
        <v/>
      </c>
      <c r="AS341" s="67" t="str">
        <f t="shared" si="85"/>
        <v/>
      </c>
      <c r="AT341" s="67" t="str">
        <f t="shared" si="86"/>
        <v/>
      </c>
      <c r="AU341" s="67" t="str">
        <f t="shared" si="87"/>
        <v/>
      </c>
      <c r="AV341" s="67" t="str">
        <f t="shared" si="73"/>
        <v/>
      </c>
      <c r="AW341" s="67" t="str">
        <f t="shared" si="74"/>
        <v/>
      </c>
      <c r="AX341" s="67" t="str">
        <f t="shared" si="75"/>
        <v/>
      </c>
      <c r="AY341" s="67" t="str">
        <f t="shared" si="76"/>
        <v/>
      </c>
      <c r="AZ341" s="67" t="str">
        <f t="shared" si="77"/>
        <v/>
      </c>
      <c r="BA341" s="67" t="str">
        <f t="shared" si="78"/>
        <v/>
      </c>
      <c r="BB341" s="67" t="str">
        <f t="shared" si="79"/>
        <v/>
      </c>
      <c r="BC341" s="67" t="str">
        <f t="shared" si="80"/>
        <v/>
      </c>
      <c r="BD341" s="67" t="str">
        <f t="shared" si="81"/>
        <v/>
      </c>
      <c r="BE341" s="67" t="str">
        <f t="shared" si="82"/>
        <v/>
      </c>
      <c r="BF341" s="67" t="str">
        <f t="shared" si="83"/>
        <v/>
      </c>
      <c r="BG341" s="67" t="str">
        <f t="shared" si="84"/>
        <v/>
      </c>
      <c r="IY341" s="7"/>
      <c r="IZ341" s="7"/>
      <c r="JA341" s="7"/>
    </row>
    <row r="342" spans="1:261">
      <c r="A342" s="7" t="str">
        <f t="shared" si="88"/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2" t="str">
        <v/>
      </c>
      <c r="H342" s="14" t="str">
        <v/>
      </c>
      <c r="I342" s="14" t="str">
        <v/>
      </c>
      <c r="J342" s="14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 t="str">
        <v/>
      </c>
      <c r="T342" s="10"/>
      <c r="U342" s="10"/>
      <c r="V342" s="7"/>
      <c r="W342" s="7"/>
      <c r="X342" s="7"/>
      <c r="Y342" s="7"/>
      <c r="AH342" s="1"/>
      <c r="AI342" s="1"/>
      <c r="AJ342" s="1"/>
      <c r="AR342" s="7" t="str">
        <f t="shared" si="72"/>
        <v/>
      </c>
      <c r="AS342" s="67" t="str">
        <f t="shared" si="85"/>
        <v/>
      </c>
      <c r="AT342" s="67" t="str">
        <f t="shared" si="86"/>
        <v/>
      </c>
      <c r="AU342" s="67" t="str">
        <f t="shared" si="87"/>
        <v/>
      </c>
      <c r="AV342" s="67" t="str">
        <f t="shared" si="73"/>
        <v/>
      </c>
      <c r="AW342" s="67" t="str">
        <f t="shared" si="74"/>
        <v/>
      </c>
      <c r="AX342" s="67" t="str">
        <f t="shared" si="75"/>
        <v/>
      </c>
      <c r="AY342" s="67" t="str">
        <f t="shared" si="76"/>
        <v/>
      </c>
      <c r="AZ342" s="67" t="str">
        <f t="shared" si="77"/>
        <v/>
      </c>
      <c r="BA342" s="67" t="str">
        <f t="shared" si="78"/>
        <v/>
      </c>
      <c r="BB342" s="67" t="str">
        <f t="shared" si="79"/>
        <v/>
      </c>
      <c r="BC342" s="67" t="str">
        <f t="shared" si="80"/>
        <v/>
      </c>
      <c r="BD342" s="67" t="str">
        <f t="shared" si="81"/>
        <v/>
      </c>
      <c r="BE342" s="67" t="str">
        <f t="shared" si="82"/>
        <v/>
      </c>
      <c r="BF342" s="67" t="str">
        <f t="shared" si="83"/>
        <v/>
      </c>
      <c r="BG342" s="67" t="str">
        <f t="shared" si="84"/>
        <v/>
      </c>
      <c r="IY342" s="7"/>
      <c r="IZ342" s="7"/>
      <c r="JA342" s="7"/>
    </row>
    <row r="343" spans="1:261">
      <c r="A343" s="7" t="str">
        <f t="shared" si="88"/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2" t="str">
        <v/>
      </c>
      <c r="H343" s="14" t="str">
        <v/>
      </c>
      <c r="I343" s="14" t="str">
        <v/>
      </c>
      <c r="J343" s="14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 t="str">
        <v/>
      </c>
      <c r="T343" s="10"/>
      <c r="U343" s="10"/>
      <c r="V343" s="7"/>
      <c r="W343" s="7"/>
      <c r="X343" s="7"/>
      <c r="Y343" s="7"/>
      <c r="AH343" s="1"/>
      <c r="AI343" s="1"/>
      <c r="AJ343" s="1"/>
      <c r="AR343" s="7" t="str">
        <f t="shared" si="72"/>
        <v/>
      </c>
      <c r="AS343" s="67" t="str">
        <f t="shared" si="85"/>
        <v/>
      </c>
      <c r="AT343" s="67" t="str">
        <f t="shared" si="86"/>
        <v/>
      </c>
      <c r="AU343" s="67" t="str">
        <f t="shared" si="87"/>
        <v/>
      </c>
      <c r="AV343" s="67" t="str">
        <f t="shared" si="73"/>
        <v/>
      </c>
      <c r="AW343" s="67" t="str">
        <f t="shared" si="74"/>
        <v/>
      </c>
      <c r="AX343" s="67" t="str">
        <f t="shared" si="75"/>
        <v/>
      </c>
      <c r="AY343" s="67" t="str">
        <f t="shared" si="76"/>
        <v/>
      </c>
      <c r="AZ343" s="67" t="str">
        <f t="shared" si="77"/>
        <v/>
      </c>
      <c r="BA343" s="67" t="str">
        <f t="shared" si="78"/>
        <v/>
      </c>
      <c r="BB343" s="67" t="str">
        <f t="shared" si="79"/>
        <v/>
      </c>
      <c r="BC343" s="67" t="str">
        <f t="shared" si="80"/>
        <v/>
      </c>
      <c r="BD343" s="67" t="str">
        <f t="shared" si="81"/>
        <v/>
      </c>
      <c r="BE343" s="67" t="str">
        <f t="shared" si="82"/>
        <v/>
      </c>
      <c r="BF343" s="67" t="str">
        <f t="shared" si="83"/>
        <v/>
      </c>
      <c r="BG343" s="67" t="str">
        <f t="shared" si="84"/>
        <v/>
      </c>
      <c r="IY343" s="7"/>
      <c r="IZ343" s="7"/>
      <c r="JA343" s="7"/>
    </row>
    <row r="344" spans="1:261">
      <c r="A344" s="7" t="str">
        <f t="shared" si="88"/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2" t="str">
        <v/>
      </c>
      <c r="H344" s="14" t="str">
        <v/>
      </c>
      <c r="I344" s="14" t="str">
        <v/>
      </c>
      <c r="J344" s="14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 t="str">
        <v/>
      </c>
      <c r="T344" s="10"/>
      <c r="U344" s="10"/>
      <c r="V344" s="7"/>
      <c r="W344" s="7"/>
      <c r="X344" s="7"/>
      <c r="Y344" s="7"/>
      <c r="AH344" s="1"/>
      <c r="AI344" s="1"/>
      <c r="AJ344" s="1"/>
      <c r="AR344" s="7" t="str">
        <f t="shared" si="72"/>
        <v/>
      </c>
      <c r="AS344" s="67" t="str">
        <f t="shared" si="85"/>
        <v/>
      </c>
      <c r="AT344" s="67" t="str">
        <f t="shared" si="86"/>
        <v/>
      </c>
      <c r="AU344" s="67" t="str">
        <f t="shared" si="87"/>
        <v/>
      </c>
      <c r="AV344" s="67" t="str">
        <f t="shared" si="73"/>
        <v/>
      </c>
      <c r="AW344" s="67" t="str">
        <f t="shared" si="74"/>
        <v/>
      </c>
      <c r="AX344" s="67" t="str">
        <f t="shared" si="75"/>
        <v/>
      </c>
      <c r="AY344" s="67" t="str">
        <f t="shared" si="76"/>
        <v/>
      </c>
      <c r="AZ344" s="67" t="str">
        <f t="shared" si="77"/>
        <v/>
      </c>
      <c r="BA344" s="67" t="str">
        <f t="shared" si="78"/>
        <v/>
      </c>
      <c r="BB344" s="67" t="str">
        <f t="shared" si="79"/>
        <v/>
      </c>
      <c r="BC344" s="67" t="str">
        <f t="shared" si="80"/>
        <v/>
      </c>
      <c r="BD344" s="67" t="str">
        <f t="shared" si="81"/>
        <v/>
      </c>
      <c r="BE344" s="67" t="str">
        <f t="shared" si="82"/>
        <v/>
      </c>
      <c r="BF344" s="67" t="str">
        <f t="shared" si="83"/>
        <v/>
      </c>
      <c r="BG344" s="67" t="str">
        <f t="shared" si="84"/>
        <v/>
      </c>
      <c r="IY344" s="7"/>
      <c r="IZ344" s="7"/>
      <c r="JA344" s="7"/>
    </row>
    <row r="345" spans="1:261">
      <c r="A345" s="7" t="str">
        <f t="shared" si="88"/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2" t="str">
        <v/>
      </c>
      <c r="H345" s="14" t="str">
        <v/>
      </c>
      <c r="I345" s="14" t="str">
        <v/>
      </c>
      <c r="J345" s="14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 t="str">
        <v/>
      </c>
      <c r="T345" s="10"/>
      <c r="U345" s="10"/>
      <c r="V345" s="7"/>
      <c r="W345" s="7"/>
      <c r="X345" s="7"/>
      <c r="Y345" s="7"/>
      <c r="AH345" s="1"/>
      <c r="AI345" s="1"/>
      <c r="AJ345" s="1"/>
      <c r="AR345" s="7" t="str">
        <f t="shared" si="72"/>
        <v/>
      </c>
      <c r="AS345" s="67" t="str">
        <f t="shared" si="85"/>
        <v/>
      </c>
      <c r="AT345" s="67" t="str">
        <f t="shared" si="86"/>
        <v/>
      </c>
      <c r="AU345" s="67" t="str">
        <f t="shared" si="87"/>
        <v/>
      </c>
      <c r="AV345" s="67" t="str">
        <f t="shared" si="73"/>
        <v/>
      </c>
      <c r="AW345" s="67" t="str">
        <f t="shared" si="74"/>
        <v/>
      </c>
      <c r="AX345" s="67" t="str">
        <f t="shared" si="75"/>
        <v/>
      </c>
      <c r="AY345" s="67" t="str">
        <f t="shared" si="76"/>
        <v/>
      </c>
      <c r="AZ345" s="67" t="str">
        <f t="shared" si="77"/>
        <v/>
      </c>
      <c r="BA345" s="67" t="str">
        <f t="shared" si="78"/>
        <v/>
      </c>
      <c r="BB345" s="67" t="str">
        <f t="shared" si="79"/>
        <v/>
      </c>
      <c r="BC345" s="67" t="str">
        <f t="shared" si="80"/>
        <v/>
      </c>
      <c r="BD345" s="67" t="str">
        <f t="shared" si="81"/>
        <v/>
      </c>
      <c r="BE345" s="67" t="str">
        <f t="shared" si="82"/>
        <v/>
      </c>
      <c r="BF345" s="67" t="str">
        <f t="shared" si="83"/>
        <v/>
      </c>
      <c r="BG345" s="67" t="str">
        <f t="shared" si="84"/>
        <v/>
      </c>
      <c r="IY345" s="7"/>
      <c r="IZ345" s="7"/>
      <c r="JA345" s="7"/>
    </row>
    <row r="346" spans="1:261" ht="13.05" customHeight="1">
      <c r="A346" s="4"/>
      <c r="B346" s="10"/>
      <c r="C346" s="10"/>
      <c r="D346" s="63"/>
      <c r="E346" s="63"/>
      <c r="Q346" s="7"/>
      <c r="R346" s="7"/>
      <c r="T346" s="4"/>
      <c r="AH346" s="1"/>
      <c r="AI346" s="1"/>
      <c r="AJ346" s="1"/>
      <c r="AK346" s="1"/>
      <c r="AR346" s="7" t="str">
        <f t="shared" si="72"/>
        <v/>
      </c>
      <c r="AS346" s="67" t="str">
        <f t="shared" si="85"/>
        <v/>
      </c>
      <c r="AT346" s="67" t="str">
        <f t="shared" si="86"/>
        <v/>
      </c>
      <c r="AU346" s="67" t="str">
        <f t="shared" si="87"/>
        <v/>
      </c>
      <c r="AV346" s="67" t="str">
        <f t="shared" si="73"/>
        <v/>
      </c>
      <c r="AW346" s="67" t="str">
        <f t="shared" si="74"/>
        <v/>
      </c>
      <c r="AX346" s="67" t="str">
        <f t="shared" si="75"/>
        <v/>
      </c>
      <c r="AY346" s="67" t="str">
        <f t="shared" si="76"/>
        <v/>
      </c>
      <c r="AZ346" s="67" t="str">
        <f t="shared" si="77"/>
        <v/>
      </c>
      <c r="BA346" s="67" t="str">
        <f t="shared" si="78"/>
        <v/>
      </c>
      <c r="BB346" s="67" t="str">
        <f t="shared" si="79"/>
        <v/>
      </c>
      <c r="BC346" s="67" t="str">
        <f t="shared" si="80"/>
        <v/>
      </c>
      <c r="BD346" s="67" t="str">
        <f t="shared" si="81"/>
        <v/>
      </c>
      <c r="BE346" s="67" t="str">
        <f t="shared" si="82"/>
        <v/>
      </c>
      <c r="BF346" s="67" t="str">
        <f t="shared" si="83"/>
        <v/>
      </c>
      <c r="BG346" s="67" t="str">
        <f t="shared" si="84"/>
        <v/>
      </c>
      <c r="IY346" s="7"/>
    </row>
    <row r="347" spans="1:261" ht="11.85" customHeight="1">
      <c r="C347" s="60"/>
      <c r="D347" s="27"/>
      <c r="E347" s="27"/>
      <c r="F347" s="27"/>
      <c r="G347" s="27"/>
      <c r="AH347" s="1"/>
      <c r="AR347" s="7" t="str">
        <f t="shared" si="72"/>
        <v/>
      </c>
      <c r="AS347" s="67" t="str">
        <f t="shared" si="85"/>
        <v/>
      </c>
      <c r="AT347" s="67" t="str">
        <f t="shared" si="86"/>
        <v/>
      </c>
      <c r="AU347" s="67" t="str">
        <f t="shared" si="87"/>
        <v/>
      </c>
      <c r="AV347" s="67" t="str">
        <f t="shared" si="73"/>
        <v/>
      </c>
      <c r="AW347" s="67" t="str">
        <f t="shared" si="74"/>
        <v/>
      </c>
      <c r="AX347" s="67" t="str">
        <f t="shared" si="75"/>
        <v/>
      </c>
      <c r="AY347" s="67" t="str">
        <f t="shared" si="76"/>
        <v/>
      </c>
      <c r="AZ347" s="67" t="str">
        <f t="shared" si="77"/>
        <v/>
      </c>
      <c r="BA347" s="67" t="str">
        <f t="shared" si="78"/>
        <v/>
      </c>
      <c r="BB347" s="67" t="str">
        <f t="shared" si="79"/>
        <v/>
      </c>
      <c r="BC347" s="67" t="str">
        <f t="shared" si="80"/>
        <v/>
      </c>
      <c r="BD347" s="67" t="str">
        <f t="shared" si="81"/>
        <v/>
      </c>
      <c r="BE347" s="67" t="str">
        <f t="shared" si="82"/>
        <v/>
      </c>
      <c r="BF347" s="67" t="str">
        <f t="shared" si="83"/>
        <v/>
      </c>
      <c r="BG347" s="67" t="str">
        <f t="shared" si="84"/>
        <v/>
      </c>
      <c r="IW347" s="4"/>
      <c r="IX347" s="4"/>
    </row>
    <row r="348" spans="1:261" ht="11.85" customHeight="1">
      <c r="C348" s="10"/>
      <c r="D348" s="10"/>
      <c r="E348" s="10"/>
      <c r="F348" s="10"/>
      <c r="G348" s="10"/>
      <c r="H348" s="10"/>
      <c r="I348" s="10"/>
      <c r="J348" s="10"/>
      <c r="AH348" s="1"/>
      <c r="AI348" s="1"/>
      <c r="AJ348" s="1"/>
      <c r="AR348" s="7" t="str">
        <f t="shared" si="72"/>
        <v/>
      </c>
      <c r="AS348" s="67" t="str">
        <f t="shared" si="85"/>
        <v/>
      </c>
      <c r="AT348" s="67" t="str">
        <f t="shared" si="86"/>
        <v/>
      </c>
      <c r="AU348" s="67" t="str">
        <f t="shared" si="87"/>
        <v/>
      </c>
      <c r="AV348" s="67" t="str">
        <f t="shared" si="73"/>
        <v/>
      </c>
      <c r="AW348" s="67" t="str">
        <f t="shared" si="74"/>
        <v/>
      </c>
      <c r="AX348" s="67" t="str">
        <f t="shared" si="75"/>
        <v/>
      </c>
      <c r="AY348" s="67" t="str">
        <f t="shared" si="76"/>
        <v/>
      </c>
      <c r="AZ348" s="67" t="str">
        <f t="shared" si="77"/>
        <v/>
      </c>
      <c r="BA348" s="67" t="str">
        <f t="shared" si="78"/>
        <v/>
      </c>
      <c r="BB348" s="67" t="str">
        <f t="shared" si="79"/>
        <v/>
      </c>
      <c r="BC348" s="67" t="str">
        <f t="shared" si="80"/>
        <v/>
      </c>
      <c r="BD348" s="67" t="str">
        <f t="shared" si="81"/>
        <v/>
      </c>
      <c r="BE348" s="67" t="str">
        <f t="shared" si="82"/>
        <v/>
      </c>
      <c r="BF348" s="67" t="str">
        <f t="shared" si="83"/>
        <v/>
      </c>
      <c r="BG348" s="67" t="str">
        <f t="shared" si="84"/>
        <v/>
      </c>
    </row>
    <row r="349" spans="1:261" ht="11.85" customHeight="1">
      <c r="B349" s="8"/>
      <c r="C349" s="61"/>
      <c r="D349" s="62"/>
      <c r="E349" s="62"/>
      <c r="F349" s="62"/>
      <c r="G349" s="62"/>
      <c r="H349" s="23"/>
      <c r="I349" s="23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8"/>
      <c r="U349" s="8"/>
      <c r="AH349" s="1"/>
      <c r="AI349" s="1"/>
      <c r="AJ349" s="1"/>
      <c r="AK349" s="1"/>
      <c r="AR349" s="7" t="str">
        <f t="shared" si="72"/>
        <v/>
      </c>
      <c r="AS349" s="67" t="str">
        <f t="shared" si="85"/>
        <v/>
      </c>
      <c r="AT349" s="67" t="str">
        <f t="shared" si="86"/>
        <v/>
      </c>
      <c r="AU349" s="67" t="str">
        <f t="shared" si="87"/>
        <v/>
      </c>
      <c r="AV349" s="67" t="str">
        <f t="shared" si="73"/>
        <v/>
      </c>
      <c r="AW349" s="67" t="str">
        <f t="shared" si="74"/>
        <v/>
      </c>
      <c r="AX349" s="67" t="str">
        <f t="shared" si="75"/>
        <v/>
      </c>
      <c r="AY349" s="67" t="str">
        <f t="shared" si="76"/>
        <v/>
      </c>
      <c r="AZ349" s="67" t="str">
        <f t="shared" si="77"/>
        <v/>
      </c>
      <c r="BA349" s="67" t="str">
        <f t="shared" si="78"/>
        <v/>
      </c>
      <c r="BB349" s="67" t="str">
        <f t="shared" si="79"/>
        <v/>
      </c>
      <c r="BC349" s="67" t="str">
        <f t="shared" si="80"/>
        <v/>
      </c>
      <c r="BD349" s="67" t="str">
        <f t="shared" si="81"/>
        <v/>
      </c>
      <c r="BE349" s="67" t="str">
        <f t="shared" si="82"/>
        <v/>
      </c>
      <c r="BF349" s="67" t="str">
        <f t="shared" si="83"/>
        <v/>
      </c>
      <c r="BG349" s="67" t="str">
        <f t="shared" si="84"/>
        <v/>
      </c>
      <c r="IY349" s="7"/>
    </row>
    <row r="350" spans="1:261" ht="11.4" customHeight="1">
      <c r="C350" s="24"/>
      <c r="D350" s="12"/>
      <c r="E350" s="12"/>
      <c r="F350" s="12"/>
      <c r="G350" s="12"/>
      <c r="H350" s="14"/>
      <c r="I350" s="14"/>
      <c r="J350" s="59"/>
      <c r="K350" s="25"/>
      <c r="L350" s="25"/>
      <c r="M350" s="25"/>
      <c r="N350" s="25"/>
      <c r="O350" s="25"/>
      <c r="P350" s="25"/>
      <c r="Q350" s="25"/>
      <c r="R350" s="25"/>
      <c r="S350" s="25"/>
      <c r="T350" s="10"/>
      <c r="U350" s="25"/>
      <c r="V350" s="7"/>
      <c r="W350" s="7"/>
      <c r="X350" s="7"/>
      <c r="Y350" s="7"/>
      <c r="AH350" s="1"/>
      <c r="AI350" s="1"/>
      <c r="AJ350" s="1"/>
      <c r="AR350" s="7" t="str">
        <f t="shared" si="72"/>
        <v/>
      </c>
      <c r="AS350" s="67" t="str">
        <f t="shared" si="85"/>
        <v/>
      </c>
      <c r="AT350" s="67" t="str">
        <f t="shared" si="86"/>
        <v/>
      </c>
      <c r="AU350" s="67" t="str">
        <f t="shared" si="87"/>
        <v/>
      </c>
      <c r="AV350" s="67" t="str">
        <f t="shared" si="73"/>
        <v/>
      </c>
      <c r="AW350" s="67" t="str">
        <f t="shared" si="74"/>
        <v/>
      </c>
      <c r="AX350" s="67" t="str">
        <f t="shared" si="75"/>
        <v/>
      </c>
      <c r="AY350" s="67" t="str">
        <f t="shared" si="76"/>
        <v/>
      </c>
      <c r="AZ350" s="67" t="str">
        <f t="shared" si="77"/>
        <v/>
      </c>
      <c r="BA350" s="67" t="str">
        <f t="shared" si="78"/>
        <v/>
      </c>
      <c r="BB350" s="67" t="str">
        <f t="shared" si="79"/>
        <v/>
      </c>
      <c r="BC350" s="67" t="str">
        <f t="shared" si="80"/>
        <v/>
      </c>
      <c r="BD350" s="67" t="str">
        <f t="shared" si="81"/>
        <v/>
      </c>
      <c r="BE350" s="67" t="str">
        <f t="shared" si="82"/>
        <v/>
      </c>
      <c r="BF350" s="67" t="str">
        <f t="shared" si="83"/>
        <v/>
      </c>
      <c r="BG350" s="67" t="str">
        <f t="shared" si="84"/>
        <v/>
      </c>
    </row>
    <row r="351" spans="1:261" ht="11.85" customHeight="1">
      <c r="C351" s="24"/>
      <c r="D351" s="12"/>
      <c r="E351" s="12"/>
      <c r="F351" s="12"/>
      <c r="G351" s="12"/>
      <c r="H351" s="14"/>
      <c r="I351" s="14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7"/>
      <c r="W351" s="7"/>
      <c r="X351" s="7"/>
      <c r="Y351" s="7"/>
      <c r="AH351" s="1"/>
      <c r="AI351" s="1"/>
      <c r="AJ351" s="1"/>
      <c r="AR351" s="7" t="str">
        <f t="shared" si="72"/>
        <v/>
      </c>
      <c r="AS351" s="67" t="str">
        <f t="shared" si="85"/>
        <v/>
      </c>
      <c r="AT351" s="67" t="str">
        <f t="shared" si="86"/>
        <v/>
      </c>
      <c r="AU351" s="67" t="str">
        <f t="shared" si="87"/>
        <v/>
      </c>
      <c r="AV351" s="67" t="str">
        <f t="shared" si="73"/>
        <v/>
      </c>
      <c r="AW351" s="67" t="str">
        <f t="shared" si="74"/>
        <v/>
      </c>
      <c r="AX351" s="67" t="str">
        <f t="shared" si="75"/>
        <v/>
      </c>
      <c r="AY351" s="67" t="str">
        <f t="shared" si="76"/>
        <v/>
      </c>
      <c r="AZ351" s="67" t="str">
        <f t="shared" si="77"/>
        <v/>
      </c>
      <c r="BA351" s="67" t="str">
        <f t="shared" si="78"/>
        <v/>
      </c>
      <c r="BB351" s="67" t="str">
        <f t="shared" si="79"/>
        <v/>
      </c>
      <c r="BC351" s="67" t="str">
        <f t="shared" si="80"/>
        <v/>
      </c>
      <c r="BD351" s="67" t="str">
        <f t="shared" si="81"/>
        <v/>
      </c>
      <c r="BE351" s="67" t="str">
        <f t="shared" si="82"/>
        <v/>
      </c>
      <c r="BF351" s="67" t="str">
        <f t="shared" si="83"/>
        <v/>
      </c>
      <c r="BG351" s="67" t="str">
        <f t="shared" si="84"/>
        <v/>
      </c>
    </row>
    <row r="352" spans="1:261" ht="11.85" customHeight="1">
      <c r="C352" s="24"/>
      <c r="D352" s="12"/>
      <c r="E352" s="12"/>
      <c r="F352" s="12"/>
      <c r="G352" s="12"/>
      <c r="H352" s="14"/>
      <c r="I352" s="14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7"/>
      <c r="U352" s="7"/>
      <c r="V352" s="7"/>
      <c r="W352" s="7"/>
      <c r="X352" s="7"/>
      <c r="Y352" s="7"/>
      <c r="AH352" s="1"/>
      <c r="AI352" s="1"/>
      <c r="AJ352" s="1"/>
      <c r="AR352" s="7" t="str">
        <f t="shared" si="72"/>
        <v/>
      </c>
      <c r="AS352" s="67" t="str">
        <f t="shared" si="85"/>
        <v/>
      </c>
      <c r="AT352" s="67" t="str">
        <f t="shared" si="86"/>
        <v/>
      </c>
      <c r="AU352" s="67" t="str">
        <f t="shared" si="87"/>
        <v/>
      </c>
      <c r="AV352" s="67" t="str">
        <f t="shared" si="73"/>
        <v/>
      </c>
      <c r="AW352" s="67" t="str">
        <f t="shared" si="74"/>
        <v/>
      </c>
      <c r="AX352" s="67" t="str">
        <f t="shared" si="75"/>
        <v/>
      </c>
      <c r="AY352" s="67" t="str">
        <f t="shared" si="76"/>
        <v/>
      </c>
      <c r="AZ352" s="67" t="str">
        <f t="shared" si="77"/>
        <v/>
      </c>
      <c r="BA352" s="67" t="str">
        <f t="shared" si="78"/>
        <v/>
      </c>
      <c r="BB352" s="67" t="str">
        <f t="shared" si="79"/>
        <v/>
      </c>
      <c r="BC352" s="67" t="str">
        <f t="shared" si="80"/>
        <v/>
      </c>
      <c r="BD352" s="67" t="str">
        <f t="shared" si="81"/>
        <v/>
      </c>
      <c r="BE352" s="67" t="str">
        <f t="shared" si="82"/>
        <v/>
      </c>
      <c r="BF352" s="67" t="str">
        <f t="shared" si="83"/>
        <v/>
      </c>
      <c r="BG352" s="67" t="str">
        <f t="shared" si="84"/>
        <v/>
      </c>
    </row>
    <row r="353" spans="3:261" ht="11.4" customHeight="1">
      <c r="C353" s="24"/>
      <c r="D353" s="12"/>
      <c r="E353" s="12"/>
      <c r="F353" s="12"/>
      <c r="G353" s="12"/>
      <c r="H353" s="14"/>
      <c r="I353" s="14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7"/>
      <c r="U353" s="7"/>
      <c r="V353" s="7"/>
      <c r="W353" s="7"/>
      <c r="X353" s="7"/>
      <c r="Y353" s="7"/>
      <c r="AH353" s="1"/>
      <c r="AI353" s="1"/>
      <c r="AJ353" s="1"/>
      <c r="AR353" s="7" t="str">
        <f t="shared" si="72"/>
        <v/>
      </c>
      <c r="AS353" s="67" t="str">
        <f t="shared" si="85"/>
        <v/>
      </c>
      <c r="AT353" s="67" t="str">
        <f t="shared" si="86"/>
        <v/>
      </c>
      <c r="AU353" s="67" t="str">
        <f t="shared" si="87"/>
        <v/>
      </c>
      <c r="AV353" s="67" t="str">
        <f t="shared" si="73"/>
        <v/>
      </c>
      <c r="AW353" s="67" t="str">
        <f t="shared" si="74"/>
        <v/>
      </c>
      <c r="AX353" s="67" t="str">
        <f t="shared" si="75"/>
        <v/>
      </c>
      <c r="AY353" s="67" t="str">
        <f t="shared" si="76"/>
        <v/>
      </c>
      <c r="AZ353" s="67" t="str">
        <f t="shared" si="77"/>
        <v/>
      </c>
      <c r="BA353" s="67" t="str">
        <f t="shared" si="78"/>
        <v/>
      </c>
      <c r="BB353" s="67" t="str">
        <f t="shared" si="79"/>
        <v/>
      </c>
      <c r="BC353" s="67" t="str">
        <f t="shared" si="80"/>
        <v/>
      </c>
      <c r="BD353" s="67" t="str">
        <f t="shared" si="81"/>
        <v/>
      </c>
      <c r="BE353" s="67" t="str">
        <f t="shared" si="82"/>
        <v/>
      </c>
      <c r="BF353" s="67" t="str">
        <f t="shared" si="83"/>
        <v/>
      </c>
      <c r="BG353" s="67" t="str">
        <f t="shared" si="84"/>
        <v/>
      </c>
    </row>
    <row r="354" spans="3:261" ht="13.8" customHeight="1">
      <c r="C354" s="24"/>
      <c r="D354" s="12"/>
      <c r="E354" s="12"/>
      <c r="F354" s="12"/>
      <c r="G354" s="12"/>
      <c r="H354" s="14"/>
      <c r="I354" s="14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7"/>
      <c r="U354" s="7"/>
      <c r="V354" s="7"/>
      <c r="W354" s="7"/>
      <c r="X354" s="7"/>
      <c r="Y354" s="7"/>
      <c r="AH354" s="1"/>
      <c r="AI354" s="1"/>
      <c r="AJ354" s="1"/>
      <c r="AR354" s="7" t="str">
        <f t="shared" si="72"/>
        <v/>
      </c>
      <c r="AS354" s="67" t="str">
        <f t="shared" si="85"/>
        <v/>
      </c>
      <c r="AT354" s="67" t="str">
        <f t="shared" si="86"/>
        <v/>
      </c>
      <c r="AU354" s="67" t="str">
        <f t="shared" si="87"/>
        <v/>
      </c>
      <c r="AV354" s="67" t="str">
        <f t="shared" si="73"/>
        <v/>
      </c>
      <c r="AW354" s="67" t="str">
        <f t="shared" si="74"/>
        <v/>
      </c>
      <c r="AX354" s="67" t="str">
        <f t="shared" si="75"/>
        <v/>
      </c>
      <c r="AY354" s="67" t="str">
        <f t="shared" si="76"/>
        <v/>
      </c>
      <c r="AZ354" s="67" t="str">
        <f t="shared" si="77"/>
        <v/>
      </c>
      <c r="BA354" s="67" t="str">
        <f t="shared" si="78"/>
        <v/>
      </c>
      <c r="BB354" s="67" t="str">
        <f t="shared" si="79"/>
        <v/>
      </c>
      <c r="BC354" s="67" t="str">
        <f t="shared" si="80"/>
        <v/>
      </c>
      <c r="BD354" s="67" t="str">
        <f t="shared" si="81"/>
        <v/>
      </c>
      <c r="BE354" s="67" t="str">
        <f t="shared" si="82"/>
        <v/>
      </c>
      <c r="BF354" s="67" t="str">
        <f t="shared" si="83"/>
        <v/>
      </c>
      <c r="BG354" s="67" t="str">
        <f t="shared" si="84"/>
        <v/>
      </c>
    </row>
    <row r="355" spans="3:261" ht="13.2" customHeight="1">
      <c r="C355" s="24"/>
      <c r="D355" s="12"/>
      <c r="E355" s="12"/>
      <c r="F355" s="12"/>
      <c r="G355" s="12"/>
      <c r="H355" s="14"/>
      <c r="I355" s="14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7"/>
      <c r="U355" s="7"/>
      <c r="V355" s="7"/>
      <c r="W355" s="7"/>
      <c r="X355" s="7"/>
      <c r="Y355" s="7"/>
      <c r="AH355" s="1"/>
      <c r="AI355" s="1"/>
      <c r="AJ355" s="1"/>
      <c r="AR355" s="7" t="str">
        <f t="shared" si="72"/>
        <v/>
      </c>
      <c r="AS355" s="67" t="str">
        <f t="shared" si="85"/>
        <v/>
      </c>
      <c r="AT355" s="67" t="str">
        <f t="shared" si="86"/>
        <v/>
      </c>
      <c r="AU355" s="67" t="str">
        <f t="shared" si="87"/>
        <v/>
      </c>
      <c r="AV355" s="67" t="str">
        <f t="shared" si="73"/>
        <v/>
      </c>
      <c r="AW355" s="67" t="str">
        <f t="shared" si="74"/>
        <v/>
      </c>
      <c r="AX355" s="67" t="str">
        <f t="shared" si="75"/>
        <v/>
      </c>
      <c r="AY355" s="67" t="str">
        <f t="shared" si="76"/>
        <v/>
      </c>
      <c r="AZ355" s="67" t="str">
        <f t="shared" si="77"/>
        <v/>
      </c>
      <c r="BA355" s="67" t="str">
        <f t="shared" si="78"/>
        <v/>
      </c>
      <c r="BB355" s="67" t="str">
        <f t="shared" si="79"/>
        <v/>
      </c>
      <c r="BC355" s="67" t="str">
        <f t="shared" si="80"/>
        <v/>
      </c>
      <c r="BD355" s="67" t="str">
        <f t="shared" si="81"/>
        <v/>
      </c>
      <c r="BE355" s="67" t="str">
        <f t="shared" si="82"/>
        <v/>
      </c>
      <c r="BF355" s="67" t="str">
        <f t="shared" si="83"/>
        <v/>
      </c>
      <c r="BG355" s="67" t="str">
        <f t="shared" si="84"/>
        <v/>
      </c>
    </row>
    <row r="356" spans="3:261" ht="11.85" customHeight="1">
      <c r="C356" s="24"/>
      <c r="D356" s="12"/>
      <c r="E356" s="12"/>
      <c r="F356" s="12"/>
      <c r="G356" s="12"/>
      <c r="H356" s="14"/>
      <c r="I356" s="14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7"/>
      <c r="U356" s="7"/>
      <c r="V356" s="7"/>
      <c r="W356" s="7"/>
      <c r="X356" s="7"/>
      <c r="Y356" s="7"/>
      <c r="AH356" s="1"/>
      <c r="AI356" s="1"/>
      <c r="AJ356" s="1"/>
      <c r="AR356" s="7" t="str">
        <f t="shared" si="72"/>
        <v/>
      </c>
      <c r="AS356" s="67" t="str">
        <f t="shared" si="85"/>
        <v/>
      </c>
      <c r="AT356" s="67" t="str">
        <f t="shared" si="86"/>
        <v/>
      </c>
      <c r="AU356" s="67" t="str">
        <f t="shared" si="87"/>
        <v/>
      </c>
      <c r="AV356" s="67" t="str">
        <f t="shared" si="73"/>
        <v/>
      </c>
      <c r="AW356" s="67" t="str">
        <f t="shared" si="74"/>
        <v/>
      </c>
      <c r="AX356" s="67" t="str">
        <f t="shared" si="75"/>
        <v/>
      </c>
      <c r="AY356" s="67" t="str">
        <f t="shared" si="76"/>
        <v/>
      </c>
      <c r="AZ356" s="67" t="str">
        <f t="shared" si="77"/>
        <v/>
      </c>
      <c r="BA356" s="67" t="str">
        <f t="shared" si="78"/>
        <v/>
      </c>
      <c r="BB356" s="67" t="str">
        <f t="shared" si="79"/>
        <v/>
      </c>
      <c r="BC356" s="67" t="str">
        <f t="shared" si="80"/>
        <v/>
      </c>
      <c r="BD356" s="67" t="str">
        <f t="shared" si="81"/>
        <v/>
      </c>
      <c r="BE356" s="67" t="str">
        <f t="shared" si="82"/>
        <v/>
      </c>
      <c r="BF356" s="67" t="str">
        <f t="shared" si="83"/>
        <v/>
      </c>
      <c r="BG356" s="67" t="str">
        <f t="shared" si="84"/>
        <v/>
      </c>
    </row>
    <row r="357" spans="3:261" ht="11.85" customHeight="1">
      <c r="C357" s="24"/>
      <c r="D357" s="12"/>
      <c r="E357" s="12"/>
      <c r="F357" s="12"/>
      <c r="G357" s="12"/>
      <c r="H357" s="14"/>
      <c r="I357" s="14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7"/>
      <c r="U357" s="7"/>
      <c r="V357" s="7"/>
      <c r="W357" s="7"/>
      <c r="X357" s="7"/>
      <c r="Y357" s="7"/>
      <c r="AH357" s="1"/>
      <c r="AI357" s="1"/>
      <c r="AJ357" s="1"/>
      <c r="AR357" s="7" t="str">
        <f t="shared" si="72"/>
        <v/>
      </c>
      <c r="AS357" s="67" t="str">
        <f t="shared" si="85"/>
        <v/>
      </c>
      <c r="AT357" s="67" t="str">
        <f t="shared" si="86"/>
        <v/>
      </c>
      <c r="AU357" s="67" t="str">
        <f t="shared" si="87"/>
        <v/>
      </c>
      <c r="AV357" s="67" t="str">
        <f t="shared" si="73"/>
        <v/>
      </c>
      <c r="AW357" s="67" t="str">
        <f t="shared" si="74"/>
        <v/>
      </c>
      <c r="AX357" s="67" t="str">
        <f t="shared" si="75"/>
        <v/>
      </c>
      <c r="AY357" s="67" t="str">
        <f t="shared" si="76"/>
        <v/>
      </c>
      <c r="AZ357" s="67" t="str">
        <f t="shared" si="77"/>
        <v/>
      </c>
      <c r="BA357" s="67" t="str">
        <f t="shared" si="78"/>
        <v/>
      </c>
      <c r="BB357" s="67" t="str">
        <f t="shared" si="79"/>
        <v/>
      </c>
      <c r="BC357" s="67" t="str">
        <f t="shared" si="80"/>
        <v/>
      </c>
      <c r="BD357" s="67" t="str">
        <f t="shared" si="81"/>
        <v/>
      </c>
      <c r="BE357" s="67" t="str">
        <f t="shared" si="82"/>
        <v/>
      </c>
      <c r="BF357" s="67" t="str">
        <f t="shared" si="83"/>
        <v/>
      </c>
      <c r="BG357" s="67" t="str">
        <f t="shared" si="84"/>
        <v/>
      </c>
    </row>
    <row r="358" spans="3:261" ht="11.85" customHeight="1">
      <c r="C358" s="24"/>
      <c r="D358" s="12"/>
      <c r="E358" s="12"/>
      <c r="F358" s="12"/>
      <c r="G358" s="12"/>
      <c r="H358" s="14"/>
      <c r="I358" s="14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7"/>
      <c r="U358" s="7"/>
      <c r="V358" s="7"/>
      <c r="W358" s="7"/>
      <c r="X358" s="7"/>
      <c r="Y358" s="7"/>
      <c r="AH358" s="1"/>
      <c r="AI358" s="1"/>
      <c r="AJ358" s="1"/>
      <c r="AR358" s="7" t="str">
        <f t="shared" si="72"/>
        <v/>
      </c>
      <c r="AS358" s="67" t="str">
        <f t="shared" si="85"/>
        <v/>
      </c>
      <c r="AT358" s="67" t="str">
        <f t="shared" si="86"/>
        <v/>
      </c>
      <c r="AU358" s="67" t="str">
        <f t="shared" si="87"/>
        <v/>
      </c>
      <c r="AV358" s="67" t="str">
        <f t="shared" si="73"/>
        <v/>
      </c>
      <c r="AW358" s="67" t="str">
        <f t="shared" si="74"/>
        <v/>
      </c>
      <c r="AX358" s="67" t="str">
        <f t="shared" si="75"/>
        <v/>
      </c>
      <c r="AY358" s="67" t="str">
        <f t="shared" si="76"/>
        <v/>
      </c>
      <c r="AZ358" s="67" t="str">
        <f t="shared" si="77"/>
        <v/>
      </c>
      <c r="BA358" s="67" t="str">
        <f t="shared" si="78"/>
        <v/>
      </c>
      <c r="BB358" s="67" t="str">
        <f t="shared" si="79"/>
        <v/>
      </c>
      <c r="BC358" s="67" t="str">
        <f t="shared" si="80"/>
        <v/>
      </c>
      <c r="BD358" s="67" t="str">
        <f t="shared" si="81"/>
        <v/>
      </c>
      <c r="BE358" s="67" t="str">
        <f t="shared" si="82"/>
        <v/>
      </c>
      <c r="BF358" s="67" t="str">
        <f t="shared" si="83"/>
        <v/>
      </c>
      <c r="BG358" s="67" t="str">
        <f t="shared" si="84"/>
        <v/>
      </c>
    </row>
    <row r="359" spans="3:261" ht="11.85" customHeight="1">
      <c r="C359" s="24"/>
      <c r="D359" s="12"/>
      <c r="E359" s="12"/>
      <c r="F359" s="12"/>
      <c r="G359" s="12"/>
      <c r="H359" s="14"/>
      <c r="I359" s="14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7"/>
      <c r="U359" s="7"/>
      <c r="V359" s="7"/>
      <c r="W359" s="7"/>
      <c r="X359" s="7"/>
      <c r="Y359" s="7"/>
      <c r="AH359" s="1"/>
      <c r="AI359" s="1"/>
      <c r="AJ359" s="1"/>
      <c r="AR359" s="7" t="str">
        <f t="shared" si="72"/>
        <v/>
      </c>
      <c r="AS359" s="67" t="str">
        <f t="shared" si="85"/>
        <v/>
      </c>
      <c r="AT359" s="67" t="str">
        <f t="shared" si="86"/>
        <v/>
      </c>
      <c r="AU359" s="67" t="str">
        <f t="shared" si="87"/>
        <v/>
      </c>
      <c r="AV359" s="67" t="str">
        <f t="shared" si="73"/>
        <v/>
      </c>
      <c r="AW359" s="67" t="str">
        <f t="shared" si="74"/>
        <v/>
      </c>
      <c r="AX359" s="67" t="str">
        <f t="shared" si="75"/>
        <v/>
      </c>
      <c r="AY359" s="67" t="str">
        <f t="shared" si="76"/>
        <v/>
      </c>
      <c r="AZ359" s="67" t="str">
        <f t="shared" si="77"/>
        <v/>
      </c>
      <c r="BA359" s="67" t="str">
        <f t="shared" si="78"/>
        <v/>
      </c>
      <c r="BB359" s="67" t="str">
        <f t="shared" si="79"/>
        <v/>
      </c>
      <c r="BC359" s="67" t="str">
        <f t="shared" si="80"/>
        <v/>
      </c>
      <c r="BD359" s="67" t="str">
        <f t="shared" si="81"/>
        <v/>
      </c>
      <c r="BE359" s="67" t="str">
        <f t="shared" si="82"/>
        <v/>
      </c>
      <c r="BF359" s="67" t="str">
        <f t="shared" si="83"/>
        <v/>
      </c>
      <c r="BG359" s="67" t="str">
        <f t="shared" si="84"/>
        <v/>
      </c>
    </row>
    <row r="360" spans="3:261" ht="11.85" customHeight="1">
      <c r="C360" s="24"/>
      <c r="D360" s="12"/>
      <c r="E360" s="12"/>
      <c r="F360" s="12"/>
      <c r="G360" s="12"/>
      <c r="H360" s="14"/>
      <c r="I360" s="14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7"/>
      <c r="U360" s="7"/>
      <c r="V360" s="7"/>
      <c r="W360" s="7"/>
      <c r="X360" s="7"/>
      <c r="Y360" s="7"/>
      <c r="AH360" s="1"/>
      <c r="AI360" s="1"/>
      <c r="AJ360" s="1"/>
      <c r="AR360" s="7" t="str">
        <f t="shared" si="72"/>
        <v/>
      </c>
      <c r="AS360" s="67" t="str">
        <f t="shared" si="85"/>
        <v/>
      </c>
      <c r="AT360" s="67" t="str">
        <f t="shared" si="86"/>
        <v/>
      </c>
      <c r="AU360" s="67" t="str">
        <f t="shared" si="87"/>
        <v/>
      </c>
      <c r="AV360" s="67" t="str">
        <f t="shared" si="73"/>
        <v/>
      </c>
      <c r="AW360" s="67" t="str">
        <f t="shared" si="74"/>
        <v/>
      </c>
      <c r="AX360" s="67" t="str">
        <f t="shared" si="75"/>
        <v/>
      </c>
      <c r="AY360" s="67" t="str">
        <f t="shared" si="76"/>
        <v/>
      </c>
      <c r="AZ360" s="67" t="str">
        <f t="shared" si="77"/>
        <v/>
      </c>
      <c r="BA360" s="67" t="str">
        <f t="shared" si="78"/>
        <v/>
      </c>
      <c r="BB360" s="67" t="str">
        <f t="shared" si="79"/>
        <v/>
      </c>
      <c r="BC360" s="67" t="str">
        <f t="shared" si="80"/>
        <v/>
      </c>
      <c r="BD360" s="67" t="str">
        <f t="shared" si="81"/>
        <v/>
      </c>
      <c r="BE360" s="67" t="str">
        <f t="shared" si="82"/>
        <v/>
      </c>
      <c r="BF360" s="67" t="str">
        <f t="shared" si="83"/>
        <v/>
      </c>
      <c r="BG360" s="67" t="str">
        <f t="shared" si="84"/>
        <v/>
      </c>
      <c r="IY360" s="7"/>
    </row>
    <row r="361" spans="3:261" ht="11.85" customHeight="1">
      <c r="C361" s="24"/>
      <c r="D361" s="12"/>
      <c r="E361" s="12"/>
      <c r="F361" s="12"/>
      <c r="G361" s="12"/>
      <c r="H361" s="14"/>
      <c r="I361" s="14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7"/>
      <c r="U361" s="7"/>
      <c r="V361" s="7"/>
      <c r="W361" s="7"/>
      <c r="X361" s="7"/>
      <c r="Y361" s="7"/>
      <c r="AH361" s="1"/>
      <c r="AI361" s="1"/>
      <c r="AJ361" s="1"/>
      <c r="AR361" s="7" t="str">
        <f t="shared" si="72"/>
        <v/>
      </c>
      <c r="AS361" s="67" t="str">
        <f t="shared" si="85"/>
        <v/>
      </c>
      <c r="AT361" s="67" t="str">
        <f t="shared" si="86"/>
        <v/>
      </c>
      <c r="AU361" s="67" t="str">
        <f t="shared" si="87"/>
        <v/>
      </c>
      <c r="AV361" s="67" t="str">
        <f t="shared" si="73"/>
        <v/>
      </c>
      <c r="AW361" s="67" t="str">
        <f t="shared" si="74"/>
        <v/>
      </c>
      <c r="AX361" s="67" t="str">
        <f t="shared" si="75"/>
        <v/>
      </c>
      <c r="AY361" s="67" t="str">
        <f t="shared" si="76"/>
        <v/>
      </c>
      <c r="AZ361" s="67" t="str">
        <f t="shared" si="77"/>
        <v/>
      </c>
      <c r="BA361" s="67" t="str">
        <f t="shared" si="78"/>
        <v/>
      </c>
      <c r="BB361" s="67" t="str">
        <f t="shared" si="79"/>
        <v/>
      </c>
      <c r="BC361" s="67" t="str">
        <f t="shared" si="80"/>
        <v/>
      </c>
      <c r="BD361" s="67" t="str">
        <f t="shared" si="81"/>
        <v/>
      </c>
      <c r="BE361" s="67" t="str">
        <f t="shared" si="82"/>
        <v/>
      </c>
      <c r="BF361" s="67" t="str">
        <f t="shared" si="83"/>
        <v/>
      </c>
      <c r="BG361" s="67" t="str">
        <f t="shared" si="84"/>
        <v/>
      </c>
      <c r="IY361" s="7"/>
    </row>
    <row r="362" spans="3:261" ht="11.85" customHeight="1">
      <c r="C362" s="24"/>
      <c r="D362" s="12"/>
      <c r="E362" s="12"/>
      <c r="F362" s="12"/>
      <c r="G362" s="12"/>
      <c r="H362" s="14"/>
      <c r="I362" s="14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7"/>
      <c r="U362" s="7"/>
      <c r="V362" s="7"/>
      <c r="W362" s="7"/>
      <c r="X362" s="7"/>
      <c r="Y362" s="7"/>
      <c r="AH362" s="1"/>
      <c r="AI362" s="1"/>
      <c r="AJ362" s="1"/>
      <c r="AR362" s="7" t="str">
        <f t="shared" si="72"/>
        <v/>
      </c>
      <c r="AS362" s="67" t="str">
        <f t="shared" si="85"/>
        <v/>
      </c>
      <c r="AT362" s="67" t="str">
        <f t="shared" si="86"/>
        <v/>
      </c>
      <c r="AU362" s="67" t="str">
        <f t="shared" si="87"/>
        <v/>
      </c>
      <c r="AV362" s="67" t="str">
        <f t="shared" si="73"/>
        <v/>
      </c>
      <c r="AW362" s="67" t="str">
        <f t="shared" si="74"/>
        <v/>
      </c>
      <c r="AX362" s="67" t="str">
        <f t="shared" si="75"/>
        <v/>
      </c>
      <c r="AY362" s="67" t="str">
        <f t="shared" si="76"/>
        <v/>
      </c>
      <c r="AZ362" s="67" t="str">
        <f t="shared" si="77"/>
        <v/>
      </c>
      <c r="BA362" s="67" t="str">
        <f t="shared" si="78"/>
        <v/>
      </c>
      <c r="BB362" s="67" t="str">
        <f t="shared" si="79"/>
        <v/>
      </c>
      <c r="BC362" s="67" t="str">
        <f t="shared" si="80"/>
        <v/>
      </c>
      <c r="BD362" s="67" t="str">
        <f t="shared" si="81"/>
        <v/>
      </c>
      <c r="BE362" s="67" t="str">
        <f t="shared" si="82"/>
        <v/>
      </c>
      <c r="BF362" s="67" t="str">
        <f t="shared" si="83"/>
        <v/>
      </c>
      <c r="BG362" s="67" t="str">
        <f t="shared" si="84"/>
        <v/>
      </c>
      <c r="IY362" s="7"/>
    </row>
    <row r="363" spans="3:261" ht="11.85" customHeight="1">
      <c r="C363" s="24"/>
      <c r="D363" s="12"/>
      <c r="E363" s="12"/>
      <c r="F363" s="12"/>
      <c r="G363" s="12"/>
      <c r="H363" s="14"/>
      <c r="I363" s="14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7"/>
      <c r="U363" s="7"/>
      <c r="V363" s="7"/>
      <c r="W363" s="7"/>
      <c r="X363" s="7"/>
      <c r="Y363" s="7"/>
      <c r="AH363" s="1"/>
      <c r="AI363" s="1"/>
      <c r="AJ363" s="1"/>
      <c r="AR363" s="7" t="str">
        <f t="shared" si="72"/>
        <v/>
      </c>
      <c r="AS363" s="67" t="str">
        <f t="shared" si="85"/>
        <v/>
      </c>
      <c r="AT363" s="67" t="str">
        <f t="shared" si="86"/>
        <v/>
      </c>
      <c r="AU363" s="67" t="str">
        <f t="shared" si="87"/>
        <v/>
      </c>
      <c r="AV363" s="67" t="str">
        <f t="shared" si="73"/>
        <v/>
      </c>
      <c r="AW363" s="67" t="str">
        <f t="shared" si="74"/>
        <v/>
      </c>
      <c r="AX363" s="67" t="str">
        <f t="shared" si="75"/>
        <v/>
      </c>
      <c r="AY363" s="67" t="str">
        <f t="shared" si="76"/>
        <v/>
      </c>
      <c r="AZ363" s="67" t="str">
        <f t="shared" si="77"/>
        <v/>
      </c>
      <c r="BA363" s="67" t="str">
        <f t="shared" si="78"/>
        <v/>
      </c>
      <c r="BB363" s="67" t="str">
        <f t="shared" si="79"/>
        <v/>
      </c>
      <c r="BC363" s="67" t="str">
        <f t="shared" si="80"/>
        <v/>
      </c>
      <c r="BD363" s="67" t="str">
        <f t="shared" si="81"/>
        <v/>
      </c>
      <c r="BE363" s="67" t="str">
        <f t="shared" si="82"/>
        <v/>
      </c>
      <c r="BF363" s="67" t="str">
        <f t="shared" si="83"/>
        <v/>
      </c>
      <c r="BG363" s="67" t="str">
        <f t="shared" si="84"/>
        <v/>
      </c>
      <c r="IY363" s="7"/>
    </row>
    <row r="364" spans="3:261" ht="11.85" customHeight="1">
      <c r="C364" s="24"/>
      <c r="D364" s="12"/>
      <c r="E364" s="12"/>
      <c r="F364" s="12"/>
      <c r="G364" s="12"/>
      <c r="H364" s="14"/>
      <c r="I364" s="14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7"/>
      <c r="U364" s="7"/>
      <c r="V364" s="7"/>
      <c r="W364" s="7"/>
      <c r="X364" s="7"/>
      <c r="Y364" s="7"/>
      <c r="AH364" s="1"/>
      <c r="AI364" s="1"/>
      <c r="AJ364" s="1"/>
      <c r="AR364" s="7" t="str">
        <f t="shared" si="72"/>
        <v/>
      </c>
      <c r="AS364" s="67" t="str">
        <f t="shared" si="85"/>
        <v/>
      </c>
      <c r="AT364" s="67" t="str">
        <f t="shared" si="86"/>
        <v/>
      </c>
      <c r="AU364" s="67" t="str">
        <f t="shared" si="87"/>
        <v/>
      </c>
      <c r="AV364" s="67" t="str">
        <f t="shared" si="73"/>
        <v/>
      </c>
      <c r="AW364" s="67" t="str">
        <f t="shared" si="74"/>
        <v/>
      </c>
      <c r="AX364" s="67" t="str">
        <f t="shared" si="75"/>
        <v/>
      </c>
      <c r="AY364" s="67" t="str">
        <f t="shared" si="76"/>
        <v/>
      </c>
      <c r="AZ364" s="67" t="str">
        <f t="shared" si="77"/>
        <v/>
      </c>
      <c r="BA364" s="67" t="str">
        <f t="shared" si="78"/>
        <v/>
      </c>
      <c r="BB364" s="67" t="str">
        <f t="shared" si="79"/>
        <v/>
      </c>
      <c r="BC364" s="67" t="str">
        <f t="shared" si="80"/>
        <v/>
      </c>
      <c r="BD364" s="67" t="str">
        <f t="shared" si="81"/>
        <v/>
      </c>
      <c r="BE364" s="67" t="str">
        <f t="shared" si="82"/>
        <v/>
      </c>
      <c r="BF364" s="67" t="str">
        <f t="shared" si="83"/>
        <v/>
      </c>
      <c r="BG364" s="67" t="str">
        <f t="shared" si="84"/>
        <v/>
      </c>
      <c r="IY364" s="7"/>
    </row>
    <row r="365" spans="3:261" ht="11.85" customHeight="1">
      <c r="C365" s="24"/>
      <c r="D365" s="12"/>
      <c r="E365" s="12"/>
      <c r="F365" s="12"/>
      <c r="G365" s="12"/>
      <c r="H365" s="14"/>
      <c r="I365" s="14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7"/>
      <c r="U365" s="7"/>
      <c r="V365" s="7"/>
      <c r="W365" s="7"/>
      <c r="X365" s="7"/>
      <c r="Y365" s="7"/>
      <c r="AH365" s="1"/>
      <c r="AI365" s="1"/>
      <c r="AJ365" s="1"/>
      <c r="AR365" s="7" t="str">
        <f t="shared" ref="AR365:AR428" si="89">IF((ROW(A365)-ROW($A$45))*$E$29&lt;=$E$30,A365,"")</f>
        <v/>
      </c>
      <c r="AS365" s="67" t="str">
        <f t="shared" si="85"/>
        <v/>
      </c>
      <c r="AT365" s="67" t="str">
        <f t="shared" si="86"/>
        <v/>
      </c>
      <c r="AU365" s="67" t="str">
        <f t="shared" si="87"/>
        <v/>
      </c>
      <c r="AV365" s="67" t="str">
        <f t="shared" ref="AV365:AV428" si="90">IF(ISNUMBER(F365),F365,"")</f>
        <v/>
      </c>
      <c r="AW365" s="67" t="str">
        <f t="shared" ref="AW365:AW428" si="91">IF(ISNUMBER(G365),G365,"")</f>
        <v/>
      </c>
      <c r="AX365" s="67" t="str">
        <f t="shared" ref="AX365:AX428" si="92">IF(ISNUMBER(H365),H365,"")</f>
        <v/>
      </c>
      <c r="AY365" s="67" t="str">
        <f t="shared" ref="AY365:AY428" si="93">IF(ISNUMBER(I365),I365,"")</f>
        <v/>
      </c>
      <c r="AZ365" s="67" t="str">
        <f t="shared" ref="AZ365:AZ428" si="94">IF(ISNUMBER(J365),J365,"")</f>
        <v/>
      </c>
      <c r="BA365" s="67" t="str">
        <f t="shared" ref="BA365:BA428" si="95">IF(ISNUMBER(K365),K365,"")</f>
        <v/>
      </c>
      <c r="BB365" s="67" t="str">
        <f t="shared" ref="BB365:BB428" si="96">IF(ISNUMBER(L365),L365,"")</f>
        <v/>
      </c>
      <c r="BC365" s="67" t="str">
        <f t="shared" ref="BC365:BC428" si="97">IF(ISNUMBER(M365),M365,"")</f>
        <v/>
      </c>
      <c r="BD365" s="67" t="str">
        <f t="shared" ref="BD365:BD428" si="98">IF(ISNUMBER(N365),N365,"")</f>
        <v/>
      </c>
      <c r="BE365" s="67" t="str">
        <f t="shared" ref="BE365:BE428" si="99">IF(ISNUMBER(O365),O365,"")</f>
        <v/>
      </c>
      <c r="BF365" s="67" t="str">
        <f t="shared" ref="BF365:BF428" si="100">IF(ISNUMBER(P365),P365,"")</f>
        <v/>
      </c>
      <c r="BG365" s="67" t="str">
        <f t="shared" ref="BG365:BG428" si="101">IF(ISNUMBER(Q365),Q365,"")</f>
        <v/>
      </c>
      <c r="IY365" s="7"/>
    </row>
    <row r="366" spans="3:261" ht="11.85" customHeight="1">
      <c r="C366" s="24"/>
      <c r="D366" s="12"/>
      <c r="E366" s="12"/>
      <c r="F366" s="12"/>
      <c r="G366" s="12"/>
      <c r="H366" s="14"/>
      <c r="I366" s="14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7"/>
      <c r="U366" s="7"/>
      <c r="V366" s="7"/>
      <c r="W366" s="7"/>
      <c r="X366" s="7"/>
      <c r="Y366" s="7"/>
      <c r="AH366" s="1"/>
      <c r="AI366" s="1"/>
      <c r="AJ366" s="1"/>
      <c r="AR366" s="7" t="str">
        <f t="shared" si="89"/>
        <v/>
      </c>
      <c r="AS366" s="67" t="str">
        <f t="shared" ref="AS366:AS429" si="102">IF(ISNUMBER(C366),C366,"")</f>
        <v/>
      </c>
      <c r="AT366" s="67" t="str">
        <f t="shared" ref="AT366:AT429" si="103">IF(ISNUMBER(D366),D366,"")</f>
        <v/>
      </c>
      <c r="AU366" s="67" t="str">
        <f t="shared" ref="AU366:AU429" si="104">IF(ISNUMBER(E366),E366,"")</f>
        <v/>
      </c>
      <c r="AV366" s="67" t="str">
        <f t="shared" si="90"/>
        <v/>
      </c>
      <c r="AW366" s="67" t="str">
        <f t="shared" si="91"/>
        <v/>
      </c>
      <c r="AX366" s="67" t="str">
        <f t="shared" si="92"/>
        <v/>
      </c>
      <c r="AY366" s="67" t="str">
        <f t="shared" si="93"/>
        <v/>
      </c>
      <c r="AZ366" s="67" t="str">
        <f t="shared" si="94"/>
        <v/>
      </c>
      <c r="BA366" s="67" t="str">
        <f t="shared" si="95"/>
        <v/>
      </c>
      <c r="BB366" s="67" t="str">
        <f t="shared" si="96"/>
        <v/>
      </c>
      <c r="BC366" s="67" t="str">
        <f t="shared" si="97"/>
        <v/>
      </c>
      <c r="BD366" s="67" t="str">
        <f t="shared" si="98"/>
        <v/>
      </c>
      <c r="BE366" s="67" t="str">
        <f t="shared" si="99"/>
        <v/>
      </c>
      <c r="BF366" s="67" t="str">
        <f t="shared" si="100"/>
        <v/>
      </c>
      <c r="BG366" s="67" t="str">
        <f t="shared" si="101"/>
        <v/>
      </c>
      <c r="IY366" s="7"/>
      <c r="IZ366" s="7"/>
      <c r="JA366" s="7"/>
    </row>
    <row r="367" spans="3:261" ht="11.85" customHeight="1">
      <c r="C367" s="24"/>
      <c r="D367" s="12"/>
      <c r="E367" s="12"/>
      <c r="F367" s="12"/>
      <c r="G367" s="12"/>
      <c r="H367" s="14"/>
      <c r="I367" s="14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7"/>
      <c r="U367" s="7"/>
      <c r="V367" s="7"/>
      <c r="W367" s="7"/>
      <c r="X367" s="7"/>
      <c r="Y367" s="7"/>
      <c r="AH367" s="1"/>
      <c r="AI367" s="1"/>
      <c r="AJ367" s="1"/>
      <c r="AR367" s="7" t="str">
        <f t="shared" si="89"/>
        <v/>
      </c>
      <c r="AS367" s="67" t="str">
        <f t="shared" si="102"/>
        <v/>
      </c>
      <c r="AT367" s="67" t="str">
        <f t="shared" si="103"/>
        <v/>
      </c>
      <c r="AU367" s="67" t="str">
        <f t="shared" si="104"/>
        <v/>
      </c>
      <c r="AV367" s="67" t="str">
        <f t="shared" si="90"/>
        <v/>
      </c>
      <c r="AW367" s="67" t="str">
        <f t="shared" si="91"/>
        <v/>
      </c>
      <c r="AX367" s="67" t="str">
        <f t="shared" si="92"/>
        <v/>
      </c>
      <c r="AY367" s="67" t="str">
        <f t="shared" si="93"/>
        <v/>
      </c>
      <c r="AZ367" s="67" t="str">
        <f t="shared" si="94"/>
        <v/>
      </c>
      <c r="BA367" s="67" t="str">
        <f t="shared" si="95"/>
        <v/>
      </c>
      <c r="BB367" s="67" t="str">
        <f t="shared" si="96"/>
        <v/>
      </c>
      <c r="BC367" s="67" t="str">
        <f t="shared" si="97"/>
        <v/>
      </c>
      <c r="BD367" s="67" t="str">
        <f t="shared" si="98"/>
        <v/>
      </c>
      <c r="BE367" s="67" t="str">
        <f t="shared" si="99"/>
        <v/>
      </c>
      <c r="BF367" s="67" t="str">
        <f t="shared" si="100"/>
        <v/>
      </c>
      <c r="BG367" s="67" t="str">
        <f t="shared" si="101"/>
        <v/>
      </c>
      <c r="IY367" s="7"/>
      <c r="IZ367" s="7"/>
      <c r="JA367" s="7"/>
    </row>
    <row r="368" spans="3:261" ht="11.85" customHeight="1">
      <c r="C368" s="24"/>
      <c r="D368" s="12"/>
      <c r="E368" s="12"/>
      <c r="F368" s="12"/>
      <c r="G368" s="12"/>
      <c r="H368" s="14"/>
      <c r="I368" s="14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7"/>
      <c r="U368" s="7"/>
      <c r="V368" s="7"/>
      <c r="W368" s="7"/>
      <c r="X368" s="7"/>
      <c r="Y368" s="7"/>
      <c r="AH368" s="1"/>
      <c r="AI368" s="1"/>
      <c r="AJ368" s="1"/>
      <c r="AR368" s="7" t="str">
        <f t="shared" si="89"/>
        <v/>
      </c>
      <c r="AS368" s="67" t="str">
        <f t="shared" si="102"/>
        <v/>
      </c>
      <c r="AT368" s="67" t="str">
        <f t="shared" si="103"/>
        <v/>
      </c>
      <c r="AU368" s="67" t="str">
        <f t="shared" si="104"/>
        <v/>
      </c>
      <c r="AV368" s="67" t="str">
        <f t="shared" si="90"/>
        <v/>
      </c>
      <c r="AW368" s="67" t="str">
        <f t="shared" si="91"/>
        <v/>
      </c>
      <c r="AX368" s="67" t="str">
        <f t="shared" si="92"/>
        <v/>
      </c>
      <c r="AY368" s="67" t="str">
        <f t="shared" si="93"/>
        <v/>
      </c>
      <c r="AZ368" s="67" t="str">
        <f t="shared" si="94"/>
        <v/>
      </c>
      <c r="BA368" s="67" t="str">
        <f t="shared" si="95"/>
        <v/>
      </c>
      <c r="BB368" s="67" t="str">
        <f t="shared" si="96"/>
        <v/>
      </c>
      <c r="BC368" s="67" t="str">
        <f t="shared" si="97"/>
        <v/>
      </c>
      <c r="BD368" s="67" t="str">
        <f t="shared" si="98"/>
        <v/>
      </c>
      <c r="BE368" s="67" t="str">
        <f t="shared" si="99"/>
        <v/>
      </c>
      <c r="BF368" s="67" t="str">
        <f t="shared" si="100"/>
        <v/>
      </c>
      <c r="BG368" s="67" t="str">
        <f t="shared" si="101"/>
        <v/>
      </c>
      <c r="IY368" s="7"/>
      <c r="IZ368" s="7"/>
      <c r="JA368" s="7"/>
    </row>
    <row r="369" spans="3:261" ht="11.85" customHeight="1">
      <c r="C369" s="24"/>
      <c r="D369" s="12"/>
      <c r="E369" s="12"/>
      <c r="F369" s="12"/>
      <c r="G369" s="12"/>
      <c r="H369" s="14"/>
      <c r="I369" s="14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7"/>
      <c r="U369" s="7"/>
      <c r="V369" s="7"/>
      <c r="W369" s="7"/>
      <c r="X369" s="7"/>
      <c r="Y369" s="7"/>
      <c r="AH369" s="1"/>
      <c r="AI369" s="1"/>
      <c r="AJ369" s="1"/>
      <c r="AR369" s="7" t="str">
        <f t="shared" si="89"/>
        <v/>
      </c>
      <c r="AS369" s="67" t="str">
        <f t="shared" si="102"/>
        <v/>
      </c>
      <c r="AT369" s="67" t="str">
        <f t="shared" si="103"/>
        <v/>
      </c>
      <c r="AU369" s="67" t="str">
        <f t="shared" si="104"/>
        <v/>
      </c>
      <c r="AV369" s="67" t="str">
        <f t="shared" si="90"/>
        <v/>
      </c>
      <c r="AW369" s="67" t="str">
        <f t="shared" si="91"/>
        <v/>
      </c>
      <c r="AX369" s="67" t="str">
        <f t="shared" si="92"/>
        <v/>
      </c>
      <c r="AY369" s="67" t="str">
        <f t="shared" si="93"/>
        <v/>
      </c>
      <c r="AZ369" s="67" t="str">
        <f t="shared" si="94"/>
        <v/>
      </c>
      <c r="BA369" s="67" t="str">
        <f t="shared" si="95"/>
        <v/>
      </c>
      <c r="BB369" s="67" t="str">
        <f t="shared" si="96"/>
        <v/>
      </c>
      <c r="BC369" s="67" t="str">
        <f t="shared" si="97"/>
        <v/>
      </c>
      <c r="BD369" s="67" t="str">
        <f t="shared" si="98"/>
        <v/>
      </c>
      <c r="BE369" s="67" t="str">
        <f t="shared" si="99"/>
        <v/>
      </c>
      <c r="BF369" s="67" t="str">
        <f t="shared" si="100"/>
        <v/>
      </c>
      <c r="BG369" s="67" t="str">
        <f t="shared" si="101"/>
        <v/>
      </c>
      <c r="IY369" s="7"/>
      <c r="IZ369" s="7"/>
      <c r="JA369" s="7"/>
    </row>
    <row r="370" spans="3:261" ht="11.85" customHeight="1">
      <c r="C370" s="24"/>
      <c r="D370" s="12"/>
      <c r="E370" s="12"/>
      <c r="F370" s="12"/>
      <c r="G370" s="12"/>
      <c r="H370" s="14"/>
      <c r="I370" s="14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7"/>
      <c r="U370" s="7"/>
      <c r="V370" s="7"/>
      <c r="W370" s="7"/>
      <c r="X370" s="7"/>
      <c r="Y370" s="7"/>
      <c r="AH370" s="1"/>
      <c r="AI370" s="1"/>
      <c r="AJ370" s="1"/>
      <c r="AR370" s="7" t="str">
        <f t="shared" si="89"/>
        <v/>
      </c>
      <c r="AS370" s="67" t="str">
        <f t="shared" si="102"/>
        <v/>
      </c>
      <c r="AT370" s="67" t="str">
        <f t="shared" si="103"/>
        <v/>
      </c>
      <c r="AU370" s="67" t="str">
        <f t="shared" si="104"/>
        <v/>
      </c>
      <c r="AV370" s="67" t="str">
        <f t="shared" si="90"/>
        <v/>
      </c>
      <c r="AW370" s="67" t="str">
        <f t="shared" si="91"/>
        <v/>
      </c>
      <c r="AX370" s="67" t="str">
        <f t="shared" si="92"/>
        <v/>
      </c>
      <c r="AY370" s="67" t="str">
        <f t="shared" si="93"/>
        <v/>
      </c>
      <c r="AZ370" s="67" t="str">
        <f t="shared" si="94"/>
        <v/>
      </c>
      <c r="BA370" s="67" t="str">
        <f t="shared" si="95"/>
        <v/>
      </c>
      <c r="BB370" s="67" t="str">
        <f t="shared" si="96"/>
        <v/>
      </c>
      <c r="BC370" s="67" t="str">
        <f t="shared" si="97"/>
        <v/>
      </c>
      <c r="BD370" s="67" t="str">
        <f t="shared" si="98"/>
        <v/>
      </c>
      <c r="BE370" s="67" t="str">
        <f t="shared" si="99"/>
        <v/>
      </c>
      <c r="BF370" s="67" t="str">
        <f t="shared" si="100"/>
        <v/>
      </c>
      <c r="BG370" s="67" t="str">
        <f t="shared" si="101"/>
        <v/>
      </c>
      <c r="IY370" s="7"/>
      <c r="IZ370" s="7"/>
      <c r="JA370" s="7"/>
    </row>
    <row r="371" spans="3:261" ht="11.85" customHeight="1">
      <c r="C371" s="24"/>
      <c r="D371" s="12"/>
      <c r="E371" s="12"/>
      <c r="F371" s="12"/>
      <c r="G371" s="12"/>
      <c r="H371" s="14"/>
      <c r="I371" s="14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7"/>
      <c r="U371" s="7"/>
      <c r="V371" s="7"/>
      <c r="W371" s="7"/>
      <c r="X371" s="7"/>
      <c r="Y371" s="7"/>
      <c r="AH371" s="1"/>
      <c r="AI371" s="1"/>
      <c r="AJ371" s="1"/>
      <c r="AR371" s="7" t="str">
        <f t="shared" si="89"/>
        <v/>
      </c>
      <c r="AS371" s="67" t="str">
        <f t="shared" si="102"/>
        <v/>
      </c>
      <c r="AT371" s="67" t="str">
        <f t="shared" si="103"/>
        <v/>
      </c>
      <c r="AU371" s="67" t="str">
        <f t="shared" si="104"/>
        <v/>
      </c>
      <c r="AV371" s="67" t="str">
        <f t="shared" si="90"/>
        <v/>
      </c>
      <c r="AW371" s="67" t="str">
        <f t="shared" si="91"/>
        <v/>
      </c>
      <c r="AX371" s="67" t="str">
        <f t="shared" si="92"/>
        <v/>
      </c>
      <c r="AY371" s="67" t="str">
        <f t="shared" si="93"/>
        <v/>
      </c>
      <c r="AZ371" s="67" t="str">
        <f t="shared" si="94"/>
        <v/>
      </c>
      <c r="BA371" s="67" t="str">
        <f t="shared" si="95"/>
        <v/>
      </c>
      <c r="BB371" s="67" t="str">
        <f t="shared" si="96"/>
        <v/>
      </c>
      <c r="BC371" s="67" t="str">
        <f t="shared" si="97"/>
        <v/>
      </c>
      <c r="BD371" s="67" t="str">
        <f t="shared" si="98"/>
        <v/>
      </c>
      <c r="BE371" s="67" t="str">
        <f t="shared" si="99"/>
        <v/>
      </c>
      <c r="BF371" s="67" t="str">
        <f t="shared" si="100"/>
        <v/>
      </c>
      <c r="BG371" s="67" t="str">
        <f t="shared" si="101"/>
        <v/>
      </c>
      <c r="IY371" s="7"/>
      <c r="IZ371" s="7"/>
      <c r="JA371" s="7"/>
    </row>
    <row r="372" spans="3:261" ht="11.85" customHeight="1">
      <c r="C372" s="24"/>
      <c r="D372" s="12"/>
      <c r="E372" s="12"/>
      <c r="F372" s="12"/>
      <c r="G372" s="12"/>
      <c r="H372" s="14"/>
      <c r="I372" s="14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7"/>
      <c r="U372" s="7"/>
      <c r="V372" s="7"/>
      <c r="W372" s="7"/>
      <c r="X372" s="7"/>
      <c r="Y372" s="7"/>
      <c r="AH372" s="1"/>
      <c r="AI372" s="1"/>
      <c r="AJ372" s="1"/>
      <c r="AR372" s="7" t="str">
        <f t="shared" si="89"/>
        <v/>
      </c>
      <c r="AS372" s="67" t="str">
        <f t="shared" si="102"/>
        <v/>
      </c>
      <c r="AT372" s="67" t="str">
        <f t="shared" si="103"/>
        <v/>
      </c>
      <c r="AU372" s="67" t="str">
        <f t="shared" si="104"/>
        <v/>
      </c>
      <c r="AV372" s="67" t="str">
        <f t="shared" si="90"/>
        <v/>
      </c>
      <c r="AW372" s="67" t="str">
        <f t="shared" si="91"/>
        <v/>
      </c>
      <c r="AX372" s="67" t="str">
        <f t="shared" si="92"/>
        <v/>
      </c>
      <c r="AY372" s="67" t="str">
        <f t="shared" si="93"/>
        <v/>
      </c>
      <c r="AZ372" s="67" t="str">
        <f t="shared" si="94"/>
        <v/>
      </c>
      <c r="BA372" s="67" t="str">
        <f t="shared" si="95"/>
        <v/>
      </c>
      <c r="BB372" s="67" t="str">
        <f t="shared" si="96"/>
        <v/>
      </c>
      <c r="BC372" s="67" t="str">
        <f t="shared" si="97"/>
        <v/>
      </c>
      <c r="BD372" s="67" t="str">
        <f t="shared" si="98"/>
        <v/>
      </c>
      <c r="BE372" s="67" t="str">
        <f t="shared" si="99"/>
        <v/>
      </c>
      <c r="BF372" s="67" t="str">
        <f t="shared" si="100"/>
        <v/>
      </c>
      <c r="BG372" s="67" t="str">
        <f t="shared" si="101"/>
        <v/>
      </c>
      <c r="IY372" s="7"/>
      <c r="IZ372" s="7"/>
      <c r="JA372" s="7"/>
    </row>
    <row r="373" spans="3:261" ht="11.85" customHeight="1">
      <c r="C373" s="24"/>
      <c r="D373" s="12"/>
      <c r="E373" s="12"/>
      <c r="F373" s="12"/>
      <c r="G373" s="12"/>
      <c r="H373" s="14"/>
      <c r="I373" s="14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7"/>
      <c r="U373" s="7"/>
      <c r="V373" s="7"/>
      <c r="W373" s="7"/>
      <c r="X373" s="7"/>
      <c r="Y373" s="7"/>
      <c r="AH373" s="1"/>
      <c r="AI373" s="1"/>
      <c r="AJ373" s="1"/>
      <c r="AR373" s="7" t="str">
        <f t="shared" si="89"/>
        <v/>
      </c>
      <c r="AS373" s="67" t="str">
        <f t="shared" si="102"/>
        <v/>
      </c>
      <c r="AT373" s="67" t="str">
        <f t="shared" si="103"/>
        <v/>
      </c>
      <c r="AU373" s="67" t="str">
        <f t="shared" si="104"/>
        <v/>
      </c>
      <c r="AV373" s="67" t="str">
        <f t="shared" si="90"/>
        <v/>
      </c>
      <c r="AW373" s="67" t="str">
        <f t="shared" si="91"/>
        <v/>
      </c>
      <c r="AX373" s="67" t="str">
        <f t="shared" si="92"/>
        <v/>
      </c>
      <c r="AY373" s="67" t="str">
        <f t="shared" si="93"/>
        <v/>
      </c>
      <c r="AZ373" s="67" t="str">
        <f t="shared" si="94"/>
        <v/>
      </c>
      <c r="BA373" s="67" t="str">
        <f t="shared" si="95"/>
        <v/>
      </c>
      <c r="BB373" s="67" t="str">
        <f t="shared" si="96"/>
        <v/>
      </c>
      <c r="BC373" s="67" t="str">
        <f t="shared" si="97"/>
        <v/>
      </c>
      <c r="BD373" s="67" t="str">
        <f t="shared" si="98"/>
        <v/>
      </c>
      <c r="BE373" s="67" t="str">
        <f t="shared" si="99"/>
        <v/>
      </c>
      <c r="BF373" s="67" t="str">
        <f t="shared" si="100"/>
        <v/>
      </c>
      <c r="BG373" s="67" t="str">
        <f t="shared" si="101"/>
        <v/>
      </c>
      <c r="IY373" s="7"/>
      <c r="IZ373" s="7"/>
      <c r="JA373" s="7"/>
    </row>
    <row r="374" spans="3:261" ht="11.85" customHeight="1">
      <c r="C374" s="24"/>
      <c r="D374" s="12"/>
      <c r="E374" s="12"/>
      <c r="F374" s="12"/>
      <c r="G374" s="12"/>
      <c r="H374" s="14"/>
      <c r="I374" s="14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7"/>
      <c r="U374" s="7"/>
      <c r="V374" s="7"/>
      <c r="W374" s="7"/>
      <c r="X374" s="7"/>
      <c r="Y374" s="7"/>
      <c r="AH374" s="1"/>
      <c r="AI374" s="1"/>
      <c r="AJ374" s="1"/>
      <c r="AR374" s="7" t="str">
        <f t="shared" si="89"/>
        <v/>
      </c>
      <c r="AS374" s="67" t="str">
        <f t="shared" si="102"/>
        <v/>
      </c>
      <c r="AT374" s="67" t="str">
        <f t="shared" si="103"/>
        <v/>
      </c>
      <c r="AU374" s="67" t="str">
        <f t="shared" si="104"/>
        <v/>
      </c>
      <c r="AV374" s="67" t="str">
        <f t="shared" si="90"/>
        <v/>
      </c>
      <c r="AW374" s="67" t="str">
        <f t="shared" si="91"/>
        <v/>
      </c>
      <c r="AX374" s="67" t="str">
        <f t="shared" si="92"/>
        <v/>
      </c>
      <c r="AY374" s="67" t="str">
        <f t="shared" si="93"/>
        <v/>
      </c>
      <c r="AZ374" s="67" t="str">
        <f t="shared" si="94"/>
        <v/>
      </c>
      <c r="BA374" s="67" t="str">
        <f t="shared" si="95"/>
        <v/>
      </c>
      <c r="BB374" s="67" t="str">
        <f t="shared" si="96"/>
        <v/>
      </c>
      <c r="BC374" s="67" t="str">
        <f t="shared" si="97"/>
        <v/>
      </c>
      <c r="BD374" s="67" t="str">
        <f t="shared" si="98"/>
        <v/>
      </c>
      <c r="BE374" s="67" t="str">
        <f t="shared" si="99"/>
        <v/>
      </c>
      <c r="BF374" s="67" t="str">
        <f t="shared" si="100"/>
        <v/>
      </c>
      <c r="BG374" s="67" t="str">
        <f t="shared" si="101"/>
        <v/>
      </c>
      <c r="IY374" s="7"/>
      <c r="IZ374" s="7"/>
      <c r="JA374" s="7"/>
    </row>
    <row r="375" spans="3:261" ht="11.85" customHeight="1">
      <c r="C375" s="24"/>
      <c r="D375" s="12"/>
      <c r="E375" s="12"/>
      <c r="F375" s="12"/>
      <c r="G375" s="12"/>
      <c r="H375" s="14"/>
      <c r="I375" s="14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7"/>
      <c r="U375" s="7"/>
      <c r="V375" s="7"/>
      <c r="W375" s="7"/>
      <c r="X375" s="7"/>
      <c r="Y375" s="7"/>
      <c r="AH375" s="1"/>
      <c r="AI375" s="1"/>
      <c r="AJ375" s="1"/>
      <c r="AR375" s="7" t="str">
        <f t="shared" si="89"/>
        <v/>
      </c>
      <c r="AS375" s="67" t="str">
        <f t="shared" si="102"/>
        <v/>
      </c>
      <c r="AT375" s="67" t="str">
        <f t="shared" si="103"/>
        <v/>
      </c>
      <c r="AU375" s="67" t="str">
        <f t="shared" si="104"/>
        <v/>
      </c>
      <c r="AV375" s="67" t="str">
        <f t="shared" si="90"/>
        <v/>
      </c>
      <c r="AW375" s="67" t="str">
        <f t="shared" si="91"/>
        <v/>
      </c>
      <c r="AX375" s="67" t="str">
        <f t="shared" si="92"/>
        <v/>
      </c>
      <c r="AY375" s="67" t="str">
        <f t="shared" si="93"/>
        <v/>
      </c>
      <c r="AZ375" s="67" t="str">
        <f t="shared" si="94"/>
        <v/>
      </c>
      <c r="BA375" s="67" t="str">
        <f t="shared" si="95"/>
        <v/>
      </c>
      <c r="BB375" s="67" t="str">
        <f t="shared" si="96"/>
        <v/>
      </c>
      <c r="BC375" s="67" t="str">
        <f t="shared" si="97"/>
        <v/>
      </c>
      <c r="BD375" s="67" t="str">
        <f t="shared" si="98"/>
        <v/>
      </c>
      <c r="BE375" s="67" t="str">
        <f t="shared" si="99"/>
        <v/>
      </c>
      <c r="BF375" s="67" t="str">
        <f t="shared" si="100"/>
        <v/>
      </c>
      <c r="BG375" s="67" t="str">
        <f t="shared" si="101"/>
        <v/>
      </c>
      <c r="IY375" s="7"/>
      <c r="IZ375" s="7"/>
      <c r="JA375" s="7"/>
    </row>
    <row r="376" spans="3:261" ht="11.85" customHeight="1">
      <c r="C376" s="24"/>
      <c r="D376" s="12"/>
      <c r="E376" s="12"/>
      <c r="F376" s="12"/>
      <c r="G376" s="12"/>
      <c r="H376" s="14"/>
      <c r="I376" s="14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7"/>
      <c r="U376" s="7"/>
      <c r="V376" s="7"/>
      <c r="W376" s="7"/>
      <c r="X376" s="7"/>
      <c r="Y376" s="7"/>
      <c r="AH376" s="1"/>
      <c r="AI376" s="1"/>
      <c r="AJ376" s="1"/>
      <c r="AR376" s="7" t="str">
        <f t="shared" si="89"/>
        <v/>
      </c>
      <c r="AS376" s="67" t="str">
        <f t="shared" si="102"/>
        <v/>
      </c>
      <c r="AT376" s="67" t="str">
        <f t="shared" si="103"/>
        <v/>
      </c>
      <c r="AU376" s="67" t="str">
        <f t="shared" si="104"/>
        <v/>
      </c>
      <c r="AV376" s="67" t="str">
        <f t="shared" si="90"/>
        <v/>
      </c>
      <c r="AW376" s="67" t="str">
        <f t="shared" si="91"/>
        <v/>
      </c>
      <c r="AX376" s="67" t="str">
        <f t="shared" si="92"/>
        <v/>
      </c>
      <c r="AY376" s="67" t="str">
        <f t="shared" si="93"/>
        <v/>
      </c>
      <c r="AZ376" s="67" t="str">
        <f t="shared" si="94"/>
        <v/>
      </c>
      <c r="BA376" s="67" t="str">
        <f t="shared" si="95"/>
        <v/>
      </c>
      <c r="BB376" s="67" t="str">
        <f t="shared" si="96"/>
        <v/>
      </c>
      <c r="BC376" s="67" t="str">
        <f t="shared" si="97"/>
        <v/>
      </c>
      <c r="BD376" s="67" t="str">
        <f t="shared" si="98"/>
        <v/>
      </c>
      <c r="BE376" s="67" t="str">
        <f t="shared" si="99"/>
        <v/>
      </c>
      <c r="BF376" s="67" t="str">
        <f t="shared" si="100"/>
        <v/>
      </c>
      <c r="BG376" s="67" t="str">
        <f t="shared" si="101"/>
        <v/>
      </c>
      <c r="IY376" s="7"/>
      <c r="IZ376" s="7"/>
      <c r="JA376" s="7"/>
    </row>
    <row r="377" spans="3:261" ht="11.85" customHeight="1">
      <c r="C377" s="24"/>
      <c r="D377" s="12"/>
      <c r="E377" s="12"/>
      <c r="F377" s="12"/>
      <c r="G377" s="12"/>
      <c r="H377" s="14"/>
      <c r="I377" s="14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7"/>
      <c r="U377" s="7"/>
      <c r="V377" s="7"/>
      <c r="W377" s="7"/>
      <c r="X377" s="7"/>
      <c r="Y377" s="7"/>
      <c r="AH377" s="1"/>
      <c r="AI377" s="1"/>
      <c r="AJ377" s="1"/>
      <c r="AR377" s="7" t="str">
        <f t="shared" si="89"/>
        <v/>
      </c>
      <c r="AS377" s="67" t="str">
        <f t="shared" si="102"/>
        <v/>
      </c>
      <c r="AT377" s="67" t="str">
        <f t="shared" si="103"/>
        <v/>
      </c>
      <c r="AU377" s="67" t="str">
        <f t="shared" si="104"/>
        <v/>
      </c>
      <c r="AV377" s="67" t="str">
        <f t="shared" si="90"/>
        <v/>
      </c>
      <c r="AW377" s="67" t="str">
        <f t="shared" si="91"/>
        <v/>
      </c>
      <c r="AX377" s="67" t="str">
        <f t="shared" si="92"/>
        <v/>
      </c>
      <c r="AY377" s="67" t="str">
        <f t="shared" si="93"/>
        <v/>
      </c>
      <c r="AZ377" s="67" t="str">
        <f t="shared" si="94"/>
        <v/>
      </c>
      <c r="BA377" s="67" t="str">
        <f t="shared" si="95"/>
        <v/>
      </c>
      <c r="BB377" s="67" t="str">
        <f t="shared" si="96"/>
        <v/>
      </c>
      <c r="BC377" s="67" t="str">
        <f t="shared" si="97"/>
        <v/>
      </c>
      <c r="BD377" s="67" t="str">
        <f t="shared" si="98"/>
        <v/>
      </c>
      <c r="BE377" s="67" t="str">
        <f t="shared" si="99"/>
        <v/>
      </c>
      <c r="BF377" s="67" t="str">
        <f t="shared" si="100"/>
        <v/>
      </c>
      <c r="BG377" s="67" t="str">
        <f t="shared" si="101"/>
        <v/>
      </c>
      <c r="IY377" s="7"/>
      <c r="IZ377" s="7"/>
      <c r="JA377" s="7"/>
    </row>
    <row r="378" spans="3:261" ht="11.85" customHeight="1">
      <c r="C378" s="24"/>
      <c r="D378" s="12"/>
      <c r="E378" s="12"/>
      <c r="F378" s="12"/>
      <c r="G378" s="12"/>
      <c r="H378" s="14"/>
      <c r="I378" s="14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7"/>
      <c r="U378" s="7"/>
      <c r="V378" s="7"/>
      <c r="W378" s="7"/>
      <c r="X378" s="7"/>
      <c r="Y378" s="7"/>
      <c r="AH378" s="1"/>
      <c r="AI378" s="1"/>
      <c r="AJ378" s="1"/>
      <c r="AR378" s="7" t="str">
        <f t="shared" si="89"/>
        <v/>
      </c>
      <c r="AS378" s="67" t="str">
        <f t="shared" si="102"/>
        <v/>
      </c>
      <c r="AT378" s="67" t="str">
        <f t="shared" si="103"/>
        <v/>
      </c>
      <c r="AU378" s="67" t="str">
        <f t="shared" si="104"/>
        <v/>
      </c>
      <c r="AV378" s="67" t="str">
        <f t="shared" si="90"/>
        <v/>
      </c>
      <c r="AW378" s="67" t="str">
        <f t="shared" si="91"/>
        <v/>
      </c>
      <c r="AX378" s="67" t="str">
        <f t="shared" si="92"/>
        <v/>
      </c>
      <c r="AY378" s="67" t="str">
        <f t="shared" si="93"/>
        <v/>
      </c>
      <c r="AZ378" s="67" t="str">
        <f t="shared" si="94"/>
        <v/>
      </c>
      <c r="BA378" s="67" t="str">
        <f t="shared" si="95"/>
        <v/>
      </c>
      <c r="BB378" s="67" t="str">
        <f t="shared" si="96"/>
        <v/>
      </c>
      <c r="BC378" s="67" t="str">
        <f t="shared" si="97"/>
        <v/>
      </c>
      <c r="BD378" s="67" t="str">
        <f t="shared" si="98"/>
        <v/>
      </c>
      <c r="BE378" s="67" t="str">
        <f t="shared" si="99"/>
        <v/>
      </c>
      <c r="BF378" s="67" t="str">
        <f t="shared" si="100"/>
        <v/>
      </c>
      <c r="BG378" s="67" t="str">
        <f t="shared" si="101"/>
        <v/>
      </c>
      <c r="IY378" s="7"/>
      <c r="IZ378" s="7"/>
      <c r="JA378" s="7"/>
    </row>
    <row r="379" spans="3:261" ht="11.85" customHeight="1">
      <c r="C379" s="24"/>
      <c r="D379" s="12"/>
      <c r="E379" s="12"/>
      <c r="F379" s="12"/>
      <c r="G379" s="12"/>
      <c r="H379" s="14"/>
      <c r="I379" s="14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7"/>
      <c r="U379" s="7"/>
      <c r="V379" s="7"/>
      <c r="W379" s="7"/>
      <c r="X379" s="7"/>
      <c r="Y379" s="7"/>
      <c r="AH379" s="1"/>
      <c r="AI379" s="1"/>
      <c r="AJ379" s="1"/>
      <c r="AR379" s="7" t="str">
        <f t="shared" si="89"/>
        <v/>
      </c>
      <c r="AS379" s="67" t="str">
        <f t="shared" si="102"/>
        <v/>
      </c>
      <c r="AT379" s="67" t="str">
        <f t="shared" si="103"/>
        <v/>
      </c>
      <c r="AU379" s="67" t="str">
        <f t="shared" si="104"/>
        <v/>
      </c>
      <c r="AV379" s="67" t="str">
        <f t="shared" si="90"/>
        <v/>
      </c>
      <c r="AW379" s="67" t="str">
        <f t="shared" si="91"/>
        <v/>
      </c>
      <c r="AX379" s="67" t="str">
        <f t="shared" si="92"/>
        <v/>
      </c>
      <c r="AY379" s="67" t="str">
        <f t="shared" si="93"/>
        <v/>
      </c>
      <c r="AZ379" s="67" t="str">
        <f t="shared" si="94"/>
        <v/>
      </c>
      <c r="BA379" s="67" t="str">
        <f t="shared" si="95"/>
        <v/>
      </c>
      <c r="BB379" s="67" t="str">
        <f t="shared" si="96"/>
        <v/>
      </c>
      <c r="BC379" s="67" t="str">
        <f t="shared" si="97"/>
        <v/>
      </c>
      <c r="BD379" s="67" t="str">
        <f t="shared" si="98"/>
        <v/>
      </c>
      <c r="BE379" s="67" t="str">
        <f t="shared" si="99"/>
        <v/>
      </c>
      <c r="BF379" s="67" t="str">
        <f t="shared" si="100"/>
        <v/>
      </c>
      <c r="BG379" s="67" t="str">
        <f t="shared" si="101"/>
        <v/>
      </c>
      <c r="IY379" s="7"/>
      <c r="IZ379" s="7"/>
      <c r="JA379" s="7"/>
    </row>
    <row r="380" spans="3:261" ht="11.85" customHeight="1">
      <c r="C380" s="24"/>
      <c r="D380" s="12"/>
      <c r="E380" s="12"/>
      <c r="F380" s="12"/>
      <c r="G380" s="12"/>
      <c r="H380" s="14"/>
      <c r="I380" s="14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7"/>
      <c r="U380" s="7"/>
      <c r="V380" s="7"/>
      <c r="W380" s="7"/>
      <c r="X380" s="7"/>
      <c r="Y380" s="7"/>
      <c r="AH380" s="1"/>
      <c r="AI380" s="1"/>
      <c r="AJ380" s="1"/>
      <c r="AR380" s="7" t="str">
        <f t="shared" si="89"/>
        <v/>
      </c>
      <c r="AS380" s="67" t="str">
        <f t="shared" si="102"/>
        <v/>
      </c>
      <c r="AT380" s="67" t="str">
        <f t="shared" si="103"/>
        <v/>
      </c>
      <c r="AU380" s="67" t="str">
        <f t="shared" si="104"/>
        <v/>
      </c>
      <c r="AV380" s="67" t="str">
        <f t="shared" si="90"/>
        <v/>
      </c>
      <c r="AW380" s="67" t="str">
        <f t="shared" si="91"/>
        <v/>
      </c>
      <c r="AX380" s="67" t="str">
        <f t="shared" si="92"/>
        <v/>
      </c>
      <c r="AY380" s="67" t="str">
        <f t="shared" si="93"/>
        <v/>
      </c>
      <c r="AZ380" s="67" t="str">
        <f t="shared" si="94"/>
        <v/>
      </c>
      <c r="BA380" s="67" t="str">
        <f t="shared" si="95"/>
        <v/>
      </c>
      <c r="BB380" s="67" t="str">
        <f t="shared" si="96"/>
        <v/>
      </c>
      <c r="BC380" s="67" t="str">
        <f t="shared" si="97"/>
        <v/>
      </c>
      <c r="BD380" s="67" t="str">
        <f t="shared" si="98"/>
        <v/>
      </c>
      <c r="BE380" s="67" t="str">
        <f t="shared" si="99"/>
        <v/>
      </c>
      <c r="BF380" s="67" t="str">
        <f t="shared" si="100"/>
        <v/>
      </c>
      <c r="BG380" s="67" t="str">
        <f t="shared" si="101"/>
        <v/>
      </c>
      <c r="IY380" s="7"/>
      <c r="IZ380" s="7"/>
      <c r="JA380" s="7"/>
    </row>
    <row r="381" spans="3:261" ht="11.85" customHeight="1">
      <c r="C381" s="24"/>
      <c r="D381" s="12"/>
      <c r="E381" s="12"/>
      <c r="F381" s="12"/>
      <c r="G381" s="12"/>
      <c r="H381" s="14"/>
      <c r="I381" s="14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7"/>
      <c r="U381" s="7"/>
      <c r="V381" s="7"/>
      <c r="W381" s="7"/>
      <c r="X381" s="7"/>
      <c r="Y381" s="7"/>
      <c r="AH381" s="1"/>
      <c r="AI381" s="1"/>
      <c r="AJ381" s="1"/>
      <c r="AR381" s="7" t="str">
        <f t="shared" si="89"/>
        <v/>
      </c>
      <c r="AS381" s="67" t="str">
        <f t="shared" si="102"/>
        <v/>
      </c>
      <c r="AT381" s="67" t="str">
        <f t="shared" si="103"/>
        <v/>
      </c>
      <c r="AU381" s="67" t="str">
        <f t="shared" si="104"/>
        <v/>
      </c>
      <c r="AV381" s="67" t="str">
        <f t="shared" si="90"/>
        <v/>
      </c>
      <c r="AW381" s="67" t="str">
        <f t="shared" si="91"/>
        <v/>
      </c>
      <c r="AX381" s="67" t="str">
        <f t="shared" si="92"/>
        <v/>
      </c>
      <c r="AY381" s="67" t="str">
        <f t="shared" si="93"/>
        <v/>
      </c>
      <c r="AZ381" s="67" t="str">
        <f t="shared" si="94"/>
        <v/>
      </c>
      <c r="BA381" s="67" t="str">
        <f t="shared" si="95"/>
        <v/>
      </c>
      <c r="BB381" s="67" t="str">
        <f t="shared" si="96"/>
        <v/>
      </c>
      <c r="BC381" s="67" t="str">
        <f t="shared" si="97"/>
        <v/>
      </c>
      <c r="BD381" s="67" t="str">
        <f t="shared" si="98"/>
        <v/>
      </c>
      <c r="BE381" s="67" t="str">
        <f t="shared" si="99"/>
        <v/>
      </c>
      <c r="BF381" s="67" t="str">
        <f t="shared" si="100"/>
        <v/>
      </c>
      <c r="BG381" s="67" t="str">
        <f t="shared" si="101"/>
        <v/>
      </c>
      <c r="IY381" s="7"/>
      <c r="IZ381" s="7"/>
      <c r="JA381" s="7"/>
    </row>
    <row r="382" spans="3:261" ht="11.85" customHeight="1">
      <c r="C382" s="24"/>
      <c r="D382" s="12"/>
      <c r="E382" s="12"/>
      <c r="F382" s="12"/>
      <c r="G382" s="12"/>
      <c r="H382" s="14"/>
      <c r="I382" s="14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7"/>
      <c r="U382" s="7"/>
      <c r="V382" s="7"/>
      <c r="W382" s="7"/>
      <c r="X382" s="7"/>
      <c r="Y382" s="7"/>
      <c r="AH382" s="1"/>
      <c r="AI382" s="1"/>
      <c r="AJ382" s="1"/>
      <c r="AR382" s="7" t="str">
        <f t="shared" si="89"/>
        <v/>
      </c>
      <c r="AS382" s="67" t="str">
        <f t="shared" si="102"/>
        <v/>
      </c>
      <c r="AT382" s="67" t="str">
        <f t="shared" si="103"/>
        <v/>
      </c>
      <c r="AU382" s="67" t="str">
        <f t="shared" si="104"/>
        <v/>
      </c>
      <c r="AV382" s="67" t="str">
        <f t="shared" si="90"/>
        <v/>
      </c>
      <c r="AW382" s="67" t="str">
        <f t="shared" si="91"/>
        <v/>
      </c>
      <c r="AX382" s="67" t="str">
        <f t="shared" si="92"/>
        <v/>
      </c>
      <c r="AY382" s="67" t="str">
        <f t="shared" si="93"/>
        <v/>
      </c>
      <c r="AZ382" s="67" t="str">
        <f t="shared" si="94"/>
        <v/>
      </c>
      <c r="BA382" s="67" t="str">
        <f t="shared" si="95"/>
        <v/>
      </c>
      <c r="BB382" s="67" t="str">
        <f t="shared" si="96"/>
        <v/>
      </c>
      <c r="BC382" s="67" t="str">
        <f t="shared" si="97"/>
        <v/>
      </c>
      <c r="BD382" s="67" t="str">
        <f t="shared" si="98"/>
        <v/>
      </c>
      <c r="BE382" s="67" t="str">
        <f t="shared" si="99"/>
        <v/>
      </c>
      <c r="BF382" s="67" t="str">
        <f t="shared" si="100"/>
        <v/>
      </c>
      <c r="BG382" s="67" t="str">
        <f t="shared" si="101"/>
        <v/>
      </c>
      <c r="IY382" s="7"/>
      <c r="IZ382" s="7"/>
      <c r="JA382" s="7"/>
    </row>
    <row r="383" spans="3:261" ht="11.85" customHeight="1">
      <c r="C383" s="24"/>
      <c r="D383" s="12"/>
      <c r="E383" s="12"/>
      <c r="F383" s="12"/>
      <c r="G383" s="12"/>
      <c r="H383" s="14"/>
      <c r="I383" s="14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7"/>
      <c r="U383" s="7"/>
      <c r="V383" s="7"/>
      <c r="W383" s="7"/>
      <c r="X383" s="7"/>
      <c r="Y383" s="7"/>
      <c r="AH383" s="1"/>
      <c r="AI383" s="1"/>
      <c r="AJ383" s="1"/>
      <c r="AR383" s="7" t="str">
        <f t="shared" si="89"/>
        <v/>
      </c>
      <c r="AS383" s="67" t="str">
        <f t="shared" si="102"/>
        <v/>
      </c>
      <c r="AT383" s="67" t="str">
        <f t="shared" si="103"/>
        <v/>
      </c>
      <c r="AU383" s="67" t="str">
        <f t="shared" si="104"/>
        <v/>
      </c>
      <c r="AV383" s="67" t="str">
        <f t="shared" si="90"/>
        <v/>
      </c>
      <c r="AW383" s="67" t="str">
        <f t="shared" si="91"/>
        <v/>
      </c>
      <c r="AX383" s="67" t="str">
        <f t="shared" si="92"/>
        <v/>
      </c>
      <c r="AY383" s="67" t="str">
        <f t="shared" si="93"/>
        <v/>
      </c>
      <c r="AZ383" s="67" t="str">
        <f t="shared" si="94"/>
        <v/>
      </c>
      <c r="BA383" s="67" t="str">
        <f t="shared" si="95"/>
        <v/>
      </c>
      <c r="BB383" s="67" t="str">
        <f t="shared" si="96"/>
        <v/>
      </c>
      <c r="BC383" s="67" t="str">
        <f t="shared" si="97"/>
        <v/>
      </c>
      <c r="BD383" s="67" t="str">
        <f t="shared" si="98"/>
        <v/>
      </c>
      <c r="BE383" s="67" t="str">
        <f t="shared" si="99"/>
        <v/>
      </c>
      <c r="BF383" s="67" t="str">
        <f t="shared" si="100"/>
        <v/>
      </c>
      <c r="BG383" s="67" t="str">
        <f t="shared" si="101"/>
        <v/>
      </c>
      <c r="IY383" s="7"/>
      <c r="IZ383" s="7"/>
      <c r="JA383" s="7"/>
    </row>
    <row r="384" spans="3:261" ht="11.85" customHeight="1">
      <c r="C384" s="24"/>
      <c r="D384" s="12"/>
      <c r="E384" s="12"/>
      <c r="F384" s="12"/>
      <c r="G384" s="12"/>
      <c r="H384" s="14"/>
      <c r="I384" s="14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7"/>
      <c r="U384" s="7"/>
      <c r="V384" s="7"/>
      <c r="W384" s="7"/>
      <c r="X384" s="7"/>
      <c r="Y384" s="7"/>
      <c r="AH384" s="1"/>
      <c r="AI384" s="1"/>
      <c r="AJ384" s="1"/>
      <c r="AR384" s="7" t="str">
        <f t="shared" si="89"/>
        <v/>
      </c>
      <c r="AS384" s="67" t="str">
        <f t="shared" si="102"/>
        <v/>
      </c>
      <c r="AT384" s="67" t="str">
        <f t="shared" si="103"/>
        <v/>
      </c>
      <c r="AU384" s="67" t="str">
        <f t="shared" si="104"/>
        <v/>
      </c>
      <c r="AV384" s="67" t="str">
        <f t="shared" si="90"/>
        <v/>
      </c>
      <c r="AW384" s="67" t="str">
        <f t="shared" si="91"/>
        <v/>
      </c>
      <c r="AX384" s="67" t="str">
        <f t="shared" si="92"/>
        <v/>
      </c>
      <c r="AY384" s="67" t="str">
        <f t="shared" si="93"/>
        <v/>
      </c>
      <c r="AZ384" s="67" t="str">
        <f t="shared" si="94"/>
        <v/>
      </c>
      <c r="BA384" s="67" t="str">
        <f t="shared" si="95"/>
        <v/>
      </c>
      <c r="BB384" s="67" t="str">
        <f t="shared" si="96"/>
        <v/>
      </c>
      <c r="BC384" s="67" t="str">
        <f t="shared" si="97"/>
        <v/>
      </c>
      <c r="BD384" s="67" t="str">
        <f t="shared" si="98"/>
        <v/>
      </c>
      <c r="BE384" s="67" t="str">
        <f t="shared" si="99"/>
        <v/>
      </c>
      <c r="BF384" s="67" t="str">
        <f t="shared" si="100"/>
        <v/>
      </c>
      <c r="BG384" s="67" t="str">
        <f t="shared" si="101"/>
        <v/>
      </c>
      <c r="IY384" s="7"/>
      <c r="IZ384" s="7"/>
      <c r="JA384" s="7"/>
    </row>
    <row r="385" spans="3:261" ht="11.85" customHeight="1">
      <c r="C385" s="24"/>
      <c r="D385" s="12"/>
      <c r="E385" s="12"/>
      <c r="F385" s="12"/>
      <c r="G385" s="12"/>
      <c r="H385" s="14"/>
      <c r="I385" s="14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7"/>
      <c r="U385" s="7"/>
      <c r="V385" s="7"/>
      <c r="W385" s="7"/>
      <c r="X385" s="7"/>
      <c r="Y385" s="7"/>
      <c r="AH385" s="1"/>
      <c r="AI385" s="1"/>
      <c r="AJ385" s="1"/>
      <c r="AR385" s="7" t="str">
        <f t="shared" si="89"/>
        <v/>
      </c>
      <c r="AS385" s="67" t="str">
        <f t="shared" si="102"/>
        <v/>
      </c>
      <c r="AT385" s="67" t="str">
        <f t="shared" si="103"/>
        <v/>
      </c>
      <c r="AU385" s="67" t="str">
        <f t="shared" si="104"/>
        <v/>
      </c>
      <c r="AV385" s="67" t="str">
        <f t="shared" si="90"/>
        <v/>
      </c>
      <c r="AW385" s="67" t="str">
        <f t="shared" si="91"/>
        <v/>
      </c>
      <c r="AX385" s="67" t="str">
        <f t="shared" si="92"/>
        <v/>
      </c>
      <c r="AY385" s="67" t="str">
        <f t="shared" si="93"/>
        <v/>
      </c>
      <c r="AZ385" s="67" t="str">
        <f t="shared" si="94"/>
        <v/>
      </c>
      <c r="BA385" s="67" t="str">
        <f t="shared" si="95"/>
        <v/>
      </c>
      <c r="BB385" s="67" t="str">
        <f t="shared" si="96"/>
        <v/>
      </c>
      <c r="BC385" s="67" t="str">
        <f t="shared" si="97"/>
        <v/>
      </c>
      <c r="BD385" s="67" t="str">
        <f t="shared" si="98"/>
        <v/>
      </c>
      <c r="BE385" s="67" t="str">
        <f t="shared" si="99"/>
        <v/>
      </c>
      <c r="BF385" s="67" t="str">
        <f t="shared" si="100"/>
        <v/>
      </c>
      <c r="BG385" s="67" t="str">
        <f t="shared" si="101"/>
        <v/>
      </c>
      <c r="IY385" s="7"/>
      <c r="IZ385" s="7"/>
      <c r="JA385" s="7"/>
    </row>
    <row r="386" spans="3:261" ht="11.85" customHeight="1">
      <c r="C386" s="24"/>
      <c r="D386" s="12"/>
      <c r="E386" s="12"/>
      <c r="F386" s="12"/>
      <c r="G386" s="12"/>
      <c r="H386" s="14"/>
      <c r="I386" s="14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7"/>
      <c r="U386" s="7"/>
      <c r="V386" s="7"/>
      <c r="W386" s="7"/>
      <c r="X386" s="7"/>
      <c r="Y386" s="7"/>
      <c r="AH386" s="1"/>
      <c r="AI386" s="1"/>
      <c r="AJ386" s="1"/>
      <c r="AR386" s="7" t="str">
        <f t="shared" si="89"/>
        <v/>
      </c>
      <c r="AS386" s="67" t="str">
        <f t="shared" si="102"/>
        <v/>
      </c>
      <c r="AT386" s="67" t="str">
        <f t="shared" si="103"/>
        <v/>
      </c>
      <c r="AU386" s="67" t="str">
        <f t="shared" si="104"/>
        <v/>
      </c>
      <c r="AV386" s="67" t="str">
        <f t="shared" si="90"/>
        <v/>
      </c>
      <c r="AW386" s="67" t="str">
        <f t="shared" si="91"/>
        <v/>
      </c>
      <c r="AX386" s="67" t="str">
        <f t="shared" si="92"/>
        <v/>
      </c>
      <c r="AY386" s="67" t="str">
        <f t="shared" si="93"/>
        <v/>
      </c>
      <c r="AZ386" s="67" t="str">
        <f t="shared" si="94"/>
        <v/>
      </c>
      <c r="BA386" s="67" t="str">
        <f t="shared" si="95"/>
        <v/>
      </c>
      <c r="BB386" s="67" t="str">
        <f t="shared" si="96"/>
        <v/>
      </c>
      <c r="BC386" s="67" t="str">
        <f t="shared" si="97"/>
        <v/>
      </c>
      <c r="BD386" s="67" t="str">
        <f t="shared" si="98"/>
        <v/>
      </c>
      <c r="BE386" s="67" t="str">
        <f t="shared" si="99"/>
        <v/>
      </c>
      <c r="BF386" s="67" t="str">
        <f t="shared" si="100"/>
        <v/>
      </c>
      <c r="BG386" s="67" t="str">
        <f t="shared" si="101"/>
        <v/>
      </c>
      <c r="IY386" s="7"/>
      <c r="IZ386" s="7"/>
      <c r="JA386" s="7"/>
    </row>
    <row r="387" spans="3:261" ht="11.85" customHeight="1">
      <c r="C387" s="24"/>
      <c r="D387" s="12"/>
      <c r="E387" s="12"/>
      <c r="F387" s="12"/>
      <c r="G387" s="12"/>
      <c r="H387" s="14"/>
      <c r="I387" s="14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7"/>
      <c r="U387" s="7"/>
      <c r="V387" s="7"/>
      <c r="W387" s="7"/>
      <c r="X387" s="7"/>
      <c r="Y387" s="7"/>
      <c r="AH387" s="1"/>
      <c r="AI387" s="1"/>
      <c r="AJ387" s="1"/>
      <c r="AR387" s="7" t="str">
        <f t="shared" si="89"/>
        <v/>
      </c>
      <c r="AS387" s="67" t="str">
        <f t="shared" si="102"/>
        <v/>
      </c>
      <c r="AT387" s="67" t="str">
        <f t="shared" si="103"/>
        <v/>
      </c>
      <c r="AU387" s="67" t="str">
        <f t="shared" si="104"/>
        <v/>
      </c>
      <c r="AV387" s="67" t="str">
        <f t="shared" si="90"/>
        <v/>
      </c>
      <c r="AW387" s="67" t="str">
        <f t="shared" si="91"/>
        <v/>
      </c>
      <c r="AX387" s="67" t="str">
        <f t="shared" si="92"/>
        <v/>
      </c>
      <c r="AY387" s="67" t="str">
        <f t="shared" si="93"/>
        <v/>
      </c>
      <c r="AZ387" s="67" t="str">
        <f t="shared" si="94"/>
        <v/>
      </c>
      <c r="BA387" s="67" t="str">
        <f t="shared" si="95"/>
        <v/>
      </c>
      <c r="BB387" s="67" t="str">
        <f t="shared" si="96"/>
        <v/>
      </c>
      <c r="BC387" s="67" t="str">
        <f t="shared" si="97"/>
        <v/>
      </c>
      <c r="BD387" s="67" t="str">
        <f t="shared" si="98"/>
        <v/>
      </c>
      <c r="BE387" s="67" t="str">
        <f t="shared" si="99"/>
        <v/>
      </c>
      <c r="BF387" s="67" t="str">
        <f t="shared" si="100"/>
        <v/>
      </c>
      <c r="BG387" s="67" t="str">
        <f t="shared" si="101"/>
        <v/>
      </c>
      <c r="IY387" s="7"/>
      <c r="IZ387" s="7"/>
      <c r="JA387" s="7"/>
    </row>
    <row r="388" spans="3:261" ht="11.85" customHeight="1">
      <c r="C388" s="24"/>
      <c r="D388" s="12"/>
      <c r="E388" s="12"/>
      <c r="F388" s="12"/>
      <c r="G388" s="12"/>
      <c r="H388" s="14"/>
      <c r="I388" s="14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7"/>
      <c r="U388" s="7"/>
      <c r="V388" s="7"/>
      <c r="W388" s="7"/>
      <c r="X388" s="7"/>
      <c r="Y388" s="7"/>
      <c r="AH388" s="1"/>
      <c r="AI388" s="1"/>
      <c r="AJ388" s="1"/>
      <c r="AR388" s="7" t="str">
        <f t="shared" si="89"/>
        <v/>
      </c>
      <c r="AS388" s="67" t="str">
        <f t="shared" si="102"/>
        <v/>
      </c>
      <c r="AT388" s="67" t="str">
        <f t="shared" si="103"/>
        <v/>
      </c>
      <c r="AU388" s="67" t="str">
        <f t="shared" si="104"/>
        <v/>
      </c>
      <c r="AV388" s="67" t="str">
        <f t="shared" si="90"/>
        <v/>
      </c>
      <c r="AW388" s="67" t="str">
        <f t="shared" si="91"/>
        <v/>
      </c>
      <c r="AX388" s="67" t="str">
        <f t="shared" si="92"/>
        <v/>
      </c>
      <c r="AY388" s="67" t="str">
        <f t="shared" si="93"/>
        <v/>
      </c>
      <c r="AZ388" s="67" t="str">
        <f t="shared" si="94"/>
        <v/>
      </c>
      <c r="BA388" s="67" t="str">
        <f t="shared" si="95"/>
        <v/>
      </c>
      <c r="BB388" s="67" t="str">
        <f t="shared" si="96"/>
        <v/>
      </c>
      <c r="BC388" s="67" t="str">
        <f t="shared" si="97"/>
        <v/>
      </c>
      <c r="BD388" s="67" t="str">
        <f t="shared" si="98"/>
        <v/>
      </c>
      <c r="BE388" s="67" t="str">
        <f t="shared" si="99"/>
        <v/>
      </c>
      <c r="BF388" s="67" t="str">
        <f t="shared" si="100"/>
        <v/>
      </c>
      <c r="BG388" s="67" t="str">
        <f t="shared" si="101"/>
        <v/>
      </c>
      <c r="IY388" s="7"/>
      <c r="IZ388" s="7"/>
      <c r="JA388" s="7"/>
    </row>
    <row r="389" spans="3:261" ht="11.85" customHeight="1">
      <c r="C389" s="24"/>
      <c r="D389" s="12"/>
      <c r="E389" s="12"/>
      <c r="F389" s="12"/>
      <c r="G389" s="12"/>
      <c r="H389" s="14"/>
      <c r="I389" s="14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7"/>
      <c r="U389" s="7"/>
      <c r="V389" s="7"/>
      <c r="W389" s="7"/>
      <c r="X389" s="7"/>
      <c r="Y389" s="7"/>
      <c r="AH389" s="1"/>
      <c r="AI389" s="1"/>
      <c r="AJ389" s="1"/>
      <c r="AR389" s="7" t="str">
        <f t="shared" si="89"/>
        <v/>
      </c>
      <c r="AS389" s="67" t="str">
        <f t="shared" si="102"/>
        <v/>
      </c>
      <c r="AT389" s="67" t="str">
        <f t="shared" si="103"/>
        <v/>
      </c>
      <c r="AU389" s="67" t="str">
        <f t="shared" si="104"/>
        <v/>
      </c>
      <c r="AV389" s="67" t="str">
        <f t="shared" si="90"/>
        <v/>
      </c>
      <c r="AW389" s="67" t="str">
        <f t="shared" si="91"/>
        <v/>
      </c>
      <c r="AX389" s="67" t="str">
        <f t="shared" si="92"/>
        <v/>
      </c>
      <c r="AY389" s="67" t="str">
        <f t="shared" si="93"/>
        <v/>
      </c>
      <c r="AZ389" s="67" t="str">
        <f t="shared" si="94"/>
        <v/>
      </c>
      <c r="BA389" s="67" t="str">
        <f t="shared" si="95"/>
        <v/>
      </c>
      <c r="BB389" s="67" t="str">
        <f t="shared" si="96"/>
        <v/>
      </c>
      <c r="BC389" s="67" t="str">
        <f t="shared" si="97"/>
        <v/>
      </c>
      <c r="BD389" s="67" t="str">
        <f t="shared" si="98"/>
        <v/>
      </c>
      <c r="BE389" s="67" t="str">
        <f t="shared" si="99"/>
        <v/>
      </c>
      <c r="BF389" s="67" t="str">
        <f t="shared" si="100"/>
        <v/>
      </c>
      <c r="BG389" s="67" t="str">
        <f t="shared" si="101"/>
        <v/>
      </c>
      <c r="IY389" s="7"/>
      <c r="IZ389" s="7"/>
      <c r="JA389" s="7"/>
    </row>
    <row r="390" spans="3:261" ht="11.85" customHeight="1">
      <c r="C390" s="24"/>
      <c r="D390" s="12"/>
      <c r="E390" s="12"/>
      <c r="F390" s="12"/>
      <c r="G390" s="12"/>
      <c r="H390" s="14"/>
      <c r="I390" s="14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7"/>
      <c r="U390" s="7"/>
      <c r="V390" s="7"/>
      <c r="W390" s="7"/>
      <c r="X390" s="7"/>
      <c r="Y390" s="7"/>
      <c r="AH390" s="1"/>
      <c r="AI390" s="1"/>
      <c r="AJ390" s="1"/>
      <c r="AR390" s="7" t="str">
        <f t="shared" si="89"/>
        <v/>
      </c>
      <c r="AS390" s="67" t="str">
        <f t="shared" si="102"/>
        <v/>
      </c>
      <c r="AT390" s="67" t="str">
        <f t="shared" si="103"/>
        <v/>
      </c>
      <c r="AU390" s="67" t="str">
        <f t="shared" si="104"/>
        <v/>
      </c>
      <c r="AV390" s="67" t="str">
        <f t="shared" si="90"/>
        <v/>
      </c>
      <c r="AW390" s="67" t="str">
        <f t="shared" si="91"/>
        <v/>
      </c>
      <c r="AX390" s="67" t="str">
        <f t="shared" si="92"/>
        <v/>
      </c>
      <c r="AY390" s="67" t="str">
        <f t="shared" si="93"/>
        <v/>
      </c>
      <c r="AZ390" s="67" t="str">
        <f t="shared" si="94"/>
        <v/>
      </c>
      <c r="BA390" s="67" t="str">
        <f t="shared" si="95"/>
        <v/>
      </c>
      <c r="BB390" s="67" t="str">
        <f t="shared" si="96"/>
        <v/>
      </c>
      <c r="BC390" s="67" t="str">
        <f t="shared" si="97"/>
        <v/>
      </c>
      <c r="BD390" s="67" t="str">
        <f t="shared" si="98"/>
        <v/>
      </c>
      <c r="BE390" s="67" t="str">
        <f t="shared" si="99"/>
        <v/>
      </c>
      <c r="BF390" s="67" t="str">
        <f t="shared" si="100"/>
        <v/>
      </c>
      <c r="BG390" s="67" t="str">
        <f t="shared" si="101"/>
        <v/>
      </c>
      <c r="IY390" s="7"/>
      <c r="IZ390" s="7"/>
      <c r="JA390" s="7"/>
    </row>
    <row r="391" spans="3:261" ht="11.85" customHeight="1">
      <c r="C391" s="24"/>
      <c r="D391" s="12"/>
      <c r="E391" s="12"/>
      <c r="F391" s="12"/>
      <c r="G391" s="12"/>
      <c r="H391" s="14"/>
      <c r="I391" s="14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7"/>
      <c r="U391" s="7"/>
      <c r="V391" s="7"/>
      <c r="W391" s="7"/>
      <c r="X391" s="7"/>
      <c r="Y391" s="7"/>
      <c r="AH391" s="1"/>
      <c r="AI391" s="1"/>
      <c r="AJ391" s="1"/>
      <c r="AR391" s="7" t="str">
        <f t="shared" si="89"/>
        <v/>
      </c>
      <c r="AS391" s="67" t="str">
        <f t="shared" si="102"/>
        <v/>
      </c>
      <c r="AT391" s="67" t="str">
        <f t="shared" si="103"/>
        <v/>
      </c>
      <c r="AU391" s="67" t="str">
        <f t="shared" si="104"/>
        <v/>
      </c>
      <c r="AV391" s="67" t="str">
        <f t="shared" si="90"/>
        <v/>
      </c>
      <c r="AW391" s="67" t="str">
        <f t="shared" si="91"/>
        <v/>
      </c>
      <c r="AX391" s="67" t="str">
        <f t="shared" si="92"/>
        <v/>
      </c>
      <c r="AY391" s="67" t="str">
        <f t="shared" si="93"/>
        <v/>
      </c>
      <c r="AZ391" s="67" t="str">
        <f t="shared" si="94"/>
        <v/>
      </c>
      <c r="BA391" s="67" t="str">
        <f t="shared" si="95"/>
        <v/>
      </c>
      <c r="BB391" s="67" t="str">
        <f t="shared" si="96"/>
        <v/>
      </c>
      <c r="BC391" s="67" t="str">
        <f t="shared" si="97"/>
        <v/>
      </c>
      <c r="BD391" s="67" t="str">
        <f t="shared" si="98"/>
        <v/>
      </c>
      <c r="BE391" s="67" t="str">
        <f t="shared" si="99"/>
        <v/>
      </c>
      <c r="BF391" s="67" t="str">
        <f t="shared" si="100"/>
        <v/>
      </c>
      <c r="BG391" s="67" t="str">
        <f t="shared" si="101"/>
        <v/>
      </c>
      <c r="IY391" s="7"/>
      <c r="IZ391" s="7"/>
      <c r="JA391" s="7"/>
    </row>
    <row r="392" spans="3:261" ht="11.85" customHeight="1">
      <c r="C392" s="24"/>
      <c r="D392" s="12"/>
      <c r="E392" s="12"/>
      <c r="F392" s="12"/>
      <c r="G392" s="12"/>
      <c r="H392" s="14"/>
      <c r="I392" s="14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7"/>
      <c r="U392" s="7"/>
      <c r="V392" s="7"/>
      <c r="W392" s="7"/>
      <c r="X392" s="7"/>
      <c r="Y392" s="7"/>
      <c r="AH392" s="1"/>
      <c r="AI392" s="1"/>
      <c r="AJ392" s="1"/>
      <c r="AR392" s="7" t="str">
        <f t="shared" si="89"/>
        <v/>
      </c>
      <c r="AS392" s="67" t="str">
        <f t="shared" si="102"/>
        <v/>
      </c>
      <c r="AT392" s="67" t="str">
        <f t="shared" si="103"/>
        <v/>
      </c>
      <c r="AU392" s="67" t="str">
        <f t="shared" si="104"/>
        <v/>
      </c>
      <c r="AV392" s="67" t="str">
        <f t="shared" si="90"/>
        <v/>
      </c>
      <c r="AW392" s="67" t="str">
        <f t="shared" si="91"/>
        <v/>
      </c>
      <c r="AX392" s="67" t="str">
        <f t="shared" si="92"/>
        <v/>
      </c>
      <c r="AY392" s="67" t="str">
        <f t="shared" si="93"/>
        <v/>
      </c>
      <c r="AZ392" s="67" t="str">
        <f t="shared" si="94"/>
        <v/>
      </c>
      <c r="BA392" s="67" t="str">
        <f t="shared" si="95"/>
        <v/>
      </c>
      <c r="BB392" s="67" t="str">
        <f t="shared" si="96"/>
        <v/>
      </c>
      <c r="BC392" s="67" t="str">
        <f t="shared" si="97"/>
        <v/>
      </c>
      <c r="BD392" s="67" t="str">
        <f t="shared" si="98"/>
        <v/>
      </c>
      <c r="BE392" s="67" t="str">
        <f t="shared" si="99"/>
        <v/>
      </c>
      <c r="BF392" s="67" t="str">
        <f t="shared" si="100"/>
        <v/>
      </c>
      <c r="BG392" s="67" t="str">
        <f t="shared" si="101"/>
        <v/>
      </c>
      <c r="IY392" s="7"/>
      <c r="IZ392" s="7"/>
      <c r="JA392" s="7"/>
    </row>
    <row r="393" spans="3:261" ht="11.85" customHeight="1">
      <c r="C393" s="24"/>
      <c r="D393" s="12"/>
      <c r="E393" s="12"/>
      <c r="F393" s="12"/>
      <c r="G393" s="12"/>
      <c r="H393" s="14"/>
      <c r="I393" s="14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7"/>
      <c r="U393" s="7"/>
      <c r="V393" s="7"/>
      <c r="W393" s="7"/>
      <c r="X393" s="7"/>
      <c r="Y393" s="7"/>
      <c r="AH393" s="1"/>
      <c r="AI393" s="1"/>
      <c r="AJ393" s="1"/>
      <c r="AR393" s="7" t="str">
        <f t="shared" si="89"/>
        <v/>
      </c>
      <c r="AS393" s="67" t="str">
        <f t="shared" si="102"/>
        <v/>
      </c>
      <c r="AT393" s="67" t="str">
        <f t="shared" si="103"/>
        <v/>
      </c>
      <c r="AU393" s="67" t="str">
        <f t="shared" si="104"/>
        <v/>
      </c>
      <c r="AV393" s="67" t="str">
        <f t="shared" si="90"/>
        <v/>
      </c>
      <c r="AW393" s="67" t="str">
        <f t="shared" si="91"/>
        <v/>
      </c>
      <c r="AX393" s="67" t="str">
        <f t="shared" si="92"/>
        <v/>
      </c>
      <c r="AY393" s="67" t="str">
        <f t="shared" si="93"/>
        <v/>
      </c>
      <c r="AZ393" s="67" t="str">
        <f t="shared" si="94"/>
        <v/>
      </c>
      <c r="BA393" s="67" t="str">
        <f t="shared" si="95"/>
        <v/>
      </c>
      <c r="BB393" s="67" t="str">
        <f t="shared" si="96"/>
        <v/>
      </c>
      <c r="BC393" s="67" t="str">
        <f t="shared" si="97"/>
        <v/>
      </c>
      <c r="BD393" s="67" t="str">
        <f t="shared" si="98"/>
        <v/>
      </c>
      <c r="BE393" s="67" t="str">
        <f t="shared" si="99"/>
        <v/>
      </c>
      <c r="BF393" s="67" t="str">
        <f t="shared" si="100"/>
        <v/>
      </c>
      <c r="BG393" s="67" t="str">
        <f t="shared" si="101"/>
        <v/>
      </c>
      <c r="IY393" s="7"/>
      <c r="IZ393" s="7"/>
      <c r="JA393" s="7"/>
    </row>
    <row r="394" spans="3:261" ht="11.85" customHeight="1">
      <c r="C394" s="24"/>
      <c r="D394" s="12"/>
      <c r="E394" s="12"/>
      <c r="F394" s="12"/>
      <c r="G394" s="12"/>
      <c r="H394" s="14"/>
      <c r="I394" s="14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7"/>
      <c r="U394" s="7"/>
      <c r="V394" s="7"/>
      <c r="W394" s="7"/>
      <c r="X394" s="7"/>
      <c r="Y394" s="7"/>
      <c r="AH394" s="1"/>
      <c r="AI394" s="1"/>
      <c r="AJ394" s="1"/>
      <c r="AR394" s="7" t="str">
        <f t="shared" si="89"/>
        <v/>
      </c>
      <c r="AS394" s="67" t="str">
        <f t="shared" si="102"/>
        <v/>
      </c>
      <c r="AT394" s="67" t="str">
        <f t="shared" si="103"/>
        <v/>
      </c>
      <c r="AU394" s="67" t="str">
        <f t="shared" si="104"/>
        <v/>
      </c>
      <c r="AV394" s="67" t="str">
        <f t="shared" si="90"/>
        <v/>
      </c>
      <c r="AW394" s="67" t="str">
        <f t="shared" si="91"/>
        <v/>
      </c>
      <c r="AX394" s="67" t="str">
        <f t="shared" si="92"/>
        <v/>
      </c>
      <c r="AY394" s="67" t="str">
        <f t="shared" si="93"/>
        <v/>
      </c>
      <c r="AZ394" s="67" t="str">
        <f t="shared" si="94"/>
        <v/>
      </c>
      <c r="BA394" s="67" t="str">
        <f t="shared" si="95"/>
        <v/>
      </c>
      <c r="BB394" s="67" t="str">
        <f t="shared" si="96"/>
        <v/>
      </c>
      <c r="BC394" s="67" t="str">
        <f t="shared" si="97"/>
        <v/>
      </c>
      <c r="BD394" s="67" t="str">
        <f t="shared" si="98"/>
        <v/>
      </c>
      <c r="BE394" s="67" t="str">
        <f t="shared" si="99"/>
        <v/>
      </c>
      <c r="BF394" s="67" t="str">
        <f t="shared" si="100"/>
        <v/>
      </c>
      <c r="BG394" s="67" t="str">
        <f t="shared" si="101"/>
        <v/>
      </c>
      <c r="IY394" s="7"/>
      <c r="IZ394" s="7"/>
      <c r="JA394" s="7"/>
    </row>
    <row r="395" spans="3:261" ht="11.85" customHeight="1">
      <c r="C395" s="24"/>
      <c r="D395" s="12"/>
      <c r="E395" s="12"/>
      <c r="F395" s="12"/>
      <c r="G395" s="12"/>
      <c r="H395" s="14"/>
      <c r="I395" s="14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7"/>
      <c r="U395" s="7"/>
      <c r="V395" s="7"/>
      <c r="W395" s="7"/>
      <c r="X395" s="7"/>
      <c r="Y395" s="7"/>
      <c r="AH395" s="1"/>
      <c r="AI395" s="1"/>
      <c r="AJ395" s="1"/>
      <c r="AR395" s="7" t="str">
        <f t="shared" si="89"/>
        <v/>
      </c>
      <c r="AS395" s="67" t="str">
        <f t="shared" si="102"/>
        <v/>
      </c>
      <c r="AT395" s="67" t="str">
        <f t="shared" si="103"/>
        <v/>
      </c>
      <c r="AU395" s="67" t="str">
        <f t="shared" si="104"/>
        <v/>
      </c>
      <c r="AV395" s="67" t="str">
        <f t="shared" si="90"/>
        <v/>
      </c>
      <c r="AW395" s="67" t="str">
        <f t="shared" si="91"/>
        <v/>
      </c>
      <c r="AX395" s="67" t="str">
        <f t="shared" si="92"/>
        <v/>
      </c>
      <c r="AY395" s="67" t="str">
        <f t="shared" si="93"/>
        <v/>
      </c>
      <c r="AZ395" s="67" t="str">
        <f t="shared" si="94"/>
        <v/>
      </c>
      <c r="BA395" s="67" t="str">
        <f t="shared" si="95"/>
        <v/>
      </c>
      <c r="BB395" s="67" t="str">
        <f t="shared" si="96"/>
        <v/>
      </c>
      <c r="BC395" s="67" t="str">
        <f t="shared" si="97"/>
        <v/>
      </c>
      <c r="BD395" s="67" t="str">
        <f t="shared" si="98"/>
        <v/>
      </c>
      <c r="BE395" s="67" t="str">
        <f t="shared" si="99"/>
        <v/>
      </c>
      <c r="BF395" s="67" t="str">
        <f t="shared" si="100"/>
        <v/>
      </c>
      <c r="BG395" s="67" t="str">
        <f t="shared" si="101"/>
        <v/>
      </c>
      <c r="IY395" s="7"/>
      <c r="IZ395" s="7"/>
      <c r="JA395" s="7"/>
    </row>
    <row r="396" spans="3:261" ht="11.85" customHeight="1">
      <c r="C396" s="24"/>
      <c r="D396" s="12"/>
      <c r="E396" s="12"/>
      <c r="F396" s="12"/>
      <c r="G396" s="12"/>
      <c r="H396" s="14"/>
      <c r="I396" s="14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7"/>
      <c r="U396" s="7"/>
      <c r="V396" s="7"/>
      <c r="W396" s="7"/>
      <c r="X396" s="7"/>
      <c r="Y396" s="7"/>
      <c r="AH396" s="1"/>
      <c r="AI396" s="1"/>
      <c r="AJ396" s="1"/>
      <c r="AR396" s="7" t="str">
        <f t="shared" si="89"/>
        <v/>
      </c>
      <c r="AS396" s="67" t="str">
        <f t="shared" si="102"/>
        <v/>
      </c>
      <c r="AT396" s="67" t="str">
        <f t="shared" si="103"/>
        <v/>
      </c>
      <c r="AU396" s="67" t="str">
        <f t="shared" si="104"/>
        <v/>
      </c>
      <c r="AV396" s="67" t="str">
        <f t="shared" si="90"/>
        <v/>
      </c>
      <c r="AW396" s="67" t="str">
        <f t="shared" si="91"/>
        <v/>
      </c>
      <c r="AX396" s="67" t="str">
        <f t="shared" si="92"/>
        <v/>
      </c>
      <c r="AY396" s="67" t="str">
        <f t="shared" si="93"/>
        <v/>
      </c>
      <c r="AZ396" s="67" t="str">
        <f t="shared" si="94"/>
        <v/>
      </c>
      <c r="BA396" s="67" t="str">
        <f t="shared" si="95"/>
        <v/>
      </c>
      <c r="BB396" s="67" t="str">
        <f t="shared" si="96"/>
        <v/>
      </c>
      <c r="BC396" s="67" t="str">
        <f t="shared" si="97"/>
        <v/>
      </c>
      <c r="BD396" s="67" t="str">
        <f t="shared" si="98"/>
        <v/>
      </c>
      <c r="BE396" s="67" t="str">
        <f t="shared" si="99"/>
        <v/>
      </c>
      <c r="BF396" s="67" t="str">
        <f t="shared" si="100"/>
        <v/>
      </c>
      <c r="BG396" s="67" t="str">
        <f t="shared" si="101"/>
        <v/>
      </c>
      <c r="IY396" s="7"/>
      <c r="IZ396" s="7"/>
      <c r="JA396" s="7"/>
    </row>
    <row r="397" spans="3:261" ht="11.85" customHeight="1">
      <c r="C397" s="24"/>
      <c r="D397" s="12"/>
      <c r="E397" s="12"/>
      <c r="F397" s="12"/>
      <c r="G397" s="12"/>
      <c r="H397" s="14"/>
      <c r="I397" s="14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7"/>
      <c r="U397" s="7"/>
      <c r="V397" s="7"/>
      <c r="W397" s="7"/>
      <c r="X397" s="7"/>
      <c r="Y397" s="7"/>
      <c r="AH397" s="1"/>
      <c r="AI397" s="1"/>
      <c r="AJ397" s="1"/>
      <c r="AR397" s="7" t="str">
        <f t="shared" si="89"/>
        <v/>
      </c>
      <c r="AS397" s="67" t="str">
        <f t="shared" si="102"/>
        <v/>
      </c>
      <c r="AT397" s="67" t="str">
        <f t="shared" si="103"/>
        <v/>
      </c>
      <c r="AU397" s="67" t="str">
        <f t="shared" si="104"/>
        <v/>
      </c>
      <c r="AV397" s="67" t="str">
        <f t="shared" si="90"/>
        <v/>
      </c>
      <c r="AW397" s="67" t="str">
        <f t="shared" si="91"/>
        <v/>
      </c>
      <c r="AX397" s="67" t="str">
        <f t="shared" si="92"/>
        <v/>
      </c>
      <c r="AY397" s="67" t="str">
        <f t="shared" si="93"/>
        <v/>
      </c>
      <c r="AZ397" s="67" t="str">
        <f t="shared" si="94"/>
        <v/>
      </c>
      <c r="BA397" s="67" t="str">
        <f t="shared" si="95"/>
        <v/>
      </c>
      <c r="BB397" s="67" t="str">
        <f t="shared" si="96"/>
        <v/>
      </c>
      <c r="BC397" s="67" t="str">
        <f t="shared" si="97"/>
        <v/>
      </c>
      <c r="BD397" s="67" t="str">
        <f t="shared" si="98"/>
        <v/>
      </c>
      <c r="BE397" s="67" t="str">
        <f t="shared" si="99"/>
        <v/>
      </c>
      <c r="BF397" s="67" t="str">
        <f t="shared" si="100"/>
        <v/>
      </c>
      <c r="BG397" s="67" t="str">
        <f t="shared" si="101"/>
        <v/>
      </c>
      <c r="IY397" s="7"/>
      <c r="IZ397" s="7"/>
      <c r="JA397" s="7"/>
    </row>
    <row r="398" spans="3:261" ht="11.85" customHeight="1">
      <c r="C398" s="24"/>
      <c r="D398" s="12"/>
      <c r="E398" s="12"/>
      <c r="F398" s="12"/>
      <c r="G398" s="12"/>
      <c r="H398" s="14"/>
      <c r="I398" s="14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7"/>
      <c r="U398" s="7"/>
      <c r="V398" s="7"/>
      <c r="W398" s="7"/>
      <c r="X398" s="7"/>
      <c r="Y398" s="7"/>
      <c r="AH398" s="1"/>
      <c r="AI398" s="1"/>
      <c r="AJ398" s="1"/>
      <c r="AR398" s="7" t="str">
        <f t="shared" si="89"/>
        <v/>
      </c>
      <c r="AS398" s="67" t="str">
        <f t="shared" si="102"/>
        <v/>
      </c>
      <c r="AT398" s="67" t="str">
        <f t="shared" si="103"/>
        <v/>
      </c>
      <c r="AU398" s="67" t="str">
        <f t="shared" si="104"/>
        <v/>
      </c>
      <c r="AV398" s="67" t="str">
        <f t="shared" si="90"/>
        <v/>
      </c>
      <c r="AW398" s="67" t="str">
        <f t="shared" si="91"/>
        <v/>
      </c>
      <c r="AX398" s="67" t="str">
        <f t="shared" si="92"/>
        <v/>
      </c>
      <c r="AY398" s="67" t="str">
        <f t="shared" si="93"/>
        <v/>
      </c>
      <c r="AZ398" s="67" t="str">
        <f t="shared" si="94"/>
        <v/>
      </c>
      <c r="BA398" s="67" t="str">
        <f t="shared" si="95"/>
        <v/>
      </c>
      <c r="BB398" s="67" t="str">
        <f t="shared" si="96"/>
        <v/>
      </c>
      <c r="BC398" s="67" t="str">
        <f t="shared" si="97"/>
        <v/>
      </c>
      <c r="BD398" s="67" t="str">
        <f t="shared" si="98"/>
        <v/>
      </c>
      <c r="BE398" s="67" t="str">
        <f t="shared" si="99"/>
        <v/>
      </c>
      <c r="BF398" s="67" t="str">
        <f t="shared" si="100"/>
        <v/>
      </c>
      <c r="BG398" s="67" t="str">
        <f t="shared" si="101"/>
        <v/>
      </c>
      <c r="IY398" s="7"/>
      <c r="IZ398" s="7"/>
      <c r="JA398" s="7"/>
    </row>
    <row r="399" spans="3:261" ht="11.85" customHeight="1">
      <c r="C399" s="24"/>
      <c r="D399" s="12"/>
      <c r="E399" s="12"/>
      <c r="F399" s="12"/>
      <c r="G399" s="12"/>
      <c r="H399" s="14"/>
      <c r="I399" s="14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7"/>
      <c r="U399" s="7"/>
      <c r="V399" s="7"/>
      <c r="W399" s="7"/>
      <c r="X399" s="7"/>
      <c r="Y399" s="7"/>
      <c r="AH399" s="1"/>
      <c r="AI399" s="1"/>
      <c r="AJ399" s="1"/>
      <c r="AR399" s="7" t="str">
        <f t="shared" si="89"/>
        <v/>
      </c>
      <c r="AS399" s="67" t="str">
        <f t="shared" si="102"/>
        <v/>
      </c>
      <c r="AT399" s="67" t="str">
        <f t="shared" si="103"/>
        <v/>
      </c>
      <c r="AU399" s="67" t="str">
        <f t="shared" si="104"/>
        <v/>
      </c>
      <c r="AV399" s="67" t="str">
        <f t="shared" si="90"/>
        <v/>
      </c>
      <c r="AW399" s="67" t="str">
        <f t="shared" si="91"/>
        <v/>
      </c>
      <c r="AX399" s="67" t="str">
        <f t="shared" si="92"/>
        <v/>
      </c>
      <c r="AY399" s="67" t="str">
        <f t="shared" si="93"/>
        <v/>
      </c>
      <c r="AZ399" s="67" t="str">
        <f t="shared" si="94"/>
        <v/>
      </c>
      <c r="BA399" s="67" t="str">
        <f t="shared" si="95"/>
        <v/>
      </c>
      <c r="BB399" s="67" t="str">
        <f t="shared" si="96"/>
        <v/>
      </c>
      <c r="BC399" s="67" t="str">
        <f t="shared" si="97"/>
        <v/>
      </c>
      <c r="BD399" s="67" t="str">
        <f t="shared" si="98"/>
        <v/>
      </c>
      <c r="BE399" s="67" t="str">
        <f t="shared" si="99"/>
        <v/>
      </c>
      <c r="BF399" s="67" t="str">
        <f t="shared" si="100"/>
        <v/>
      </c>
      <c r="BG399" s="67" t="str">
        <f t="shared" si="101"/>
        <v/>
      </c>
      <c r="IY399" s="7"/>
      <c r="IZ399" s="7"/>
      <c r="JA399" s="7"/>
    </row>
    <row r="400" spans="3:261" ht="11.85" customHeight="1">
      <c r="C400" s="24"/>
      <c r="D400" s="12"/>
      <c r="E400" s="12"/>
      <c r="F400" s="12"/>
      <c r="G400" s="12"/>
      <c r="H400" s="14"/>
      <c r="I400" s="14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7"/>
      <c r="U400" s="7"/>
      <c r="V400" s="7"/>
      <c r="W400" s="7"/>
      <c r="X400" s="7"/>
      <c r="Y400" s="7"/>
      <c r="AH400" s="1"/>
      <c r="AI400" s="1"/>
      <c r="AJ400" s="1"/>
      <c r="AR400" s="7" t="str">
        <f t="shared" si="89"/>
        <v/>
      </c>
      <c r="AS400" s="67" t="str">
        <f t="shared" si="102"/>
        <v/>
      </c>
      <c r="AT400" s="67" t="str">
        <f t="shared" si="103"/>
        <v/>
      </c>
      <c r="AU400" s="67" t="str">
        <f t="shared" si="104"/>
        <v/>
      </c>
      <c r="AV400" s="67" t="str">
        <f t="shared" si="90"/>
        <v/>
      </c>
      <c r="AW400" s="67" t="str">
        <f t="shared" si="91"/>
        <v/>
      </c>
      <c r="AX400" s="67" t="str">
        <f t="shared" si="92"/>
        <v/>
      </c>
      <c r="AY400" s="67" t="str">
        <f t="shared" si="93"/>
        <v/>
      </c>
      <c r="AZ400" s="67" t="str">
        <f t="shared" si="94"/>
        <v/>
      </c>
      <c r="BA400" s="67" t="str">
        <f t="shared" si="95"/>
        <v/>
      </c>
      <c r="BB400" s="67" t="str">
        <f t="shared" si="96"/>
        <v/>
      </c>
      <c r="BC400" s="67" t="str">
        <f t="shared" si="97"/>
        <v/>
      </c>
      <c r="BD400" s="67" t="str">
        <f t="shared" si="98"/>
        <v/>
      </c>
      <c r="BE400" s="67" t="str">
        <f t="shared" si="99"/>
        <v/>
      </c>
      <c r="BF400" s="67" t="str">
        <f t="shared" si="100"/>
        <v/>
      </c>
      <c r="BG400" s="67" t="str">
        <f t="shared" si="101"/>
        <v/>
      </c>
      <c r="IY400" s="7"/>
      <c r="IZ400" s="7"/>
      <c r="JA400" s="7"/>
    </row>
    <row r="401" spans="3:261" ht="11.85" customHeight="1">
      <c r="C401" s="24"/>
      <c r="D401" s="12"/>
      <c r="E401" s="12"/>
      <c r="F401" s="12"/>
      <c r="G401" s="12"/>
      <c r="H401" s="14"/>
      <c r="I401" s="14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7"/>
      <c r="U401" s="7"/>
      <c r="V401" s="7"/>
      <c r="W401" s="7"/>
      <c r="X401" s="7"/>
      <c r="Y401" s="7"/>
      <c r="AH401" s="1"/>
      <c r="AI401" s="1"/>
      <c r="AJ401" s="1"/>
      <c r="AR401" s="7" t="str">
        <f t="shared" si="89"/>
        <v/>
      </c>
      <c r="AS401" s="67" t="str">
        <f t="shared" si="102"/>
        <v/>
      </c>
      <c r="AT401" s="67" t="str">
        <f t="shared" si="103"/>
        <v/>
      </c>
      <c r="AU401" s="67" t="str">
        <f t="shared" si="104"/>
        <v/>
      </c>
      <c r="AV401" s="67" t="str">
        <f t="shared" si="90"/>
        <v/>
      </c>
      <c r="AW401" s="67" t="str">
        <f t="shared" si="91"/>
        <v/>
      </c>
      <c r="AX401" s="67" t="str">
        <f t="shared" si="92"/>
        <v/>
      </c>
      <c r="AY401" s="67" t="str">
        <f t="shared" si="93"/>
        <v/>
      </c>
      <c r="AZ401" s="67" t="str">
        <f t="shared" si="94"/>
        <v/>
      </c>
      <c r="BA401" s="67" t="str">
        <f t="shared" si="95"/>
        <v/>
      </c>
      <c r="BB401" s="67" t="str">
        <f t="shared" si="96"/>
        <v/>
      </c>
      <c r="BC401" s="67" t="str">
        <f t="shared" si="97"/>
        <v/>
      </c>
      <c r="BD401" s="67" t="str">
        <f t="shared" si="98"/>
        <v/>
      </c>
      <c r="BE401" s="67" t="str">
        <f t="shared" si="99"/>
        <v/>
      </c>
      <c r="BF401" s="67" t="str">
        <f t="shared" si="100"/>
        <v/>
      </c>
      <c r="BG401" s="67" t="str">
        <f t="shared" si="101"/>
        <v/>
      </c>
      <c r="IY401" s="7"/>
      <c r="IZ401" s="7"/>
      <c r="JA401" s="7"/>
    </row>
    <row r="402" spans="3:261" ht="11.85" customHeight="1">
      <c r="C402" s="24"/>
      <c r="D402" s="12"/>
      <c r="E402" s="12"/>
      <c r="F402" s="12"/>
      <c r="G402" s="12"/>
      <c r="H402" s="14"/>
      <c r="I402" s="14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7"/>
      <c r="U402" s="7"/>
      <c r="V402" s="7"/>
      <c r="W402" s="7"/>
      <c r="X402" s="7"/>
      <c r="Y402" s="7"/>
      <c r="AH402" s="1"/>
      <c r="AI402" s="1"/>
      <c r="AJ402" s="1"/>
      <c r="AR402" s="7" t="str">
        <f t="shared" si="89"/>
        <v/>
      </c>
      <c r="AS402" s="67" t="str">
        <f t="shared" si="102"/>
        <v/>
      </c>
      <c r="AT402" s="67" t="str">
        <f t="shared" si="103"/>
        <v/>
      </c>
      <c r="AU402" s="67" t="str">
        <f t="shared" si="104"/>
        <v/>
      </c>
      <c r="AV402" s="67" t="str">
        <f t="shared" si="90"/>
        <v/>
      </c>
      <c r="AW402" s="67" t="str">
        <f t="shared" si="91"/>
        <v/>
      </c>
      <c r="AX402" s="67" t="str">
        <f t="shared" si="92"/>
        <v/>
      </c>
      <c r="AY402" s="67" t="str">
        <f t="shared" si="93"/>
        <v/>
      </c>
      <c r="AZ402" s="67" t="str">
        <f t="shared" si="94"/>
        <v/>
      </c>
      <c r="BA402" s="67" t="str">
        <f t="shared" si="95"/>
        <v/>
      </c>
      <c r="BB402" s="67" t="str">
        <f t="shared" si="96"/>
        <v/>
      </c>
      <c r="BC402" s="67" t="str">
        <f t="shared" si="97"/>
        <v/>
      </c>
      <c r="BD402" s="67" t="str">
        <f t="shared" si="98"/>
        <v/>
      </c>
      <c r="BE402" s="67" t="str">
        <f t="shared" si="99"/>
        <v/>
      </c>
      <c r="BF402" s="67" t="str">
        <f t="shared" si="100"/>
        <v/>
      </c>
      <c r="BG402" s="67" t="str">
        <f t="shared" si="101"/>
        <v/>
      </c>
      <c r="IY402" s="7"/>
      <c r="IZ402" s="7"/>
      <c r="JA402" s="7"/>
    </row>
    <row r="403" spans="3:261" ht="11.85" customHeight="1">
      <c r="C403" s="24"/>
      <c r="D403" s="12"/>
      <c r="E403" s="12"/>
      <c r="F403" s="12"/>
      <c r="G403" s="12"/>
      <c r="H403" s="14"/>
      <c r="I403" s="14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7"/>
      <c r="U403" s="7"/>
      <c r="V403" s="7"/>
      <c r="W403" s="7"/>
      <c r="X403" s="7"/>
      <c r="Y403" s="7"/>
      <c r="AH403" s="1"/>
      <c r="AI403" s="1"/>
      <c r="AJ403" s="1"/>
      <c r="AR403" s="7" t="str">
        <f t="shared" si="89"/>
        <v/>
      </c>
      <c r="AS403" s="67" t="str">
        <f t="shared" si="102"/>
        <v/>
      </c>
      <c r="AT403" s="67" t="str">
        <f t="shared" si="103"/>
        <v/>
      </c>
      <c r="AU403" s="67" t="str">
        <f t="shared" si="104"/>
        <v/>
      </c>
      <c r="AV403" s="67" t="str">
        <f t="shared" si="90"/>
        <v/>
      </c>
      <c r="AW403" s="67" t="str">
        <f t="shared" si="91"/>
        <v/>
      </c>
      <c r="AX403" s="67" t="str">
        <f t="shared" si="92"/>
        <v/>
      </c>
      <c r="AY403" s="67" t="str">
        <f t="shared" si="93"/>
        <v/>
      </c>
      <c r="AZ403" s="67" t="str">
        <f t="shared" si="94"/>
        <v/>
      </c>
      <c r="BA403" s="67" t="str">
        <f t="shared" si="95"/>
        <v/>
      </c>
      <c r="BB403" s="67" t="str">
        <f t="shared" si="96"/>
        <v/>
      </c>
      <c r="BC403" s="67" t="str">
        <f t="shared" si="97"/>
        <v/>
      </c>
      <c r="BD403" s="67" t="str">
        <f t="shared" si="98"/>
        <v/>
      </c>
      <c r="BE403" s="67" t="str">
        <f t="shared" si="99"/>
        <v/>
      </c>
      <c r="BF403" s="67" t="str">
        <f t="shared" si="100"/>
        <v/>
      </c>
      <c r="BG403" s="67" t="str">
        <f t="shared" si="101"/>
        <v/>
      </c>
      <c r="IY403" s="7"/>
      <c r="IZ403" s="7"/>
      <c r="JA403" s="7"/>
    </row>
    <row r="404" spans="3:261" ht="11.85" customHeight="1">
      <c r="C404" s="24"/>
      <c r="D404" s="12"/>
      <c r="E404" s="12"/>
      <c r="F404" s="12"/>
      <c r="G404" s="12"/>
      <c r="H404" s="14"/>
      <c r="I404" s="14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7"/>
      <c r="U404" s="7"/>
      <c r="V404" s="7"/>
      <c r="W404" s="7"/>
      <c r="X404" s="7"/>
      <c r="Y404" s="7"/>
      <c r="AH404" s="1"/>
      <c r="AI404" s="1"/>
      <c r="AJ404" s="1"/>
      <c r="AR404" s="7" t="str">
        <f t="shared" si="89"/>
        <v/>
      </c>
      <c r="AS404" s="67" t="str">
        <f t="shared" si="102"/>
        <v/>
      </c>
      <c r="AT404" s="67" t="str">
        <f t="shared" si="103"/>
        <v/>
      </c>
      <c r="AU404" s="67" t="str">
        <f t="shared" si="104"/>
        <v/>
      </c>
      <c r="AV404" s="67" t="str">
        <f t="shared" si="90"/>
        <v/>
      </c>
      <c r="AW404" s="67" t="str">
        <f t="shared" si="91"/>
        <v/>
      </c>
      <c r="AX404" s="67" t="str">
        <f t="shared" si="92"/>
        <v/>
      </c>
      <c r="AY404" s="67" t="str">
        <f t="shared" si="93"/>
        <v/>
      </c>
      <c r="AZ404" s="67" t="str">
        <f t="shared" si="94"/>
        <v/>
      </c>
      <c r="BA404" s="67" t="str">
        <f t="shared" si="95"/>
        <v/>
      </c>
      <c r="BB404" s="67" t="str">
        <f t="shared" si="96"/>
        <v/>
      </c>
      <c r="BC404" s="67" t="str">
        <f t="shared" si="97"/>
        <v/>
      </c>
      <c r="BD404" s="67" t="str">
        <f t="shared" si="98"/>
        <v/>
      </c>
      <c r="BE404" s="67" t="str">
        <f t="shared" si="99"/>
        <v/>
      </c>
      <c r="BF404" s="67" t="str">
        <f t="shared" si="100"/>
        <v/>
      </c>
      <c r="BG404" s="67" t="str">
        <f t="shared" si="101"/>
        <v/>
      </c>
      <c r="IY404" s="7"/>
      <c r="IZ404" s="7"/>
      <c r="JA404" s="7"/>
    </row>
    <row r="405" spans="3:261" ht="11.85" customHeight="1">
      <c r="C405" s="24"/>
      <c r="D405" s="12"/>
      <c r="E405" s="12"/>
      <c r="F405" s="12"/>
      <c r="G405" s="12"/>
      <c r="H405" s="14"/>
      <c r="I405" s="14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7"/>
      <c r="U405" s="7"/>
      <c r="V405" s="7"/>
      <c r="W405" s="7"/>
      <c r="X405" s="7"/>
      <c r="Y405" s="7"/>
      <c r="AH405" s="1"/>
      <c r="AI405" s="1"/>
      <c r="AJ405" s="1"/>
      <c r="AR405" s="7" t="str">
        <f t="shared" si="89"/>
        <v/>
      </c>
      <c r="AS405" s="67" t="str">
        <f t="shared" si="102"/>
        <v/>
      </c>
      <c r="AT405" s="67" t="str">
        <f t="shared" si="103"/>
        <v/>
      </c>
      <c r="AU405" s="67" t="str">
        <f t="shared" si="104"/>
        <v/>
      </c>
      <c r="AV405" s="67" t="str">
        <f t="shared" si="90"/>
        <v/>
      </c>
      <c r="AW405" s="67" t="str">
        <f t="shared" si="91"/>
        <v/>
      </c>
      <c r="AX405" s="67" t="str">
        <f t="shared" si="92"/>
        <v/>
      </c>
      <c r="AY405" s="67" t="str">
        <f t="shared" si="93"/>
        <v/>
      </c>
      <c r="AZ405" s="67" t="str">
        <f t="shared" si="94"/>
        <v/>
      </c>
      <c r="BA405" s="67" t="str">
        <f t="shared" si="95"/>
        <v/>
      </c>
      <c r="BB405" s="67" t="str">
        <f t="shared" si="96"/>
        <v/>
      </c>
      <c r="BC405" s="67" t="str">
        <f t="shared" si="97"/>
        <v/>
      </c>
      <c r="BD405" s="67" t="str">
        <f t="shared" si="98"/>
        <v/>
      </c>
      <c r="BE405" s="67" t="str">
        <f t="shared" si="99"/>
        <v/>
      </c>
      <c r="BF405" s="67" t="str">
        <f t="shared" si="100"/>
        <v/>
      </c>
      <c r="BG405" s="67" t="str">
        <f t="shared" si="101"/>
        <v/>
      </c>
      <c r="IY405" s="7"/>
      <c r="IZ405" s="7"/>
      <c r="JA405" s="7"/>
    </row>
    <row r="406" spans="3:261" ht="11.85" customHeight="1">
      <c r="C406" s="24"/>
      <c r="D406" s="12"/>
      <c r="E406" s="12"/>
      <c r="F406" s="12"/>
      <c r="G406" s="12"/>
      <c r="H406" s="14"/>
      <c r="I406" s="14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7"/>
      <c r="U406" s="7"/>
      <c r="V406" s="7"/>
      <c r="W406" s="7"/>
      <c r="X406" s="7"/>
      <c r="Y406" s="7"/>
      <c r="AH406" s="1"/>
      <c r="AI406" s="1"/>
      <c r="AJ406" s="1"/>
      <c r="AR406" s="7" t="str">
        <f t="shared" si="89"/>
        <v/>
      </c>
      <c r="AS406" s="67" t="str">
        <f t="shared" si="102"/>
        <v/>
      </c>
      <c r="AT406" s="67" t="str">
        <f t="shared" si="103"/>
        <v/>
      </c>
      <c r="AU406" s="67" t="str">
        <f t="shared" si="104"/>
        <v/>
      </c>
      <c r="AV406" s="67" t="str">
        <f t="shared" si="90"/>
        <v/>
      </c>
      <c r="AW406" s="67" t="str">
        <f t="shared" si="91"/>
        <v/>
      </c>
      <c r="AX406" s="67" t="str">
        <f t="shared" si="92"/>
        <v/>
      </c>
      <c r="AY406" s="67" t="str">
        <f t="shared" si="93"/>
        <v/>
      </c>
      <c r="AZ406" s="67" t="str">
        <f t="shared" si="94"/>
        <v/>
      </c>
      <c r="BA406" s="67" t="str">
        <f t="shared" si="95"/>
        <v/>
      </c>
      <c r="BB406" s="67" t="str">
        <f t="shared" si="96"/>
        <v/>
      </c>
      <c r="BC406" s="67" t="str">
        <f t="shared" si="97"/>
        <v/>
      </c>
      <c r="BD406" s="67" t="str">
        <f t="shared" si="98"/>
        <v/>
      </c>
      <c r="BE406" s="67" t="str">
        <f t="shared" si="99"/>
        <v/>
      </c>
      <c r="BF406" s="67" t="str">
        <f t="shared" si="100"/>
        <v/>
      </c>
      <c r="BG406" s="67" t="str">
        <f t="shared" si="101"/>
        <v/>
      </c>
      <c r="IY406" s="7"/>
      <c r="IZ406" s="7"/>
      <c r="JA406" s="7"/>
    </row>
    <row r="407" spans="3:261" ht="11.85" customHeight="1">
      <c r="C407" s="24"/>
      <c r="D407" s="12"/>
      <c r="E407" s="12"/>
      <c r="F407" s="12"/>
      <c r="G407" s="12"/>
      <c r="H407" s="14"/>
      <c r="I407" s="14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7"/>
      <c r="U407" s="7"/>
      <c r="V407" s="7"/>
      <c r="W407" s="7"/>
      <c r="X407" s="7"/>
      <c r="Y407" s="7"/>
      <c r="AH407" s="1"/>
      <c r="AI407" s="1"/>
      <c r="AJ407" s="1"/>
      <c r="AR407" s="7" t="str">
        <f t="shared" si="89"/>
        <v/>
      </c>
      <c r="AS407" s="67" t="str">
        <f t="shared" si="102"/>
        <v/>
      </c>
      <c r="AT407" s="67" t="str">
        <f t="shared" si="103"/>
        <v/>
      </c>
      <c r="AU407" s="67" t="str">
        <f t="shared" si="104"/>
        <v/>
      </c>
      <c r="AV407" s="67" t="str">
        <f t="shared" si="90"/>
        <v/>
      </c>
      <c r="AW407" s="67" t="str">
        <f t="shared" si="91"/>
        <v/>
      </c>
      <c r="AX407" s="67" t="str">
        <f t="shared" si="92"/>
        <v/>
      </c>
      <c r="AY407" s="67" t="str">
        <f t="shared" si="93"/>
        <v/>
      </c>
      <c r="AZ407" s="67" t="str">
        <f t="shared" si="94"/>
        <v/>
      </c>
      <c r="BA407" s="67" t="str">
        <f t="shared" si="95"/>
        <v/>
      </c>
      <c r="BB407" s="67" t="str">
        <f t="shared" si="96"/>
        <v/>
      </c>
      <c r="BC407" s="67" t="str">
        <f t="shared" si="97"/>
        <v/>
      </c>
      <c r="BD407" s="67" t="str">
        <f t="shared" si="98"/>
        <v/>
      </c>
      <c r="BE407" s="67" t="str">
        <f t="shared" si="99"/>
        <v/>
      </c>
      <c r="BF407" s="67" t="str">
        <f t="shared" si="100"/>
        <v/>
      </c>
      <c r="BG407" s="67" t="str">
        <f t="shared" si="101"/>
        <v/>
      </c>
      <c r="IY407" s="7"/>
      <c r="IZ407" s="7"/>
      <c r="JA407" s="7"/>
    </row>
    <row r="408" spans="3:261" ht="11.85" customHeight="1">
      <c r="C408" s="24"/>
      <c r="D408" s="12"/>
      <c r="E408" s="12"/>
      <c r="F408" s="12"/>
      <c r="G408" s="12"/>
      <c r="H408" s="14"/>
      <c r="I408" s="14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7"/>
      <c r="U408" s="7"/>
      <c r="V408" s="7"/>
      <c r="W408" s="7"/>
      <c r="X408" s="7"/>
      <c r="Y408" s="7"/>
      <c r="AH408" s="1"/>
      <c r="AI408" s="1"/>
      <c r="AJ408" s="1"/>
      <c r="AR408" s="7" t="str">
        <f t="shared" si="89"/>
        <v/>
      </c>
      <c r="AS408" s="67" t="str">
        <f t="shared" si="102"/>
        <v/>
      </c>
      <c r="AT408" s="67" t="str">
        <f t="shared" si="103"/>
        <v/>
      </c>
      <c r="AU408" s="67" t="str">
        <f t="shared" si="104"/>
        <v/>
      </c>
      <c r="AV408" s="67" t="str">
        <f t="shared" si="90"/>
        <v/>
      </c>
      <c r="AW408" s="67" t="str">
        <f t="shared" si="91"/>
        <v/>
      </c>
      <c r="AX408" s="67" t="str">
        <f t="shared" si="92"/>
        <v/>
      </c>
      <c r="AY408" s="67" t="str">
        <f t="shared" si="93"/>
        <v/>
      </c>
      <c r="AZ408" s="67" t="str">
        <f t="shared" si="94"/>
        <v/>
      </c>
      <c r="BA408" s="67" t="str">
        <f t="shared" si="95"/>
        <v/>
      </c>
      <c r="BB408" s="67" t="str">
        <f t="shared" si="96"/>
        <v/>
      </c>
      <c r="BC408" s="67" t="str">
        <f t="shared" si="97"/>
        <v/>
      </c>
      <c r="BD408" s="67" t="str">
        <f t="shared" si="98"/>
        <v/>
      </c>
      <c r="BE408" s="67" t="str">
        <f t="shared" si="99"/>
        <v/>
      </c>
      <c r="BF408" s="67" t="str">
        <f t="shared" si="100"/>
        <v/>
      </c>
      <c r="BG408" s="67" t="str">
        <f t="shared" si="101"/>
        <v/>
      </c>
      <c r="IY408" s="7"/>
      <c r="IZ408" s="7"/>
      <c r="JA408" s="7"/>
    </row>
    <row r="409" spans="3:261" ht="11.85" customHeight="1">
      <c r="C409" s="24"/>
      <c r="D409" s="12"/>
      <c r="E409" s="12"/>
      <c r="F409" s="12"/>
      <c r="G409" s="12"/>
      <c r="H409" s="14"/>
      <c r="I409" s="14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7"/>
      <c r="U409" s="7"/>
      <c r="V409" s="7"/>
      <c r="W409" s="7"/>
      <c r="X409" s="7"/>
      <c r="Y409" s="7"/>
      <c r="AH409" s="1"/>
      <c r="AI409" s="1"/>
      <c r="AJ409" s="1"/>
      <c r="AR409" s="7" t="str">
        <f t="shared" si="89"/>
        <v/>
      </c>
      <c r="AS409" s="67" t="str">
        <f t="shared" si="102"/>
        <v/>
      </c>
      <c r="AT409" s="67" t="str">
        <f t="shared" si="103"/>
        <v/>
      </c>
      <c r="AU409" s="67" t="str">
        <f t="shared" si="104"/>
        <v/>
      </c>
      <c r="AV409" s="67" t="str">
        <f t="shared" si="90"/>
        <v/>
      </c>
      <c r="AW409" s="67" t="str">
        <f t="shared" si="91"/>
        <v/>
      </c>
      <c r="AX409" s="67" t="str">
        <f t="shared" si="92"/>
        <v/>
      </c>
      <c r="AY409" s="67" t="str">
        <f t="shared" si="93"/>
        <v/>
      </c>
      <c r="AZ409" s="67" t="str">
        <f t="shared" si="94"/>
        <v/>
      </c>
      <c r="BA409" s="67" t="str">
        <f t="shared" si="95"/>
        <v/>
      </c>
      <c r="BB409" s="67" t="str">
        <f t="shared" si="96"/>
        <v/>
      </c>
      <c r="BC409" s="67" t="str">
        <f t="shared" si="97"/>
        <v/>
      </c>
      <c r="BD409" s="67" t="str">
        <f t="shared" si="98"/>
        <v/>
      </c>
      <c r="BE409" s="67" t="str">
        <f t="shared" si="99"/>
        <v/>
      </c>
      <c r="BF409" s="67" t="str">
        <f t="shared" si="100"/>
        <v/>
      </c>
      <c r="BG409" s="67" t="str">
        <f t="shared" si="101"/>
        <v/>
      </c>
      <c r="IY409" s="7"/>
      <c r="IZ409" s="7"/>
      <c r="JA409" s="7"/>
    </row>
    <row r="410" spans="3:261" ht="11.85" customHeight="1">
      <c r="C410" s="24"/>
      <c r="D410" s="12"/>
      <c r="E410" s="12"/>
      <c r="F410" s="12"/>
      <c r="G410" s="12"/>
      <c r="H410" s="14"/>
      <c r="I410" s="14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7"/>
      <c r="U410" s="7"/>
      <c r="V410" s="7"/>
      <c r="W410" s="7"/>
      <c r="X410" s="7"/>
      <c r="Y410" s="7"/>
      <c r="AH410" s="1"/>
      <c r="AI410" s="1"/>
      <c r="AJ410" s="1"/>
      <c r="AR410" s="7" t="str">
        <f t="shared" si="89"/>
        <v/>
      </c>
      <c r="AS410" s="67" t="str">
        <f t="shared" si="102"/>
        <v/>
      </c>
      <c r="AT410" s="67" t="str">
        <f t="shared" si="103"/>
        <v/>
      </c>
      <c r="AU410" s="67" t="str">
        <f t="shared" si="104"/>
        <v/>
      </c>
      <c r="AV410" s="67" t="str">
        <f t="shared" si="90"/>
        <v/>
      </c>
      <c r="AW410" s="67" t="str">
        <f t="shared" si="91"/>
        <v/>
      </c>
      <c r="AX410" s="67" t="str">
        <f t="shared" si="92"/>
        <v/>
      </c>
      <c r="AY410" s="67" t="str">
        <f t="shared" si="93"/>
        <v/>
      </c>
      <c r="AZ410" s="67" t="str">
        <f t="shared" si="94"/>
        <v/>
      </c>
      <c r="BA410" s="67" t="str">
        <f t="shared" si="95"/>
        <v/>
      </c>
      <c r="BB410" s="67" t="str">
        <f t="shared" si="96"/>
        <v/>
      </c>
      <c r="BC410" s="67" t="str">
        <f t="shared" si="97"/>
        <v/>
      </c>
      <c r="BD410" s="67" t="str">
        <f t="shared" si="98"/>
        <v/>
      </c>
      <c r="BE410" s="67" t="str">
        <f t="shared" si="99"/>
        <v/>
      </c>
      <c r="BF410" s="67" t="str">
        <f t="shared" si="100"/>
        <v/>
      </c>
      <c r="BG410" s="67" t="str">
        <f t="shared" si="101"/>
        <v/>
      </c>
      <c r="IY410" s="7"/>
      <c r="IZ410" s="7"/>
      <c r="JA410" s="7"/>
    </row>
    <row r="411" spans="3:261" ht="11.85" customHeight="1">
      <c r="C411" s="24"/>
      <c r="D411" s="12"/>
      <c r="E411" s="12"/>
      <c r="F411" s="12"/>
      <c r="G411" s="12"/>
      <c r="H411" s="14"/>
      <c r="I411" s="14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7"/>
      <c r="U411" s="7"/>
      <c r="V411" s="7"/>
      <c r="W411" s="7"/>
      <c r="X411" s="7"/>
      <c r="Y411" s="7"/>
      <c r="AH411" s="1"/>
      <c r="AI411" s="1"/>
      <c r="AJ411" s="1"/>
      <c r="AR411" s="7" t="str">
        <f t="shared" si="89"/>
        <v/>
      </c>
      <c r="AS411" s="67" t="str">
        <f t="shared" si="102"/>
        <v/>
      </c>
      <c r="AT411" s="67" t="str">
        <f t="shared" si="103"/>
        <v/>
      </c>
      <c r="AU411" s="67" t="str">
        <f t="shared" si="104"/>
        <v/>
      </c>
      <c r="AV411" s="67" t="str">
        <f t="shared" si="90"/>
        <v/>
      </c>
      <c r="AW411" s="67" t="str">
        <f t="shared" si="91"/>
        <v/>
      </c>
      <c r="AX411" s="67" t="str">
        <f t="shared" si="92"/>
        <v/>
      </c>
      <c r="AY411" s="67" t="str">
        <f t="shared" si="93"/>
        <v/>
      </c>
      <c r="AZ411" s="67" t="str">
        <f t="shared" si="94"/>
        <v/>
      </c>
      <c r="BA411" s="67" t="str">
        <f t="shared" si="95"/>
        <v/>
      </c>
      <c r="BB411" s="67" t="str">
        <f t="shared" si="96"/>
        <v/>
      </c>
      <c r="BC411" s="67" t="str">
        <f t="shared" si="97"/>
        <v/>
      </c>
      <c r="BD411" s="67" t="str">
        <f t="shared" si="98"/>
        <v/>
      </c>
      <c r="BE411" s="67" t="str">
        <f t="shared" si="99"/>
        <v/>
      </c>
      <c r="BF411" s="67" t="str">
        <f t="shared" si="100"/>
        <v/>
      </c>
      <c r="BG411" s="67" t="str">
        <f t="shared" si="101"/>
        <v/>
      </c>
      <c r="IY411" s="7"/>
      <c r="IZ411" s="7"/>
      <c r="JA411" s="7"/>
    </row>
    <row r="412" spans="3:261" ht="11.85" customHeight="1">
      <c r="C412" s="24"/>
      <c r="D412" s="12"/>
      <c r="E412" s="12"/>
      <c r="F412" s="12"/>
      <c r="G412" s="12"/>
      <c r="H412" s="14"/>
      <c r="I412" s="14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7"/>
      <c r="U412" s="7"/>
      <c r="V412" s="7"/>
      <c r="W412" s="7"/>
      <c r="X412" s="7"/>
      <c r="Y412" s="7"/>
      <c r="AH412" s="1"/>
      <c r="AI412" s="1"/>
      <c r="AJ412" s="1"/>
      <c r="AR412" s="7" t="str">
        <f t="shared" si="89"/>
        <v/>
      </c>
      <c r="AS412" s="67" t="str">
        <f t="shared" si="102"/>
        <v/>
      </c>
      <c r="AT412" s="67" t="str">
        <f t="shared" si="103"/>
        <v/>
      </c>
      <c r="AU412" s="67" t="str">
        <f t="shared" si="104"/>
        <v/>
      </c>
      <c r="AV412" s="67" t="str">
        <f t="shared" si="90"/>
        <v/>
      </c>
      <c r="AW412" s="67" t="str">
        <f t="shared" si="91"/>
        <v/>
      </c>
      <c r="AX412" s="67" t="str">
        <f t="shared" si="92"/>
        <v/>
      </c>
      <c r="AY412" s="67" t="str">
        <f t="shared" si="93"/>
        <v/>
      </c>
      <c r="AZ412" s="67" t="str">
        <f t="shared" si="94"/>
        <v/>
      </c>
      <c r="BA412" s="67" t="str">
        <f t="shared" si="95"/>
        <v/>
      </c>
      <c r="BB412" s="67" t="str">
        <f t="shared" si="96"/>
        <v/>
      </c>
      <c r="BC412" s="67" t="str">
        <f t="shared" si="97"/>
        <v/>
      </c>
      <c r="BD412" s="67" t="str">
        <f t="shared" si="98"/>
        <v/>
      </c>
      <c r="BE412" s="67" t="str">
        <f t="shared" si="99"/>
        <v/>
      </c>
      <c r="BF412" s="67" t="str">
        <f t="shared" si="100"/>
        <v/>
      </c>
      <c r="BG412" s="67" t="str">
        <f t="shared" si="101"/>
        <v/>
      </c>
      <c r="IY412" s="7"/>
      <c r="IZ412" s="7"/>
      <c r="JA412" s="7"/>
    </row>
    <row r="413" spans="3:261" ht="11.85" customHeight="1">
      <c r="C413" s="24"/>
      <c r="D413" s="12"/>
      <c r="E413" s="12"/>
      <c r="F413" s="12"/>
      <c r="G413" s="12"/>
      <c r="H413" s="14"/>
      <c r="I413" s="14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7"/>
      <c r="U413" s="7"/>
      <c r="V413" s="7"/>
      <c r="W413" s="7"/>
      <c r="X413" s="7"/>
      <c r="Y413" s="7"/>
      <c r="AH413" s="1"/>
      <c r="AI413" s="1"/>
      <c r="AJ413" s="1"/>
      <c r="AR413" s="7" t="str">
        <f t="shared" si="89"/>
        <v/>
      </c>
      <c r="AS413" s="67" t="str">
        <f t="shared" si="102"/>
        <v/>
      </c>
      <c r="AT413" s="67" t="str">
        <f t="shared" si="103"/>
        <v/>
      </c>
      <c r="AU413" s="67" t="str">
        <f t="shared" si="104"/>
        <v/>
      </c>
      <c r="AV413" s="67" t="str">
        <f t="shared" si="90"/>
        <v/>
      </c>
      <c r="AW413" s="67" t="str">
        <f t="shared" si="91"/>
        <v/>
      </c>
      <c r="AX413" s="67" t="str">
        <f t="shared" si="92"/>
        <v/>
      </c>
      <c r="AY413" s="67" t="str">
        <f t="shared" si="93"/>
        <v/>
      </c>
      <c r="AZ413" s="67" t="str">
        <f t="shared" si="94"/>
        <v/>
      </c>
      <c r="BA413" s="67" t="str">
        <f t="shared" si="95"/>
        <v/>
      </c>
      <c r="BB413" s="67" t="str">
        <f t="shared" si="96"/>
        <v/>
      </c>
      <c r="BC413" s="67" t="str">
        <f t="shared" si="97"/>
        <v/>
      </c>
      <c r="BD413" s="67" t="str">
        <f t="shared" si="98"/>
        <v/>
      </c>
      <c r="BE413" s="67" t="str">
        <f t="shared" si="99"/>
        <v/>
      </c>
      <c r="BF413" s="67" t="str">
        <f t="shared" si="100"/>
        <v/>
      </c>
      <c r="BG413" s="67" t="str">
        <f t="shared" si="101"/>
        <v/>
      </c>
      <c r="IY413" s="7"/>
      <c r="IZ413" s="7"/>
      <c r="JA413" s="7"/>
    </row>
    <row r="414" spans="3:261" ht="11.85" customHeight="1">
      <c r="C414" s="24"/>
      <c r="D414" s="12"/>
      <c r="E414" s="12"/>
      <c r="F414" s="12"/>
      <c r="G414" s="12"/>
      <c r="H414" s="14"/>
      <c r="I414" s="14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7"/>
      <c r="U414" s="7"/>
      <c r="V414" s="7"/>
      <c r="W414" s="7"/>
      <c r="X414" s="7"/>
      <c r="Y414" s="7"/>
      <c r="AH414" s="1"/>
      <c r="AI414" s="1"/>
      <c r="AJ414" s="1"/>
      <c r="AR414" s="7" t="str">
        <f t="shared" si="89"/>
        <v/>
      </c>
      <c r="AS414" s="67" t="str">
        <f t="shared" si="102"/>
        <v/>
      </c>
      <c r="AT414" s="67" t="str">
        <f t="shared" si="103"/>
        <v/>
      </c>
      <c r="AU414" s="67" t="str">
        <f t="shared" si="104"/>
        <v/>
      </c>
      <c r="AV414" s="67" t="str">
        <f t="shared" si="90"/>
        <v/>
      </c>
      <c r="AW414" s="67" t="str">
        <f t="shared" si="91"/>
        <v/>
      </c>
      <c r="AX414" s="67" t="str">
        <f t="shared" si="92"/>
        <v/>
      </c>
      <c r="AY414" s="67" t="str">
        <f t="shared" si="93"/>
        <v/>
      </c>
      <c r="AZ414" s="67" t="str">
        <f t="shared" si="94"/>
        <v/>
      </c>
      <c r="BA414" s="67" t="str">
        <f t="shared" si="95"/>
        <v/>
      </c>
      <c r="BB414" s="67" t="str">
        <f t="shared" si="96"/>
        <v/>
      </c>
      <c r="BC414" s="67" t="str">
        <f t="shared" si="97"/>
        <v/>
      </c>
      <c r="BD414" s="67" t="str">
        <f t="shared" si="98"/>
        <v/>
      </c>
      <c r="BE414" s="67" t="str">
        <f t="shared" si="99"/>
        <v/>
      </c>
      <c r="BF414" s="67" t="str">
        <f t="shared" si="100"/>
        <v/>
      </c>
      <c r="BG414" s="67" t="str">
        <f t="shared" si="101"/>
        <v/>
      </c>
      <c r="IY414" s="7"/>
      <c r="IZ414" s="7"/>
      <c r="JA414" s="7"/>
    </row>
    <row r="415" spans="3:261" ht="11.85" customHeight="1">
      <c r="C415" s="24"/>
      <c r="D415" s="12"/>
      <c r="E415" s="12"/>
      <c r="F415" s="12"/>
      <c r="G415" s="12"/>
      <c r="H415" s="14"/>
      <c r="I415" s="14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7"/>
      <c r="U415" s="7"/>
      <c r="V415" s="7"/>
      <c r="W415" s="7"/>
      <c r="X415" s="7"/>
      <c r="Y415" s="7"/>
      <c r="AH415" s="1"/>
      <c r="AI415" s="1"/>
      <c r="AJ415" s="1"/>
      <c r="AR415" s="7" t="str">
        <f t="shared" si="89"/>
        <v/>
      </c>
      <c r="AS415" s="67" t="str">
        <f t="shared" si="102"/>
        <v/>
      </c>
      <c r="AT415" s="67" t="str">
        <f t="shared" si="103"/>
        <v/>
      </c>
      <c r="AU415" s="67" t="str">
        <f t="shared" si="104"/>
        <v/>
      </c>
      <c r="AV415" s="67" t="str">
        <f t="shared" si="90"/>
        <v/>
      </c>
      <c r="AW415" s="67" t="str">
        <f t="shared" si="91"/>
        <v/>
      </c>
      <c r="AX415" s="67" t="str">
        <f t="shared" si="92"/>
        <v/>
      </c>
      <c r="AY415" s="67" t="str">
        <f t="shared" si="93"/>
        <v/>
      </c>
      <c r="AZ415" s="67" t="str">
        <f t="shared" si="94"/>
        <v/>
      </c>
      <c r="BA415" s="67" t="str">
        <f t="shared" si="95"/>
        <v/>
      </c>
      <c r="BB415" s="67" t="str">
        <f t="shared" si="96"/>
        <v/>
      </c>
      <c r="BC415" s="67" t="str">
        <f t="shared" si="97"/>
        <v/>
      </c>
      <c r="BD415" s="67" t="str">
        <f t="shared" si="98"/>
        <v/>
      </c>
      <c r="BE415" s="67" t="str">
        <f t="shared" si="99"/>
        <v/>
      </c>
      <c r="BF415" s="67" t="str">
        <f t="shared" si="100"/>
        <v/>
      </c>
      <c r="BG415" s="67" t="str">
        <f t="shared" si="101"/>
        <v/>
      </c>
      <c r="IY415" s="7"/>
      <c r="IZ415" s="7"/>
      <c r="JA415" s="7"/>
    </row>
    <row r="416" spans="3:261" ht="11.85" customHeight="1">
      <c r="C416" s="24"/>
      <c r="D416" s="12"/>
      <c r="E416" s="12"/>
      <c r="F416" s="12"/>
      <c r="G416" s="12"/>
      <c r="H416" s="14"/>
      <c r="I416" s="14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7"/>
      <c r="U416" s="7"/>
      <c r="V416" s="7"/>
      <c r="W416" s="7"/>
      <c r="X416" s="7"/>
      <c r="Y416" s="7"/>
      <c r="AH416" s="1"/>
      <c r="AI416" s="1"/>
      <c r="AJ416" s="1"/>
      <c r="AR416" s="7" t="str">
        <f t="shared" si="89"/>
        <v/>
      </c>
      <c r="AS416" s="67" t="str">
        <f t="shared" si="102"/>
        <v/>
      </c>
      <c r="AT416" s="67" t="str">
        <f t="shared" si="103"/>
        <v/>
      </c>
      <c r="AU416" s="67" t="str">
        <f t="shared" si="104"/>
        <v/>
      </c>
      <c r="AV416" s="67" t="str">
        <f t="shared" si="90"/>
        <v/>
      </c>
      <c r="AW416" s="67" t="str">
        <f t="shared" si="91"/>
        <v/>
      </c>
      <c r="AX416" s="67" t="str">
        <f t="shared" si="92"/>
        <v/>
      </c>
      <c r="AY416" s="67" t="str">
        <f t="shared" si="93"/>
        <v/>
      </c>
      <c r="AZ416" s="67" t="str">
        <f t="shared" si="94"/>
        <v/>
      </c>
      <c r="BA416" s="67" t="str">
        <f t="shared" si="95"/>
        <v/>
      </c>
      <c r="BB416" s="67" t="str">
        <f t="shared" si="96"/>
        <v/>
      </c>
      <c r="BC416" s="67" t="str">
        <f t="shared" si="97"/>
        <v/>
      </c>
      <c r="BD416" s="67" t="str">
        <f t="shared" si="98"/>
        <v/>
      </c>
      <c r="BE416" s="67" t="str">
        <f t="shared" si="99"/>
        <v/>
      </c>
      <c r="BF416" s="67" t="str">
        <f t="shared" si="100"/>
        <v/>
      </c>
      <c r="BG416" s="67" t="str">
        <f t="shared" si="101"/>
        <v/>
      </c>
      <c r="IY416" s="7"/>
      <c r="IZ416" s="7"/>
      <c r="JA416" s="7"/>
    </row>
    <row r="417" spans="3:261" ht="11.85" customHeight="1">
      <c r="C417" s="24"/>
      <c r="D417" s="12"/>
      <c r="E417" s="12"/>
      <c r="F417" s="12"/>
      <c r="G417" s="12"/>
      <c r="H417" s="14"/>
      <c r="I417" s="14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7"/>
      <c r="U417" s="7"/>
      <c r="V417" s="7"/>
      <c r="W417" s="7"/>
      <c r="X417" s="7"/>
      <c r="Y417" s="7"/>
      <c r="AH417" s="1"/>
      <c r="AI417" s="1"/>
      <c r="AJ417" s="1"/>
      <c r="AR417" s="7" t="str">
        <f t="shared" si="89"/>
        <v/>
      </c>
      <c r="AS417" s="67" t="str">
        <f t="shared" si="102"/>
        <v/>
      </c>
      <c r="AT417" s="67" t="str">
        <f t="shared" si="103"/>
        <v/>
      </c>
      <c r="AU417" s="67" t="str">
        <f t="shared" si="104"/>
        <v/>
      </c>
      <c r="AV417" s="67" t="str">
        <f t="shared" si="90"/>
        <v/>
      </c>
      <c r="AW417" s="67" t="str">
        <f t="shared" si="91"/>
        <v/>
      </c>
      <c r="AX417" s="67" t="str">
        <f t="shared" si="92"/>
        <v/>
      </c>
      <c r="AY417" s="67" t="str">
        <f t="shared" si="93"/>
        <v/>
      </c>
      <c r="AZ417" s="67" t="str">
        <f t="shared" si="94"/>
        <v/>
      </c>
      <c r="BA417" s="67" t="str">
        <f t="shared" si="95"/>
        <v/>
      </c>
      <c r="BB417" s="67" t="str">
        <f t="shared" si="96"/>
        <v/>
      </c>
      <c r="BC417" s="67" t="str">
        <f t="shared" si="97"/>
        <v/>
      </c>
      <c r="BD417" s="67" t="str">
        <f t="shared" si="98"/>
        <v/>
      </c>
      <c r="BE417" s="67" t="str">
        <f t="shared" si="99"/>
        <v/>
      </c>
      <c r="BF417" s="67" t="str">
        <f t="shared" si="100"/>
        <v/>
      </c>
      <c r="BG417" s="67" t="str">
        <f t="shared" si="101"/>
        <v/>
      </c>
      <c r="IY417" s="7"/>
      <c r="IZ417" s="7"/>
      <c r="JA417" s="7"/>
    </row>
    <row r="418" spans="3:261" ht="11.85" customHeight="1">
      <c r="C418" s="24"/>
      <c r="D418" s="12"/>
      <c r="E418" s="12"/>
      <c r="F418" s="12"/>
      <c r="G418" s="12"/>
      <c r="H418" s="14"/>
      <c r="I418" s="14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7"/>
      <c r="U418" s="7"/>
      <c r="V418" s="7"/>
      <c r="W418" s="7"/>
      <c r="X418" s="7"/>
      <c r="Y418" s="7"/>
      <c r="AH418" s="1"/>
      <c r="AI418" s="1"/>
      <c r="AJ418" s="1"/>
      <c r="AR418" s="7" t="str">
        <f t="shared" si="89"/>
        <v/>
      </c>
      <c r="AS418" s="67" t="str">
        <f t="shared" si="102"/>
        <v/>
      </c>
      <c r="AT418" s="67" t="str">
        <f t="shared" si="103"/>
        <v/>
      </c>
      <c r="AU418" s="67" t="str">
        <f t="shared" si="104"/>
        <v/>
      </c>
      <c r="AV418" s="67" t="str">
        <f t="shared" si="90"/>
        <v/>
      </c>
      <c r="AW418" s="67" t="str">
        <f t="shared" si="91"/>
        <v/>
      </c>
      <c r="AX418" s="67" t="str">
        <f t="shared" si="92"/>
        <v/>
      </c>
      <c r="AY418" s="67" t="str">
        <f t="shared" si="93"/>
        <v/>
      </c>
      <c r="AZ418" s="67" t="str">
        <f t="shared" si="94"/>
        <v/>
      </c>
      <c r="BA418" s="67" t="str">
        <f t="shared" si="95"/>
        <v/>
      </c>
      <c r="BB418" s="67" t="str">
        <f t="shared" si="96"/>
        <v/>
      </c>
      <c r="BC418" s="67" t="str">
        <f t="shared" si="97"/>
        <v/>
      </c>
      <c r="BD418" s="67" t="str">
        <f t="shared" si="98"/>
        <v/>
      </c>
      <c r="BE418" s="67" t="str">
        <f t="shared" si="99"/>
        <v/>
      </c>
      <c r="BF418" s="67" t="str">
        <f t="shared" si="100"/>
        <v/>
      </c>
      <c r="BG418" s="67" t="str">
        <f t="shared" si="101"/>
        <v/>
      </c>
      <c r="IY418" s="7"/>
      <c r="IZ418" s="7"/>
      <c r="JA418" s="7"/>
    </row>
    <row r="419" spans="3:261" ht="11.85" customHeight="1">
      <c r="C419" s="24"/>
      <c r="D419" s="12"/>
      <c r="E419" s="12"/>
      <c r="F419" s="12"/>
      <c r="G419" s="12"/>
      <c r="H419" s="14"/>
      <c r="I419" s="14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7"/>
      <c r="U419" s="7"/>
      <c r="V419" s="7"/>
      <c r="W419" s="7"/>
      <c r="X419" s="7"/>
      <c r="Y419" s="7"/>
      <c r="AH419" s="1"/>
      <c r="AI419" s="1"/>
      <c r="AJ419" s="1"/>
      <c r="AR419" s="7" t="str">
        <f t="shared" si="89"/>
        <v/>
      </c>
      <c r="AS419" s="67" t="str">
        <f t="shared" si="102"/>
        <v/>
      </c>
      <c r="AT419" s="67" t="str">
        <f t="shared" si="103"/>
        <v/>
      </c>
      <c r="AU419" s="67" t="str">
        <f t="shared" si="104"/>
        <v/>
      </c>
      <c r="AV419" s="67" t="str">
        <f t="shared" si="90"/>
        <v/>
      </c>
      <c r="AW419" s="67" t="str">
        <f t="shared" si="91"/>
        <v/>
      </c>
      <c r="AX419" s="67" t="str">
        <f t="shared" si="92"/>
        <v/>
      </c>
      <c r="AY419" s="67" t="str">
        <f t="shared" si="93"/>
        <v/>
      </c>
      <c r="AZ419" s="67" t="str">
        <f t="shared" si="94"/>
        <v/>
      </c>
      <c r="BA419" s="67" t="str">
        <f t="shared" si="95"/>
        <v/>
      </c>
      <c r="BB419" s="67" t="str">
        <f t="shared" si="96"/>
        <v/>
      </c>
      <c r="BC419" s="67" t="str">
        <f t="shared" si="97"/>
        <v/>
      </c>
      <c r="BD419" s="67" t="str">
        <f t="shared" si="98"/>
        <v/>
      </c>
      <c r="BE419" s="67" t="str">
        <f t="shared" si="99"/>
        <v/>
      </c>
      <c r="BF419" s="67" t="str">
        <f t="shared" si="100"/>
        <v/>
      </c>
      <c r="BG419" s="67" t="str">
        <f t="shared" si="101"/>
        <v/>
      </c>
      <c r="IY419" s="7"/>
      <c r="IZ419" s="7"/>
      <c r="JA419" s="7"/>
    </row>
    <row r="420" spans="3:261" ht="11.85" customHeight="1">
      <c r="C420" s="24"/>
      <c r="D420" s="12"/>
      <c r="E420" s="12"/>
      <c r="F420" s="12"/>
      <c r="G420" s="12"/>
      <c r="H420" s="14"/>
      <c r="I420" s="14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7"/>
      <c r="U420" s="7"/>
      <c r="V420" s="7"/>
      <c r="W420" s="7"/>
      <c r="X420" s="7"/>
      <c r="Y420" s="7"/>
      <c r="AH420" s="1"/>
      <c r="AI420" s="1"/>
      <c r="AJ420" s="1"/>
      <c r="AR420" s="7" t="str">
        <f t="shared" si="89"/>
        <v/>
      </c>
      <c r="AS420" s="67" t="str">
        <f t="shared" si="102"/>
        <v/>
      </c>
      <c r="AT420" s="67" t="str">
        <f t="shared" si="103"/>
        <v/>
      </c>
      <c r="AU420" s="67" t="str">
        <f t="shared" si="104"/>
        <v/>
      </c>
      <c r="AV420" s="67" t="str">
        <f t="shared" si="90"/>
        <v/>
      </c>
      <c r="AW420" s="67" t="str">
        <f t="shared" si="91"/>
        <v/>
      </c>
      <c r="AX420" s="67" t="str">
        <f t="shared" si="92"/>
        <v/>
      </c>
      <c r="AY420" s="67" t="str">
        <f t="shared" si="93"/>
        <v/>
      </c>
      <c r="AZ420" s="67" t="str">
        <f t="shared" si="94"/>
        <v/>
      </c>
      <c r="BA420" s="67" t="str">
        <f t="shared" si="95"/>
        <v/>
      </c>
      <c r="BB420" s="67" t="str">
        <f t="shared" si="96"/>
        <v/>
      </c>
      <c r="BC420" s="67" t="str">
        <f t="shared" si="97"/>
        <v/>
      </c>
      <c r="BD420" s="67" t="str">
        <f t="shared" si="98"/>
        <v/>
      </c>
      <c r="BE420" s="67" t="str">
        <f t="shared" si="99"/>
        <v/>
      </c>
      <c r="BF420" s="67" t="str">
        <f t="shared" si="100"/>
        <v/>
      </c>
      <c r="BG420" s="67" t="str">
        <f t="shared" si="101"/>
        <v/>
      </c>
      <c r="IY420" s="7"/>
      <c r="IZ420" s="7"/>
      <c r="JA420" s="7"/>
    </row>
    <row r="421" spans="3:261" ht="11.85" customHeight="1">
      <c r="C421" s="24"/>
      <c r="D421" s="12"/>
      <c r="E421" s="12"/>
      <c r="F421" s="12"/>
      <c r="G421" s="12"/>
      <c r="H421" s="14"/>
      <c r="I421" s="14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7"/>
      <c r="U421" s="7"/>
      <c r="V421" s="7"/>
      <c r="W421" s="7"/>
      <c r="X421" s="7"/>
      <c r="Y421" s="7"/>
      <c r="AH421" s="1"/>
      <c r="AI421" s="1"/>
      <c r="AJ421" s="1"/>
      <c r="AR421" s="7" t="str">
        <f t="shared" si="89"/>
        <v/>
      </c>
      <c r="AS421" s="67" t="str">
        <f t="shared" si="102"/>
        <v/>
      </c>
      <c r="AT421" s="67" t="str">
        <f t="shared" si="103"/>
        <v/>
      </c>
      <c r="AU421" s="67" t="str">
        <f t="shared" si="104"/>
        <v/>
      </c>
      <c r="AV421" s="67" t="str">
        <f t="shared" si="90"/>
        <v/>
      </c>
      <c r="AW421" s="67" t="str">
        <f t="shared" si="91"/>
        <v/>
      </c>
      <c r="AX421" s="67" t="str">
        <f t="shared" si="92"/>
        <v/>
      </c>
      <c r="AY421" s="67" t="str">
        <f t="shared" si="93"/>
        <v/>
      </c>
      <c r="AZ421" s="67" t="str">
        <f t="shared" si="94"/>
        <v/>
      </c>
      <c r="BA421" s="67" t="str">
        <f t="shared" si="95"/>
        <v/>
      </c>
      <c r="BB421" s="67" t="str">
        <f t="shared" si="96"/>
        <v/>
      </c>
      <c r="BC421" s="67" t="str">
        <f t="shared" si="97"/>
        <v/>
      </c>
      <c r="BD421" s="67" t="str">
        <f t="shared" si="98"/>
        <v/>
      </c>
      <c r="BE421" s="67" t="str">
        <f t="shared" si="99"/>
        <v/>
      </c>
      <c r="BF421" s="67" t="str">
        <f t="shared" si="100"/>
        <v/>
      </c>
      <c r="BG421" s="67" t="str">
        <f t="shared" si="101"/>
        <v/>
      </c>
      <c r="IY421" s="7"/>
      <c r="IZ421" s="7"/>
      <c r="JA421" s="7"/>
    </row>
    <row r="422" spans="3:261" ht="11.85" customHeight="1">
      <c r="C422" s="24"/>
      <c r="D422" s="12"/>
      <c r="E422" s="12"/>
      <c r="F422" s="12"/>
      <c r="G422" s="12"/>
      <c r="H422" s="14"/>
      <c r="I422" s="14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7"/>
      <c r="U422" s="7"/>
      <c r="V422" s="7"/>
      <c r="W422" s="7"/>
      <c r="X422" s="7"/>
      <c r="Y422" s="7"/>
      <c r="AH422" s="1"/>
      <c r="AI422" s="1"/>
      <c r="AJ422" s="1"/>
      <c r="AR422" s="7" t="str">
        <f t="shared" si="89"/>
        <v/>
      </c>
      <c r="AS422" s="67" t="str">
        <f t="shared" si="102"/>
        <v/>
      </c>
      <c r="AT422" s="67" t="str">
        <f t="shared" si="103"/>
        <v/>
      </c>
      <c r="AU422" s="67" t="str">
        <f t="shared" si="104"/>
        <v/>
      </c>
      <c r="AV422" s="67" t="str">
        <f t="shared" si="90"/>
        <v/>
      </c>
      <c r="AW422" s="67" t="str">
        <f t="shared" si="91"/>
        <v/>
      </c>
      <c r="AX422" s="67" t="str">
        <f t="shared" si="92"/>
        <v/>
      </c>
      <c r="AY422" s="67" t="str">
        <f t="shared" si="93"/>
        <v/>
      </c>
      <c r="AZ422" s="67" t="str">
        <f t="shared" si="94"/>
        <v/>
      </c>
      <c r="BA422" s="67" t="str">
        <f t="shared" si="95"/>
        <v/>
      </c>
      <c r="BB422" s="67" t="str">
        <f t="shared" si="96"/>
        <v/>
      </c>
      <c r="BC422" s="67" t="str">
        <f t="shared" si="97"/>
        <v/>
      </c>
      <c r="BD422" s="67" t="str">
        <f t="shared" si="98"/>
        <v/>
      </c>
      <c r="BE422" s="67" t="str">
        <f t="shared" si="99"/>
        <v/>
      </c>
      <c r="BF422" s="67" t="str">
        <f t="shared" si="100"/>
        <v/>
      </c>
      <c r="BG422" s="67" t="str">
        <f t="shared" si="101"/>
        <v/>
      </c>
      <c r="IY422" s="7"/>
      <c r="IZ422" s="7"/>
      <c r="JA422" s="7"/>
    </row>
    <row r="423" spans="3:261" ht="11.85" customHeight="1">
      <c r="C423" s="24"/>
      <c r="D423" s="12"/>
      <c r="E423" s="12"/>
      <c r="F423" s="12"/>
      <c r="G423" s="12"/>
      <c r="H423" s="14"/>
      <c r="I423" s="14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7"/>
      <c r="U423" s="7"/>
      <c r="V423" s="7"/>
      <c r="W423" s="7"/>
      <c r="X423" s="7"/>
      <c r="Y423" s="7"/>
      <c r="AH423" s="1"/>
      <c r="AI423" s="1"/>
      <c r="AJ423" s="1"/>
      <c r="AR423" s="7" t="str">
        <f t="shared" si="89"/>
        <v/>
      </c>
      <c r="AS423" s="67" t="str">
        <f t="shared" si="102"/>
        <v/>
      </c>
      <c r="AT423" s="67" t="str">
        <f t="shared" si="103"/>
        <v/>
      </c>
      <c r="AU423" s="67" t="str">
        <f t="shared" si="104"/>
        <v/>
      </c>
      <c r="AV423" s="67" t="str">
        <f t="shared" si="90"/>
        <v/>
      </c>
      <c r="AW423" s="67" t="str">
        <f t="shared" si="91"/>
        <v/>
      </c>
      <c r="AX423" s="67" t="str">
        <f t="shared" si="92"/>
        <v/>
      </c>
      <c r="AY423" s="67" t="str">
        <f t="shared" si="93"/>
        <v/>
      </c>
      <c r="AZ423" s="67" t="str">
        <f t="shared" si="94"/>
        <v/>
      </c>
      <c r="BA423" s="67" t="str">
        <f t="shared" si="95"/>
        <v/>
      </c>
      <c r="BB423" s="67" t="str">
        <f t="shared" si="96"/>
        <v/>
      </c>
      <c r="BC423" s="67" t="str">
        <f t="shared" si="97"/>
        <v/>
      </c>
      <c r="BD423" s="67" t="str">
        <f t="shared" si="98"/>
        <v/>
      </c>
      <c r="BE423" s="67" t="str">
        <f t="shared" si="99"/>
        <v/>
      </c>
      <c r="BF423" s="67" t="str">
        <f t="shared" si="100"/>
        <v/>
      </c>
      <c r="BG423" s="67" t="str">
        <f t="shared" si="101"/>
        <v/>
      </c>
      <c r="IY423" s="7"/>
      <c r="IZ423" s="7"/>
      <c r="JA423" s="7"/>
    </row>
    <row r="424" spans="3:261" ht="11.85" customHeight="1">
      <c r="C424" s="24"/>
      <c r="D424" s="12"/>
      <c r="E424" s="12"/>
      <c r="F424" s="12"/>
      <c r="G424" s="12"/>
      <c r="H424" s="14"/>
      <c r="I424" s="14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7"/>
      <c r="U424" s="7"/>
      <c r="V424" s="7"/>
      <c r="W424" s="7"/>
      <c r="X424" s="7"/>
      <c r="Y424" s="7"/>
      <c r="AH424" s="1"/>
      <c r="AI424" s="1"/>
      <c r="AJ424" s="1"/>
      <c r="AR424" s="7" t="str">
        <f t="shared" si="89"/>
        <v/>
      </c>
      <c r="AS424" s="67" t="str">
        <f t="shared" si="102"/>
        <v/>
      </c>
      <c r="AT424" s="67" t="str">
        <f t="shared" si="103"/>
        <v/>
      </c>
      <c r="AU424" s="67" t="str">
        <f t="shared" si="104"/>
        <v/>
      </c>
      <c r="AV424" s="67" t="str">
        <f t="shared" si="90"/>
        <v/>
      </c>
      <c r="AW424" s="67" t="str">
        <f t="shared" si="91"/>
        <v/>
      </c>
      <c r="AX424" s="67" t="str">
        <f t="shared" si="92"/>
        <v/>
      </c>
      <c r="AY424" s="67" t="str">
        <f t="shared" si="93"/>
        <v/>
      </c>
      <c r="AZ424" s="67" t="str">
        <f t="shared" si="94"/>
        <v/>
      </c>
      <c r="BA424" s="67" t="str">
        <f t="shared" si="95"/>
        <v/>
      </c>
      <c r="BB424" s="67" t="str">
        <f t="shared" si="96"/>
        <v/>
      </c>
      <c r="BC424" s="67" t="str">
        <f t="shared" si="97"/>
        <v/>
      </c>
      <c r="BD424" s="67" t="str">
        <f t="shared" si="98"/>
        <v/>
      </c>
      <c r="BE424" s="67" t="str">
        <f t="shared" si="99"/>
        <v/>
      </c>
      <c r="BF424" s="67" t="str">
        <f t="shared" si="100"/>
        <v/>
      </c>
      <c r="BG424" s="67" t="str">
        <f t="shared" si="101"/>
        <v/>
      </c>
      <c r="IY424" s="7"/>
      <c r="IZ424" s="7"/>
      <c r="JA424" s="7"/>
    </row>
    <row r="425" spans="3:261" ht="11.85" customHeight="1">
      <c r="C425" s="24"/>
      <c r="D425" s="12"/>
      <c r="E425" s="12"/>
      <c r="F425" s="12"/>
      <c r="G425" s="12"/>
      <c r="H425" s="14"/>
      <c r="I425" s="14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7"/>
      <c r="U425" s="7"/>
      <c r="V425" s="7"/>
      <c r="W425" s="7"/>
      <c r="X425" s="7"/>
      <c r="Y425" s="7"/>
      <c r="AH425" s="1"/>
      <c r="AI425" s="1"/>
      <c r="AJ425" s="1"/>
      <c r="AR425" s="7" t="str">
        <f t="shared" si="89"/>
        <v/>
      </c>
      <c r="AS425" s="67" t="str">
        <f t="shared" si="102"/>
        <v/>
      </c>
      <c r="AT425" s="67" t="str">
        <f t="shared" si="103"/>
        <v/>
      </c>
      <c r="AU425" s="67" t="str">
        <f t="shared" si="104"/>
        <v/>
      </c>
      <c r="AV425" s="67" t="str">
        <f t="shared" si="90"/>
        <v/>
      </c>
      <c r="AW425" s="67" t="str">
        <f t="shared" si="91"/>
        <v/>
      </c>
      <c r="AX425" s="67" t="str">
        <f t="shared" si="92"/>
        <v/>
      </c>
      <c r="AY425" s="67" t="str">
        <f t="shared" si="93"/>
        <v/>
      </c>
      <c r="AZ425" s="67" t="str">
        <f t="shared" si="94"/>
        <v/>
      </c>
      <c r="BA425" s="67" t="str">
        <f t="shared" si="95"/>
        <v/>
      </c>
      <c r="BB425" s="67" t="str">
        <f t="shared" si="96"/>
        <v/>
      </c>
      <c r="BC425" s="67" t="str">
        <f t="shared" si="97"/>
        <v/>
      </c>
      <c r="BD425" s="67" t="str">
        <f t="shared" si="98"/>
        <v/>
      </c>
      <c r="BE425" s="67" t="str">
        <f t="shared" si="99"/>
        <v/>
      </c>
      <c r="BF425" s="67" t="str">
        <f t="shared" si="100"/>
        <v/>
      </c>
      <c r="BG425" s="67" t="str">
        <f t="shared" si="101"/>
        <v/>
      </c>
      <c r="IY425" s="7"/>
      <c r="IZ425" s="7"/>
      <c r="JA425" s="7"/>
    </row>
    <row r="426" spans="3:261" ht="11.85" customHeight="1">
      <c r="C426" s="24"/>
      <c r="D426" s="12"/>
      <c r="E426" s="12"/>
      <c r="F426" s="12"/>
      <c r="G426" s="12"/>
      <c r="H426" s="14"/>
      <c r="I426" s="14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7"/>
      <c r="U426" s="7"/>
      <c r="V426" s="7"/>
      <c r="W426" s="7"/>
      <c r="X426" s="7"/>
      <c r="Y426" s="7"/>
      <c r="AH426" s="1"/>
      <c r="AI426" s="1"/>
      <c r="AJ426" s="1"/>
      <c r="AR426" s="7" t="str">
        <f t="shared" si="89"/>
        <v/>
      </c>
      <c r="AS426" s="67" t="str">
        <f t="shared" si="102"/>
        <v/>
      </c>
      <c r="AT426" s="67" t="str">
        <f t="shared" si="103"/>
        <v/>
      </c>
      <c r="AU426" s="67" t="str">
        <f t="shared" si="104"/>
        <v/>
      </c>
      <c r="AV426" s="67" t="str">
        <f t="shared" si="90"/>
        <v/>
      </c>
      <c r="AW426" s="67" t="str">
        <f t="shared" si="91"/>
        <v/>
      </c>
      <c r="AX426" s="67" t="str">
        <f t="shared" si="92"/>
        <v/>
      </c>
      <c r="AY426" s="67" t="str">
        <f t="shared" si="93"/>
        <v/>
      </c>
      <c r="AZ426" s="67" t="str">
        <f t="shared" si="94"/>
        <v/>
      </c>
      <c r="BA426" s="67" t="str">
        <f t="shared" si="95"/>
        <v/>
      </c>
      <c r="BB426" s="67" t="str">
        <f t="shared" si="96"/>
        <v/>
      </c>
      <c r="BC426" s="67" t="str">
        <f t="shared" si="97"/>
        <v/>
      </c>
      <c r="BD426" s="67" t="str">
        <f t="shared" si="98"/>
        <v/>
      </c>
      <c r="BE426" s="67" t="str">
        <f t="shared" si="99"/>
        <v/>
      </c>
      <c r="BF426" s="67" t="str">
        <f t="shared" si="100"/>
        <v/>
      </c>
      <c r="BG426" s="67" t="str">
        <f t="shared" si="101"/>
        <v/>
      </c>
      <c r="IY426" s="7"/>
      <c r="IZ426" s="7"/>
      <c r="JA426" s="7"/>
    </row>
    <row r="427" spans="3:261" ht="11.85" customHeight="1">
      <c r="C427" s="24"/>
      <c r="D427" s="12"/>
      <c r="E427" s="12"/>
      <c r="F427" s="12"/>
      <c r="G427" s="12"/>
      <c r="H427" s="14"/>
      <c r="I427" s="14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7"/>
      <c r="U427" s="7"/>
      <c r="V427" s="7"/>
      <c r="W427" s="7"/>
      <c r="X427" s="7"/>
      <c r="Y427" s="7"/>
      <c r="AH427" s="1"/>
      <c r="AI427" s="1"/>
      <c r="AJ427" s="1"/>
      <c r="AR427" s="7" t="str">
        <f t="shared" si="89"/>
        <v/>
      </c>
      <c r="AS427" s="67" t="str">
        <f t="shared" si="102"/>
        <v/>
      </c>
      <c r="AT427" s="67" t="str">
        <f t="shared" si="103"/>
        <v/>
      </c>
      <c r="AU427" s="67" t="str">
        <f t="shared" si="104"/>
        <v/>
      </c>
      <c r="AV427" s="67" t="str">
        <f t="shared" si="90"/>
        <v/>
      </c>
      <c r="AW427" s="67" t="str">
        <f t="shared" si="91"/>
        <v/>
      </c>
      <c r="AX427" s="67" t="str">
        <f t="shared" si="92"/>
        <v/>
      </c>
      <c r="AY427" s="67" t="str">
        <f t="shared" si="93"/>
        <v/>
      </c>
      <c r="AZ427" s="67" t="str">
        <f t="shared" si="94"/>
        <v/>
      </c>
      <c r="BA427" s="67" t="str">
        <f t="shared" si="95"/>
        <v/>
      </c>
      <c r="BB427" s="67" t="str">
        <f t="shared" si="96"/>
        <v/>
      </c>
      <c r="BC427" s="67" t="str">
        <f t="shared" si="97"/>
        <v/>
      </c>
      <c r="BD427" s="67" t="str">
        <f t="shared" si="98"/>
        <v/>
      </c>
      <c r="BE427" s="67" t="str">
        <f t="shared" si="99"/>
        <v/>
      </c>
      <c r="BF427" s="67" t="str">
        <f t="shared" si="100"/>
        <v/>
      </c>
      <c r="BG427" s="67" t="str">
        <f t="shared" si="101"/>
        <v/>
      </c>
      <c r="IY427" s="7"/>
      <c r="IZ427" s="7"/>
      <c r="JA427" s="7"/>
    </row>
    <row r="428" spans="3:261" ht="11.85" customHeight="1">
      <c r="C428" s="24"/>
      <c r="D428" s="12"/>
      <c r="E428" s="12"/>
      <c r="F428" s="12"/>
      <c r="G428" s="12"/>
      <c r="H428" s="14"/>
      <c r="I428" s="14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7"/>
      <c r="U428" s="7"/>
      <c r="V428" s="7"/>
      <c r="W428" s="7"/>
      <c r="X428" s="7"/>
      <c r="Y428" s="7"/>
      <c r="AH428" s="1"/>
      <c r="AI428" s="1"/>
      <c r="AJ428" s="1"/>
      <c r="AR428" s="7" t="str">
        <f t="shared" si="89"/>
        <v/>
      </c>
      <c r="AS428" s="67" t="str">
        <f t="shared" si="102"/>
        <v/>
      </c>
      <c r="AT428" s="67" t="str">
        <f t="shared" si="103"/>
        <v/>
      </c>
      <c r="AU428" s="67" t="str">
        <f t="shared" si="104"/>
        <v/>
      </c>
      <c r="AV428" s="67" t="str">
        <f t="shared" si="90"/>
        <v/>
      </c>
      <c r="AW428" s="67" t="str">
        <f t="shared" si="91"/>
        <v/>
      </c>
      <c r="AX428" s="67" t="str">
        <f t="shared" si="92"/>
        <v/>
      </c>
      <c r="AY428" s="67" t="str">
        <f t="shared" si="93"/>
        <v/>
      </c>
      <c r="AZ428" s="67" t="str">
        <f t="shared" si="94"/>
        <v/>
      </c>
      <c r="BA428" s="67" t="str">
        <f t="shared" si="95"/>
        <v/>
      </c>
      <c r="BB428" s="67" t="str">
        <f t="shared" si="96"/>
        <v/>
      </c>
      <c r="BC428" s="67" t="str">
        <f t="shared" si="97"/>
        <v/>
      </c>
      <c r="BD428" s="67" t="str">
        <f t="shared" si="98"/>
        <v/>
      </c>
      <c r="BE428" s="67" t="str">
        <f t="shared" si="99"/>
        <v/>
      </c>
      <c r="BF428" s="67" t="str">
        <f t="shared" si="100"/>
        <v/>
      </c>
      <c r="BG428" s="67" t="str">
        <f t="shared" si="101"/>
        <v/>
      </c>
      <c r="IY428" s="7"/>
      <c r="IZ428" s="7"/>
      <c r="JA428" s="7"/>
    </row>
    <row r="429" spans="3:261" ht="11.85" customHeight="1">
      <c r="C429" s="24"/>
      <c r="D429" s="12"/>
      <c r="E429" s="12"/>
      <c r="F429" s="12"/>
      <c r="G429" s="12"/>
      <c r="H429" s="14"/>
      <c r="I429" s="14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7"/>
      <c r="U429" s="7"/>
      <c r="V429" s="7"/>
      <c r="W429" s="7"/>
      <c r="X429" s="7"/>
      <c r="Y429" s="7"/>
      <c r="AH429" s="1"/>
      <c r="AI429" s="1"/>
      <c r="AJ429" s="1"/>
      <c r="AR429" s="7" t="str">
        <f t="shared" ref="AR429:AR492" si="105">IF((ROW(A429)-ROW($A$45))*$E$29&lt;=$E$30,A429,"")</f>
        <v/>
      </c>
      <c r="AS429" s="67" t="str">
        <f t="shared" si="102"/>
        <v/>
      </c>
      <c r="AT429" s="67" t="str">
        <f t="shared" si="103"/>
        <v/>
      </c>
      <c r="AU429" s="67" t="str">
        <f t="shared" si="104"/>
        <v/>
      </c>
      <c r="AV429" s="67" t="str">
        <f t="shared" ref="AV429:AV492" si="106">IF(ISNUMBER(F429),F429,"")</f>
        <v/>
      </c>
      <c r="AW429" s="67" t="str">
        <f t="shared" ref="AW429:AW492" si="107">IF(ISNUMBER(G429),G429,"")</f>
        <v/>
      </c>
      <c r="AX429" s="67" t="str">
        <f t="shared" ref="AX429:AX492" si="108">IF(ISNUMBER(H429),H429,"")</f>
        <v/>
      </c>
      <c r="AY429" s="67" t="str">
        <f t="shared" ref="AY429:AY492" si="109">IF(ISNUMBER(I429),I429,"")</f>
        <v/>
      </c>
      <c r="AZ429" s="67" t="str">
        <f t="shared" ref="AZ429:AZ492" si="110">IF(ISNUMBER(J429),J429,"")</f>
        <v/>
      </c>
      <c r="BA429" s="67" t="str">
        <f t="shared" ref="BA429:BA492" si="111">IF(ISNUMBER(K429),K429,"")</f>
        <v/>
      </c>
      <c r="BB429" s="67" t="str">
        <f t="shared" ref="BB429:BB492" si="112">IF(ISNUMBER(L429),L429,"")</f>
        <v/>
      </c>
      <c r="BC429" s="67" t="str">
        <f t="shared" ref="BC429:BC492" si="113">IF(ISNUMBER(M429),M429,"")</f>
        <v/>
      </c>
      <c r="BD429" s="67" t="str">
        <f t="shared" ref="BD429:BD492" si="114">IF(ISNUMBER(N429),N429,"")</f>
        <v/>
      </c>
      <c r="BE429" s="67" t="str">
        <f t="shared" ref="BE429:BE492" si="115">IF(ISNUMBER(O429),O429,"")</f>
        <v/>
      </c>
      <c r="BF429" s="67" t="str">
        <f t="shared" ref="BF429:BF492" si="116">IF(ISNUMBER(P429),P429,"")</f>
        <v/>
      </c>
      <c r="BG429" s="67" t="str">
        <f t="shared" ref="BG429:BG492" si="117">IF(ISNUMBER(Q429),Q429,"")</f>
        <v/>
      </c>
      <c r="IY429" s="7"/>
      <c r="IZ429" s="7"/>
      <c r="JA429" s="7"/>
    </row>
    <row r="430" spans="3:261" ht="11.85" customHeight="1">
      <c r="C430" s="24"/>
      <c r="D430" s="12"/>
      <c r="E430" s="12"/>
      <c r="F430" s="12"/>
      <c r="G430" s="12"/>
      <c r="H430" s="14"/>
      <c r="I430" s="14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7"/>
      <c r="U430" s="7"/>
      <c r="V430" s="7"/>
      <c r="W430" s="7"/>
      <c r="X430" s="7"/>
      <c r="Y430" s="7"/>
      <c r="AH430" s="1"/>
      <c r="AI430" s="1"/>
      <c r="AJ430" s="1"/>
      <c r="AR430" s="7" t="str">
        <f t="shared" si="105"/>
        <v/>
      </c>
      <c r="AS430" s="67" t="str">
        <f t="shared" ref="AS430:AS493" si="118">IF(ISNUMBER(C430),C430,"")</f>
        <v/>
      </c>
      <c r="AT430" s="67" t="str">
        <f t="shared" ref="AT430:AT493" si="119">IF(ISNUMBER(D430),D430,"")</f>
        <v/>
      </c>
      <c r="AU430" s="67" t="str">
        <f t="shared" ref="AU430:AU493" si="120">IF(ISNUMBER(E430),E430,"")</f>
        <v/>
      </c>
      <c r="AV430" s="67" t="str">
        <f t="shared" si="106"/>
        <v/>
      </c>
      <c r="AW430" s="67" t="str">
        <f t="shared" si="107"/>
        <v/>
      </c>
      <c r="AX430" s="67" t="str">
        <f t="shared" si="108"/>
        <v/>
      </c>
      <c r="AY430" s="67" t="str">
        <f t="shared" si="109"/>
        <v/>
      </c>
      <c r="AZ430" s="67" t="str">
        <f t="shared" si="110"/>
        <v/>
      </c>
      <c r="BA430" s="67" t="str">
        <f t="shared" si="111"/>
        <v/>
      </c>
      <c r="BB430" s="67" t="str">
        <f t="shared" si="112"/>
        <v/>
      </c>
      <c r="BC430" s="67" t="str">
        <f t="shared" si="113"/>
        <v/>
      </c>
      <c r="BD430" s="67" t="str">
        <f t="shared" si="114"/>
        <v/>
      </c>
      <c r="BE430" s="67" t="str">
        <f t="shared" si="115"/>
        <v/>
      </c>
      <c r="BF430" s="67" t="str">
        <f t="shared" si="116"/>
        <v/>
      </c>
      <c r="BG430" s="67" t="str">
        <f t="shared" si="117"/>
        <v/>
      </c>
      <c r="IY430" s="7"/>
      <c r="IZ430" s="7"/>
      <c r="JA430" s="7"/>
    </row>
    <row r="431" spans="3:261" ht="11.85" customHeight="1">
      <c r="C431" s="24"/>
      <c r="D431" s="12"/>
      <c r="E431" s="12"/>
      <c r="F431" s="12"/>
      <c r="G431" s="12"/>
      <c r="H431" s="14"/>
      <c r="I431" s="14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7"/>
      <c r="U431" s="7"/>
      <c r="V431" s="7"/>
      <c r="W431" s="7"/>
      <c r="X431" s="7"/>
      <c r="Y431" s="7"/>
      <c r="AH431" s="1"/>
      <c r="AI431" s="1"/>
      <c r="AJ431" s="1"/>
      <c r="AR431" s="7" t="str">
        <f t="shared" si="105"/>
        <v/>
      </c>
      <c r="AS431" s="67" t="str">
        <f t="shared" si="118"/>
        <v/>
      </c>
      <c r="AT431" s="67" t="str">
        <f t="shared" si="119"/>
        <v/>
      </c>
      <c r="AU431" s="67" t="str">
        <f t="shared" si="120"/>
        <v/>
      </c>
      <c r="AV431" s="67" t="str">
        <f t="shared" si="106"/>
        <v/>
      </c>
      <c r="AW431" s="67" t="str">
        <f t="shared" si="107"/>
        <v/>
      </c>
      <c r="AX431" s="67" t="str">
        <f t="shared" si="108"/>
        <v/>
      </c>
      <c r="AY431" s="67" t="str">
        <f t="shared" si="109"/>
        <v/>
      </c>
      <c r="AZ431" s="67" t="str">
        <f t="shared" si="110"/>
        <v/>
      </c>
      <c r="BA431" s="67" t="str">
        <f t="shared" si="111"/>
        <v/>
      </c>
      <c r="BB431" s="67" t="str">
        <f t="shared" si="112"/>
        <v/>
      </c>
      <c r="BC431" s="67" t="str">
        <f t="shared" si="113"/>
        <v/>
      </c>
      <c r="BD431" s="67" t="str">
        <f t="shared" si="114"/>
        <v/>
      </c>
      <c r="BE431" s="67" t="str">
        <f t="shared" si="115"/>
        <v/>
      </c>
      <c r="BF431" s="67" t="str">
        <f t="shared" si="116"/>
        <v/>
      </c>
      <c r="BG431" s="67" t="str">
        <f t="shared" si="117"/>
        <v/>
      </c>
      <c r="IY431" s="7"/>
      <c r="IZ431" s="7"/>
      <c r="JA431" s="7"/>
    </row>
    <row r="432" spans="3:261" ht="11.85" customHeight="1">
      <c r="C432" s="24"/>
      <c r="D432" s="12"/>
      <c r="E432" s="12"/>
      <c r="F432" s="12"/>
      <c r="G432" s="12"/>
      <c r="H432" s="14"/>
      <c r="I432" s="14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7"/>
      <c r="U432" s="7"/>
      <c r="V432" s="7"/>
      <c r="W432" s="7"/>
      <c r="X432" s="7"/>
      <c r="Y432" s="7"/>
      <c r="AH432" s="1"/>
      <c r="AI432" s="1"/>
      <c r="AJ432" s="1"/>
      <c r="AR432" s="7" t="str">
        <f t="shared" si="105"/>
        <v/>
      </c>
      <c r="AS432" s="67" t="str">
        <f t="shared" si="118"/>
        <v/>
      </c>
      <c r="AT432" s="67" t="str">
        <f t="shared" si="119"/>
        <v/>
      </c>
      <c r="AU432" s="67" t="str">
        <f t="shared" si="120"/>
        <v/>
      </c>
      <c r="AV432" s="67" t="str">
        <f t="shared" si="106"/>
        <v/>
      </c>
      <c r="AW432" s="67" t="str">
        <f t="shared" si="107"/>
        <v/>
      </c>
      <c r="AX432" s="67" t="str">
        <f t="shared" si="108"/>
        <v/>
      </c>
      <c r="AY432" s="67" t="str">
        <f t="shared" si="109"/>
        <v/>
      </c>
      <c r="AZ432" s="67" t="str">
        <f t="shared" si="110"/>
        <v/>
      </c>
      <c r="BA432" s="67" t="str">
        <f t="shared" si="111"/>
        <v/>
      </c>
      <c r="BB432" s="67" t="str">
        <f t="shared" si="112"/>
        <v/>
      </c>
      <c r="BC432" s="67" t="str">
        <f t="shared" si="113"/>
        <v/>
      </c>
      <c r="BD432" s="67" t="str">
        <f t="shared" si="114"/>
        <v/>
      </c>
      <c r="BE432" s="67" t="str">
        <f t="shared" si="115"/>
        <v/>
      </c>
      <c r="BF432" s="67" t="str">
        <f t="shared" si="116"/>
        <v/>
      </c>
      <c r="BG432" s="67" t="str">
        <f t="shared" si="117"/>
        <v/>
      </c>
      <c r="IY432" s="7"/>
      <c r="IZ432" s="7"/>
      <c r="JA432" s="7"/>
    </row>
    <row r="433" spans="3:261" ht="11.85" customHeight="1">
      <c r="C433" s="24"/>
      <c r="D433" s="12"/>
      <c r="E433" s="12"/>
      <c r="F433" s="12"/>
      <c r="G433" s="12"/>
      <c r="H433" s="14"/>
      <c r="I433" s="14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7"/>
      <c r="U433" s="7"/>
      <c r="V433" s="7"/>
      <c r="W433" s="7"/>
      <c r="X433" s="7"/>
      <c r="Y433" s="7"/>
      <c r="AH433" s="1"/>
      <c r="AI433" s="1"/>
      <c r="AJ433" s="1"/>
      <c r="AR433" s="7" t="str">
        <f t="shared" si="105"/>
        <v/>
      </c>
      <c r="AS433" s="67" t="str">
        <f t="shared" si="118"/>
        <v/>
      </c>
      <c r="AT433" s="67" t="str">
        <f t="shared" si="119"/>
        <v/>
      </c>
      <c r="AU433" s="67" t="str">
        <f t="shared" si="120"/>
        <v/>
      </c>
      <c r="AV433" s="67" t="str">
        <f t="shared" si="106"/>
        <v/>
      </c>
      <c r="AW433" s="67" t="str">
        <f t="shared" si="107"/>
        <v/>
      </c>
      <c r="AX433" s="67" t="str">
        <f t="shared" si="108"/>
        <v/>
      </c>
      <c r="AY433" s="67" t="str">
        <f t="shared" si="109"/>
        <v/>
      </c>
      <c r="AZ433" s="67" t="str">
        <f t="shared" si="110"/>
        <v/>
      </c>
      <c r="BA433" s="67" t="str">
        <f t="shared" si="111"/>
        <v/>
      </c>
      <c r="BB433" s="67" t="str">
        <f t="shared" si="112"/>
        <v/>
      </c>
      <c r="BC433" s="67" t="str">
        <f t="shared" si="113"/>
        <v/>
      </c>
      <c r="BD433" s="67" t="str">
        <f t="shared" si="114"/>
        <v/>
      </c>
      <c r="BE433" s="67" t="str">
        <f t="shared" si="115"/>
        <v/>
      </c>
      <c r="BF433" s="67" t="str">
        <f t="shared" si="116"/>
        <v/>
      </c>
      <c r="BG433" s="67" t="str">
        <f t="shared" si="117"/>
        <v/>
      </c>
      <c r="IY433" s="7"/>
      <c r="IZ433" s="7"/>
      <c r="JA433" s="7"/>
    </row>
    <row r="434" spans="3:261" ht="11.85" customHeight="1">
      <c r="C434" s="24"/>
      <c r="D434" s="12"/>
      <c r="E434" s="12"/>
      <c r="F434" s="12"/>
      <c r="G434" s="12"/>
      <c r="H434" s="14"/>
      <c r="I434" s="14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7"/>
      <c r="U434" s="7"/>
      <c r="V434" s="7"/>
      <c r="W434" s="7"/>
      <c r="X434" s="7"/>
      <c r="Y434" s="7"/>
      <c r="AH434" s="1"/>
      <c r="AI434" s="1"/>
      <c r="AJ434" s="1"/>
      <c r="AR434" s="7" t="str">
        <f t="shared" si="105"/>
        <v/>
      </c>
      <c r="AS434" s="67" t="str">
        <f t="shared" si="118"/>
        <v/>
      </c>
      <c r="AT434" s="67" t="str">
        <f t="shared" si="119"/>
        <v/>
      </c>
      <c r="AU434" s="67" t="str">
        <f t="shared" si="120"/>
        <v/>
      </c>
      <c r="AV434" s="67" t="str">
        <f t="shared" si="106"/>
        <v/>
      </c>
      <c r="AW434" s="67" t="str">
        <f t="shared" si="107"/>
        <v/>
      </c>
      <c r="AX434" s="67" t="str">
        <f t="shared" si="108"/>
        <v/>
      </c>
      <c r="AY434" s="67" t="str">
        <f t="shared" si="109"/>
        <v/>
      </c>
      <c r="AZ434" s="67" t="str">
        <f t="shared" si="110"/>
        <v/>
      </c>
      <c r="BA434" s="67" t="str">
        <f t="shared" si="111"/>
        <v/>
      </c>
      <c r="BB434" s="67" t="str">
        <f t="shared" si="112"/>
        <v/>
      </c>
      <c r="BC434" s="67" t="str">
        <f t="shared" si="113"/>
        <v/>
      </c>
      <c r="BD434" s="67" t="str">
        <f t="shared" si="114"/>
        <v/>
      </c>
      <c r="BE434" s="67" t="str">
        <f t="shared" si="115"/>
        <v/>
      </c>
      <c r="BF434" s="67" t="str">
        <f t="shared" si="116"/>
        <v/>
      </c>
      <c r="BG434" s="67" t="str">
        <f t="shared" si="117"/>
        <v/>
      </c>
      <c r="IY434" s="7"/>
      <c r="IZ434" s="7"/>
      <c r="JA434" s="7"/>
    </row>
    <row r="435" spans="3:261" ht="11.85" customHeight="1">
      <c r="C435" s="24"/>
      <c r="D435" s="12"/>
      <c r="E435" s="12"/>
      <c r="F435" s="12"/>
      <c r="G435" s="12"/>
      <c r="H435" s="14"/>
      <c r="I435" s="14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7"/>
      <c r="U435" s="7"/>
      <c r="V435" s="7"/>
      <c r="W435" s="7"/>
      <c r="X435" s="7"/>
      <c r="Y435" s="7"/>
      <c r="AH435" s="1"/>
      <c r="AI435" s="1"/>
      <c r="AJ435" s="1"/>
      <c r="AR435" s="7" t="str">
        <f t="shared" si="105"/>
        <v/>
      </c>
      <c r="AS435" s="67" t="str">
        <f t="shared" si="118"/>
        <v/>
      </c>
      <c r="AT435" s="67" t="str">
        <f t="shared" si="119"/>
        <v/>
      </c>
      <c r="AU435" s="67" t="str">
        <f t="shared" si="120"/>
        <v/>
      </c>
      <c r="AV435" s="67" t="str">
        <f t="shared" si="106"/>
        <v/>
      </c>
      <c r="AW435" s="67" t="str">
        <f t="shared" si="107"/>
        <v/>
      </c>
      <c r="AX435" s="67" t="str">
        <f t="shared" si="108"/>
        <v/>
      </c>
      <c r="AY435" s="67" t="str">
        <f t="shared" si="109"/>
        <v/>
      </c>
      <c r="AZ435" s="67" t="str">
        <f t="shared" si="110"/>
        <v/>
      </c>
      <c r="BA435" s="67" t="str">
        <f t="shared" si="111"/>
        <v/>
      </c>
      <c r="BB435" s="67" t="str">
        <f t="shared" si="112"/>
        <v/>
      </c>
      <c r="BC435" s="67" t="str">
        <f t="shared" si="113"/>
        <v/>
      </c>
      <c r="BD435" s="67" t="str">
        <f t="shared" si="114"/>
        <v/>
      </c>
      <c r="BE435" s="67" t="str">
        <f t="shared" si="115"/>
        <v/>
      </c>
      <c r="BF435" s="67" t="str">
        <f t="shared" si="116"/>
        <v/>
      </c>
      <c r="BG435" s="67" t="str">
        <f t="shared" si="117"/>
        <v/>
      </c>
      <c r="IY435" s="7"/>
      <c r="IZ435" s="7"/>
      <c r="JA435" s="7"/>
    </row>
    <row r="436" spans="3:261" ht="11.85" customHeight="1">
      <c r="C436" s="24"/>
      <c r="D436" s="12"/>
      <c r="E436" s="12"/>
      <c r="F436" s="12"/>
      <c r="G436" s="12"/>
      <c r="H436" s="14"/>
      <c r="I436" s="14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7"/>
      <c r="U436" s="7"/>
      <c r="V436" s="7"/>
      <c r="W436" s="7"/>
      <c r="X436" s="7"/>
      <c r="Y436" s="7"/>
      <c r="AH436" s="1"/>
      <c r="AI436" s="1"/>
      <c r="AJ436" s="1"/>
      <c r="AR436" s="7" t="str">
        <f t="shared" si="105"/>
        <v/>
      </c>
      <c r="AS436" s="67" t="str">
        <f t="shared" si="118"/>
        <v/>
      </c>
      <c r="AT436" s="67" t="str">
        <f t="shared" si="119"/>
        <v/>
      </c>
      <c r="AU436" s="67" t="str">
        <f t="shared" si="120"/>
        <v/>
      </c>
      <c r="AV436" s="67" t="str">
        <f t="shared" si="106"/>
        <v/>
      </c>
      <c r="AW436" s="67" t="str">
        <f t="shared" si="107"/>
        <v/>
      </c>
      <c r="AX436" s="67" t="str">
        <f t="shared" si="108"/>
        <v/>
      </c>
      <c r="AY436" s="67" t="str">
        <f t="shared" si="109"/>
        <v/>
      </c>
      <c r="AZ436" s="67" t="str">
        <f t="shared" si="110"/>
        <v/>
      </c>
      <c r="BA436" s="67" t="str">
        <f t="shared" si="111"/>
        <v/>
      </c>
      <c r="BB436" s="67" t="str">
        <f t="shared" si="112"/>
        <v/>
      </c>
      <c r="BC436" s="67" t="str">
        <f t="shared" si="113"/>
        <v/>
      </c>
      <c r="BD436" s="67" t="str">
        <f t="shared" si="114"/>
        <v/>
      </c>
      <c r="BE436" s="67" t="str">
        <f t="shared" si="115"/>
        <v/>
      </c>
      <c r="BF436" s="67" t="str">
        <f t="shared" si="116"/>
        <v/>
      </c>
      <c r="BG436" s="67" t="str">
        <f t="shared" si="117"/>
        <v/>
      </c>
      <c r="IY436" s="7"/>
      <c r="IZ436" s="7"/>
      <c r="JA436" s="7"/>
    </row>
    <row r="437" spans="3:261" ht="11.85" customHeight="1">
      <c r="C437" s="24"/>
      <c r="D437" s="12"/>
      <c r="E437" s="12"/>
      <c r="F437" s="12"/>
      <c r="G437" s="12"/>
      <c r="H437" s="14"/>
      <c r="I437" s="14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7"/>
      <c r="U437" s="7"/>
      <c r="V437" s="7"/>
      <c r="W437" s="7"/>
      <c r="X437" s="7"/>
      <c r="Y437" s="7"/>
      <c r="AH437" s="1"/>
      <c r="AI437" s="1"/>
      <c r="AJ437" s="1"/>
      <c r="AR437" s="7" t="str">
        <f t="shared" si="105"/>
        <v/>
      </c>
      <c r="AS437" s="67" t="str">
        <f t="shared" si="118"/>
        <v/>
      </c>
      <c r="AT437" s="67" t="str">
        <f t="shared" si="119"/>
        <v/>
      </c>
      <c r="AU437" s="67" t="str">
        <f t="shared" si="120"/>
        <v/>
      </c>
      <c r="AV437" s="67" t="str">
        <f t="shared" si="106"/>
        <v/>
      </c>
      <c r="AW437" s="67" t="str">
        <f t="shared" si="107"/>
        <v/>
      </c>
      <c r="AX437" s="67" t="str">
        <f t="shared" si="108"/>
        <v/>
      </c>
      <c r="AY437" s="67" t="str">
        <f t="shared" si="109"/>
        <v/>
      </c>
      <c r="AZ437" s="67" t="str">
        <f t="shared" si="110"/>
        <v/>
      </c>
      <c r="BA437" s="67" t="str">
        <f t="shared" si="111"/>
        <v/>
      </c>
      <c r="BB437" s="67" t="str">
        <f t="shared" si="112"/>
        <v/>
      </c>
      <c r="BC437" s="67" t="str">
        <f t="shared" si="113"/>
        <v/>
      </c>
      <c r="BD437" s="67" t="str">
        <f t="shared" si="114"/>
        <v/>
      </c>
      <c r="BE437" s="67" t="str">
        <f t="shared" si="115"/>
        <v/>
      </c>
      <c r="BF437" s="67" t="str">
        <f t="shared" si="116"/>
        <v/>
      </c>
      <c r="BG437" s="67" t="str">
        <f t="shared" si="117"/>
        <v/>
      </c>
      <c r="IY437" s="7"/>
      <c r="IZ437" s="7"/>
      <c r="JA437" s="7"/>
    </row>
    <row r="438" spans="3:261" ht="11.85" customHeight="1">
      <c r="C438" s="24"/>
      <c r="D438" s="12"/>
      <c r="E438" s="12"/>
      <c r="F438" s="12"/>
      <c r="G438" s="12"/>
      <c r="H438" s="14"/>
      <c r="I438" s="14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7"/>
      <c r="U438" s="7"/>
      <c r="V438" s="7"/>
      <c r="W438" s="7"/>
      <c r="X438" s="7"/>
      <c r="Y438" s="7"/>
      <c r="AH438" s="1"/>
      <c r="AI438" s="1"/>
      <c r="AJ438" s="1"/>
      <c r="AR438" s="7" t="str">
        <f t="shared" si="105"/>
        <v/>
      </c>
      <c r="AS438" s="67" t="str">
        <f t="shared" si="118"/>
        <v/>
      </c>
      <c r="AT438" s="67" t="str">
        <f t="shared" si="119"/>
        <v/>
      </c>
      <c r="AU438" s="67" t="str">
        <f t="shared" si="120"/>
        <v/>
      </c>
      <c r="AV438" s="67" t="str">
        <f t="shared" si="106"/>
        <v/>
      </c>
      <c r="AW438" s="67" t="str">
        <f t="shared" si="107"/>
        <v/>
      </c>
      <c r="AX438" s="67" t="str">
        <f t="shared" si="108"/>
        <v/>
      </c>
      <c r="AY438" s="67" t="str">
        <f t="shared" si="109"/>
        <v/>
      </c>
      <c r="AZ438" s="67" t="str">
        <f t="shared" si="110"/>
        <v/>
      </c>
      <c r="BA438" s="67" t="str">
        <f t="shared" si="111"/>
        <v/>
      </c>
      <c r="BB438" s="67" t="str">
        <f t="shared" si="112"/>
        <v/>
      </c>
      <c r="BC438" s="67" t="str">
        <f t="shared" si="113"/>
        <v/>
      </c>
      <c r="BD438" s="67" t="str">
        <f t="shared" si="114"/>
        <v/>
      </c>
      <c r="BE438" s="67" t="str">
        <f t="shared" si="115"/>
        <v/>
      </c>
      <c r="BF438" s="67" t="str">
        <f t="shared" si="116"/>
        <v/>
      </c>
      <c r="BG438" s="67" t="str">
        <f t="shared" si="117"/>
        <v/>
      </c>
      <c r="IY438" s="7"/>
      <c r="IZ438" s="7"/>
      <c r="JA438" s="7"/>
    </row>
    <row r="439" spans="3:261" ht="11.85" customHeight="1">
      <c r="C439" s="24"/>
      <c r="D439" s="12"/>
      <c r="E439" s="12"/>
      <c r="F439" s="12"/>
      <c r="G439" s="12"/>
      <c r="H439" s="14"/>
      <c r="I439" s="14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7"/>
      <c r="U439" s="7"/>
      <c r="V439" s="7"/>
      <c r="W439" s="7"/>
      <c r="X439" s="7"/>
      <c r="Y439" s="7"/>
      <c r="AH439" s="1"/>
      <c r="AI439" s="1"/>
      <c r="AJ439" s="1"/>
      <c r="AR439" s="7" t="str">
        <f t="shared" si="105"/>
        <v/>
      </c>
      <c r="AS439" s="67" t="str">
        <f t="shared" si="118"/>
        <v/>
      </c>
      <c r="AT439" s="67" t="str">
        <f t="shared" si="119"/>
        <v/>
      </c>
      <c r="AU439" s="67" t="str">
        <f t="shared" si="120"/>
        <v/>
      </c>
      <c r="AV439" s="67" t="str">
        <f t="shared" si="106"/>
        <v/>
      </c>
      <c r="AW439" s="67" t="str">
        <f t="shared" si="107"/>
        <v/>
      </c>
      <c r="AX439" s="67" t="str">
        <f t="shared" si="108"/>
        <v/>
      </c>
      <c r="AY439" s="67" t="str">
        <f t="shared" si="109"/>
        <v/>
      </c>
      <c r="AZ439" s="67" t="str">
        <f t="shared" si="110"/>
        <v/>
      </c>
      <c r="BA439" s="67" t="str">
        <f t="shared" si="111"/>
        <v/>
      </c>
      <c r="BB439" s="67" t="str">
        <f t="shared" si="112"/>
        <v/>
      </c>
      <c r="BC439" s="67" t="str">
        <f t="shared" si="113"/>
        <v/>
      </c>
      <c r="BD439" s="67" t="str">
        <f t="shared" si="114"/>
        <v/>
      </c>
      <c r="BE439" s="67" t="str">
        <f t="shared" si="115"/>
        <v/>
      </c>
      <c r="BF439" s="67" t="str">
        <f t="shared" si="116"/>
        <v/>
      </c>
      <c r="BG439" s="67" t="str">
        <f t="shared" si="117"/>
        <v/>
      </c>
      <c r="IY439" s="7"/>
      <c r="IZ439" s="7"/>
      <c r="JA439" s="7"/>
    </row>
    <row r="440" spans="3:261" ht="11.85" customHeight="1">
      <c r="C440" s="24"/>
      <c r="D440" s="12"/>
      <c r="E440" s="12"/>
      <c r="F440" s="12"/>
      <c r="G440" s="12"/>
      <c r="H440" s="14"/>
      <c r="I440" s="14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7"/>
      <c r="U440" s="7"/>
      <c r="V440" s="7"/>
      <c r="W440" s="7"/>
      <c r="X440" s="7"/>
      <c r="Y440" s="7"/>
      <c r="AH440" s="1"/>
      <c r="AI440" s="1"/>
      <c r="AJ440" s="1"/>
      <c r="AR440" s="7" t="str">
        <f t="shared" si="105"/>
        <v/>
      </c>
      <c r="AS440" s="67" t="str">
        <f t="shared" si="118"/>
        <v/>
      </c>
      <c r="AT440" s="67" t="str">
        <f t="shared" si="119"/>
        <v/>
      </c>
      <c r="AU440" s="67" t="str">
        <f t="shared" si="120"/>
        <v/>
      </c>
      <c r="AV440" s="67" t="str">
        <f t="shared" si="106"/>
        <v/>
      </c>
      <c r="AW440" s="67" t="str">
        <f t="shared" si="107"/>
        <v/>
      </c>
      <c r="AX440" s="67" t="str">
        <f t="shared" si="108"/>
        <v/>
      </c>
      <c r="AY440" s="67" t="str">
        <f t="shared" si="109"/>
        <v/>
      </c>
      <c r="AZ440" s="67" t="str">
        <f t="shared" si="110"/>
        <v/>
      </c>
      <c r="BA440" s="67" t="str">
        <f t="shared" si="111"/>
        <v/>
      </c>
      <c r="BB440" s="67" t="str">
        <f t="shared" si="112"/>
        <v/>
      </c>
      <c r="BC440" s="67" t="str">
        <f t="shared" si="113"/>
        <v/>
      </c>
      <c r="BD440" s="67" t="str">
        <f t="shared" si="114"/>
        <v/>
      </c>
      <c r="BE440" s="67" t="str">
        <f t="shared" si="115"/>
        <v/>
      </c>
      <c r="BF440" s="67" t="str">
        <f t="shared" si="116"/>
        <v/>
      </c>
      <c r="BG440" s="67" t="str">
        <f t="shared" si="117"/>
        <v/>
      </c>
      <c r="IY440" s="7"/>
      <c r="IZ440" s="7"/>
      <c r="JA440" s="7"/>
    </row>
    <row r="441" spans="3:261" ht="11.85" customHeight="1">
      <c r="C441" s="24"/>
      <c r="D441" s="12"/>
      <c r="E441" s="12"/>
      <c r="F441" s="12"/>
      <c r="G441" s="12"/>
      <c r="H441" s="14"/>
      <c r="I441" s="14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7"/>
      <c r="U441" s="7"/>
      <c r="V441" s="7"/>
      <c r="W441" s="7"/>
      <c r="X441" s="7"/>
      <c r="Y441" s="7"/>
      <c r="AH441" s="1"/>
      <c r="AI441" s="1"/>
      <c r="AJ441" s="1"/>
      <c r="AR441" s="7" t="str">
        <f t="shared" si="105"/>
        <v/>
      </c>
      <c r="AS441" s="67" t="str">
        <f t="shared" si="118"/>
        <v/>
      </c>
      <c r="AT441" s="67" t="str">
        <f t="shared" si="119"/>
        <v/>
      </c>
      <c r="AU441" s="67" t="str">
        <f t="shared" si="120"/>
        <v/>
      </c>
      <c r="AV441" s="67" t="str">
        <f t="shared" si="106"/>
        <v/>
      </c>
      <c r="AW441" s="67" t="str">
        <f t="shared" si="107"/>
        <v/>
      </c>
      <c r="AX441" s="67" t="str">
        <f t="shared" si="108"/>
        <v/>
      </c>
      <c r="AY441" s="67" t="str">
        <f t="shared" si="109"/>
        <v/>
      </c>
      <c r="AZ441" s="67" t="str">
        <f t="shared" si="110"/>
        <v/>
      </c>
      <c r="BA441" s="67" t="str">
        <f t="shared" si="111"/>
        <v/>
      </c>
      <c r="BB441" s="67" t="str">
        <f t="shared" si="112"/>
        <v/>
      </c>
      <c r="BC441" s="67" t="str">
        <f t="shared" si="113"/>
        <v/>
      </c>
      <c r="BD441" s="67" t="str">
        <f t="shared" si="114"/>
        <v/>
      </c>
      <c r="BE441" s="67" t="str">
        <f t="shared" si="115"/>
        <v/>
      </c>
      <c r="BF441" s="67" t="str">
        <f t="shared" si="116"/>
        <v/>
      </c>
      <c r="BG441" s="67" t="str">
        <f t="shared" si="117"/>
        <v/>
      </c>
      <c r="IY441" s="7"/>
      <c r="IZ441" s="7"/>
      <c r="JA441" s="7"/>
    </row>
    <row r="442" spans="3:261" ht="11.85" customHeight="1">
      <c r="C442" s="24"/>
      <c r="D442" s="12"/>
      <c r="E442" s="12"/>
      <c r="F442" s="12"/>
      <c r="G442" s="12"/>
      <c r="H442" s="14"/>
      <c r="I442" s="14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7"/>
      <c r="U442" s="7"/>
      <c r="V442" s="7"/>
      <c r="W442" s="7"/>
      <c r="X442" s="7"/>
      <c r="Y442" s="7"/>
      <c r="AH442" s="1"/>
      <c r="AI442" s="1"/>
      <c r="AJ442" s="1"/>
      <c r="AR442" s="7" t="str">
        <f t="shared" si="105"/>
        <v/>
      </c>
      <c r="AS442" s="67" t="str">
        <f t="shared" si="118"/>
        <v/>
      </c>
      <c r="AT442" s="67" t="str">
        <f t="shared" si="119"/>
        <v/>
      </c>
      <c r="AU442" s="67" t="str">
        <f t="shared" si="120"/>
        <v/>
      </c>
      <c r="AV442" s="67" t="str">
        <f t="shared" si="106"/>
        <v/>
      </c>
      <c r="AW442" s="67" t="str">
        <f t="shared" si="107"/>
        <v/>
      </c>
      <c r="AX442" s="67" t="str">
        <f t="shared" si="108"/>
        <v/>
      </c>
      <c r="AY442" s="67" t="str">
        <f t="shared" si="109"/>
        <v/>
      </c>
      <c r="AZ442" s="67" t="str">
        <f t="shared" si="110"/>
        <v/>
      </c>
      <c r="BA442" s="67" t="str">
        <f t="shared" si="111"/>
        <v/>
      </c>
      <c r="BB442" s="67" t="str">
        <f t="shared" si="112"/>
        <v/>
      </c>
      <c r="BC442" s="67" t="str">
        <f t="shared" si="113"/>
        <v/>
      </c>
      <c r="BD442" s="67" t="str">
        <f t="shared" si="114"/>
        <v/>
      </c>
      <c r="BE442" s="67" t="str">
        <f t="shared" si="115"/>
        <v/>
      </c>
      <c r="BF442" s="67" t="str">
        <f t="shared" si="116"/>
        <v/>
      </c>
      <c r="BG442" s="67" t="str">
        <f t="shared" si="117"/>
        <v/>
      </c>
      <c r="IY442" s="7"/>
      <c r="IZ442" s="7"/>
      <c r="JA442" s="7"/>
    </row>
    <row r="443" spans="3:261" ht="11.85" customHeight="1">
      <c r="C443" s="24"/>
      <c r="D443" s="12"/>
      <c r="E443" s="12"/>
      <c r="F443" s="12"/>
      <c r="G443" s="12"/>
      <c r="H443" s="14"/>
      <c r="I443" s="14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7"/>
      <c r="U443" s="7"/>
      <c r="V443" s="7"/>
      <c r="W443" s="7"/>
      <c r="X443" s="7"/>
      <c r="Y443" s="7"/>
      <c r="AH443" s="1"/>
      <c r="AI443" s="1"/>
      <c r="AJ443" s="1"/>
      <c r="AR443" s="7" t="str">
        <f t="shared" si="105"/>
        <v/>
      </c>
      <c r="AS443" s="67" t="str">
        <f t="shared" si="118"/>
        <v/>
      </c>
      <c r="AT443" s="67" t="str">
        <f t="shared" si="119"/>
        <v/>
      </c>
      <c r="AU443" s="67" t="str">
        <f t="shared" si="120"/>
        <v/>
      </c>
      <c r="AV443" s="67" t="str">
        <f t="shared" si="106"/>
        <v/>
      </c>
      <c r="AW443" s="67" t="str">
        <f t="shared" si="107"/>
        <v/>
      </c>
      <c r="AX443" s="67" t="str">
        <f t="shared" si="108"/>
        <v/>
      </c>
      <c r="AY443" s="67" t="str">
        <f t="shared" si="109"/>
        <v/>
      </c>
      <c r="AZ443" s="67" t="str">
        <f t="shared" si="110"/>
        <v/>
      </c>
      <c r="BA443" s="67" t="str">
        <f t="shared" si="111"/>
        <v/>
      </c>
      <c r="BB443" s="67" t="str">
        <f t="shared" si="112"/>
        <v/>
      </c>
      <c r="BC443" s="67" t="str">
        <f t="shared" si="113"/>
        <v/>
      </c>
      <c r="BD443" s="67" t="str">
        <f t="shared" si="114"/>
        <v/>
      </c>
      <c r="BE443" s="67" t="str">
        <f t="shared" si="115"/>
        <v/>
      </c>
      <c r="BF443" s="67" t="str">
        <f t="shared" si="116"/>
        <v/>
      </c>
      <c r="BG443" s="67" t="str">
        <f t="shared" si="117"/>
        <v/>
      </c>
      <c r="IY443" s="7"/>
      <c r="IZ443" s="7"/>
      <c r="JA443" s="7"/>
    </row>
    <row r="444" spans="3:261" ht="11.85" customHeight="1">
      <c r="C444" s="24"/>
      <c r="D444" s="12"/>
      <c r="E444" s="12"/>
      <c r="F444" s="12"/>
      <c r="G444" s="12"/>
      <c r="H444" s="14"/>
      <c r="I444" s="14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7"/>
      <c r="U444" s="7"/>
      <c r="V444" s="7"/>
      <c r="W444" s="7"/>
      <c r="X444" s="7"/>
      <c r="Y444" s="7"/>
      <c r="AH444" s="1"/>
      <c r="AI444" s="1"/>
      <c r="AJ444" s="1"/>
      <c r="AR444" s="7" t="str">
        <f t="shared" si="105"/>
        <v/>
      </c>
      <c r="AS444" s="67" t="str">
        <f t="shared" si="118"/>
        <v/>
      </c>
      <c r="AT444" s="67" t="str">
        <f t="shared" si="119"/>
        <v/>
      </c>
      <c r="AU444" s="67" t="str">
        <f t="shared" si="120"/>
        <v/>
      </c>
      <c r="AV444" s="67" t="str">
        <f t="shared" si="106"/>
        <v/>
      </c>
      <c r="AW444" s="67" t="str">
        <f t="shared" si="107"/>
        <v/>
      </c>
      <c r="AX444" s="67" t="str">
        <f t="shared" si="108"/>
        <v/>
      </c>
      <c r="AY444" s="67" t="str">
        <f t="shared" si="109"/>
        <v/>
      </c>
      <c r="AZ444" s="67" t="str">
        <f t="shared" si="110"/>
        <v/>
      </c>
      <c r="BA444" s="67" t="str">
        <f t="shared" si="111"/>
        <v/>
      </c>
      <c r="BB444" s="67" t="str">
        <f t="shared" si="112"/>
        <v/>
      </c>
      <c r="BC444" s="67" t="str">
        <f t="shared" si="113"/>
        <v/>
      </c>
      <c r="BD444" s="67" t="str">
        <f t="shared" si="114"/>
        <v/>
      </c>
      <c r="BE444" s="67" t="str">
        <f t="shared" si="115"/>
        <v/>
      </c>
      <c r="BF444" s="67" t="str">
        <f t="shared" si="116"/>
        <v/>
      </c>
      <c r="BG444" s="67" t="str">
        <f t="shared" si="117"/>
        <v/>
      </c>
      <c r="IY444" s="7"/>
      <c r="IZ444" s="7"/>
      <c r="JA444" s="7"/>
    </row>
    <row r="445" spans="3:261" ht="11.85" customHeight="1">
      <c r="C445" s="24"/>
      <c r="D445" s="12"/>
      <c r="E445" s="12"/>
      <c r="F445" s="12"/>
      <c r="G445" s="12"/>
      <c r="H445" s="14"/>
      <c r="I445" s="14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7"/>
      <c r="U445" s="7"/>
      <c r="V445" s="7"/>
      <c r="W445" s="7"/>
      <c r="X445" s="7"/>
      <c r="Y445" s="7"/>
      <c r="AH445" s="1"/>
      <c r="AI445" s="1"/>
      <c r="AJ445" s="1"/>
      <c r="AR445" s="7" t="str">
        <f t="shared" si="105"/>
        <v/>
      </c>
      <c r="AS445" s="67" t="str">
        <f t="shared" si="118"/>
        <v/>
      </c>
      <c r="AT445" s="67" t="str">
        <f t="shared" si="119"/>
        <v/>
      </c>
      <c r="AU445" s="67" t="str">
        <f t="shared" si="120"/>
        <v/>
      </c>
      <c r="AV445" s="67" t="str">
        <f t="shared" si="106"/>
        <v/>
      </c>
      <c r="AW445" s="67" t="str">
        <f t="shared" si="107"/>
        <v/>
      </c>
      <c r="AX445" s="67" t="str">
        <f t="shared" si="108"/>
        <v/>
      </c>
      <c r="AY445" s="67" t="str">
        <f t="shared" si="109"/>
        <v/>
      </c>
      <c r="AZ445" s="67" t="str">
        <f t="shared" si="110"/>
        <v/>
      </c>
      <c r="BA445" s="67" t="str">
        <f t="shared" si="111"/>
        <v/>
      </c>
      <c r="BB445" s="67" t="str">
        <f t="shared" si="112"/>
        <v/>
      </c>
      <c r="BC445" s="67" t="str">
        <f t="shared" si="113"/>
        <v/>
      </c>
      <c r="BD445" s="67" t="str">
        <f t="shared" si="114"/>
        <v/>
      </c>
      <c r="BE445" s="67" t="str">
        <f t="shared" si="115"/>
        <v/>
      </c>
      <c r="BF445" s="67" t="str">
        <f t="shared" si="116"/>
        <v/>
      </c>
      <c r="BG445" s="67" t="str">
        <f t="shared" si="117"/>
        <v/>
      </c>
      <c r="IY445" s="7"/>
      <c r="IZ445" s="7"/>
      <c r="JA445" s="7"/>
    </row>
    <row r="446" spans="3:261" ht="11.85" customHeight="1">
      <c r="C446" s="24"/>
      <c r="D446" s="12"/>
      <c r="E446" s="12"/>
      <c r="F446" s="12"/>
      <c r="G446" s="12"/>
      <c r="H446" s="14"/>
      <c r="I446" s="14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7"/>
      <c r="U446" s="7"/>
      <c r="V446" s="7"/>
      <c r="W446" s="7"/>
      <c r="X446" s="7"/>
      <c r="Y446" s="7"/>
      <c r="AH446" s="1"/>
      <c r="AI446" s="1"/>
      <c r="AJ446" s="1"/>
      <c r="AR446" s="7" t="str">
        <f t="shared" si="105"/>
        <v/>
      </c>
      <c r="AS446" s="67" t="str">
        <f t="shared" si="118"/>
        <v/>
      </c>
      <c r="AT446" s="67" t="str">
        <f t="shared" si="119"/>
        <v/>
      </c>
      <c r="AU446" s="67" t="str">
        <f t="shared" si="120"/>
        <v/>
      </c>
      <c r="AV446" s="67" t="str">
        <f t="shared" si="106"/>
        <v/>
      </c>
      <c r="AW446" s="67" t="str">
        <f t="shared" si="107"/>
        <v/>
      </c>
      <c r="AX446" s="67" t="str">
        <f t="shared" si="108"/>
        <v/>
      </c>
      <c r="AY446" s="67" t="str">
        <f t="shared" si="109"/>
        <v/>
      </c>
      <c r="AZ446" s="67" t="str">
        <f t="shared" si="110"/>
        <v/>
      </c>
      <c r="BA446" s="67" t="str">
        <f t="shared" si="111"/>
        <v/>
      </c>
      <c r="BB446" s="67" t="str">
        <f t="shared" si="112"/>
        <v/>
      </c>
      <c r="BC446" s="67" t="str">
        <f t="shared" si="113"/>
        <v/>
      </c>
      <c r="BD446" s="67" t="str">
        <f t="shared" si="114"/>
        <v/>
      </c>
      <c r="BE446" s="67" t="str">
        <f t="shared" si="115"/>
        <v/>
      </c>
      <c r="BF446" s="67" t="str">
        <f t="shared" si="116"/>
        <v/>
      </c>
      <c r="BG446" s="67" t="str">
        <f t="shared" si="117"/>
        <v/>
      </c>
      <c r="IY446" s="7"/>
      <c r="IZ446" s="7"/>
      <c r="JA446" s="7"/>
    </row>
    <row r="447" spans="3:261" ht="11.85" customHeight="1">
      <c r="C447" s="24"/>
      <c r="D447" s="12"/>
      <c r="E447" s="12"/>
      <c r="F447" s="12"/>
      <c r="G447" s="12"/>
      <c r="H447" s="14"/>
      <c r="I447" s="14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7"/>
      <c r="U447" s="7"/>
      <c r="V447" s="7"/>
      <c r="W447" s="7"/>
      <c r="X447" s="7"/>
      <c r="Y447" s="7"/>
      <c r="AH447" s="1"/>
      <c r="AI447" s="1"/>
      <c r="AJ447" s="1"/>
      <c r="AR447" s="7" t="str">
        <f t="shared" si="105"/>
        <v/>
      </c>
      <c r="AS447" s="67" t="str">
        <f t="shared" si="118"/>
        <v/>
      </c>
      <c r="AT447" s="67" t="str">
        <f t="shared" si="119"/>
        <v/>
      </c>
      <c r="AU447" s="67" t="str">
        <f t="shared" si="120"/>
        <v/>
      </c>
      <c r="AV447" s="67" t="str">
        <f t="shared" si="106"/>
        <v/>
      </c>
      <c r="AW447" s="67" t="str">
        <f t="shared" si="107"/>
        <v/>
      </c>
      <c r="AX447" s="67" t="str">
        <f t="shared" si="108"/>
        <v/>
      </c>
      <c r="AY447" s="67" t="str">
        <f t="shared" si="109"/>
        <v/>
      </c>
      <c r="AZ447" s="67" t="str">
        <f t="shared" si="110"/>
        <v/>
      </c>
      <c r="BA447" s="67" t="str">
        <f t="shared" si="111"/>
        <v/>
      </c>
      <c r="BB447" s="67" t="str">
        <f t="shared" si="112"/>
        <v/>
      </c>
      <c r="BC447" s="67" t="str">
        <f t="shared" si="113"/>
        <v/>
      </c>
      <c r="BD447" s="67" t="str">
        <f t="shared" si="114"/>
        <v/>
      </c>
      <c r="BE447" s="67" t="str">
        <f t="shared" si="115"/>
        <v/>
      </c>
      <c r="BF447" s="67" t="str">
        <f t="shared" si="116"/>
        <v/>
      </c>
      <c r="BG447" s="67" t="str">
        <f t="shared" si="117"/>
        <v/>
      </c>
      <c r="IY447" s="7"/>
      <c r="IZ447" s="7"/>
      <c r="JA447" s="7"/>
    </row>
    <row r="448" spans="3:261" ht="11.85" customHeight="1">
      <c r="C448" s="24"/>
      <c r="D448" s="12"/>
      <c r="E448" s="12"/>
      <c r="F448" s="12"/>
      <c r="G448" s="12"/>
      <c r="H448" s="14"/>
      <c r="I448" s="14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7"/>
      <c r="U448" s="7"/>
      <c r="V448" s="7"/>
      <c r="W448" s="7"/>
      <c r="X448" s="7"/>
      <c r="Y448" s="7"/>
      <c r="AH448" s="1"/>
      <c r="AI448" s="1"/>
      <c r="AJ448" s="1"/>
      <c r="AR448" s="7" t="str">
        <f t="shared" si="105"/>
        <v/>
      </c>
      <c r="AS448" s="67" t="str">
        <f t="shared" si="118"/>
        <v/>
      </c>
      <c r="AT448" s="67" t="str">
        <f t="shared" si="119"/>
        <v/>
      </c>
      <c r="AU448" s="67" t="str">
        <f t="shared" si="120"/>
        <v/>
      </c>
      <c r="AV448" s="67" t="str">
        <f t="shared" si="106"/>
        <v/>
      </c>
      <c r="AW448" s="67" t="str">
        <f t="shared" si="107"/>
        <v/>
      </c>
      <c r="AX448" s="67" t="str">
        <f t="shared" si="108"/>
        <v/>
      </c>
      <c r="AY448" s="67" t="str">
        <f t="shared" si="109"/>
        <v/>
      </c>
      <c r="AZ448" s="67" t="str">
        <f t="shared" si="110"/>
        <v/>
      </c>
      <c r="BA448" s="67" t="str">
        <f t="shared" si="111"/>
        <v/>
      </c>
      <c r="BB448" s="67" t="str">
        <f t="shared" si="112"/>
        <v/>
      </c>
      <c r="BC448" s="67" t="str">
        <f t="shared" si="113"/>
        <v/>
      </c>
      <c r="BD448" s="67" t="str">
        <f t="shared" si="114"/>
        <v/>
      </c>
      <c r="BE448" s="67" t="str">
        <f t="shared" si="115"/>
        <v/>
      </c>
      <c r="BF448" s="67" t="str">
        <f t="shared" si="116"/>
        <v/>
      </c>
      <c r="BG448" s="67" t="str">
        <f t="shared" si="117"/>
        <v/>
      </c>
      <c r="IY448" s="7"/>
      <c r="IZ448" s="7"/>
      <c r="JA448" s="7"/>
    </row>
    <row r="449" spans="3:261" ht="11.85" customHeight="1">
      <c r="C449" s="24"/>
      <c r="D449" s="12"/>
      <c r="E449" s="12"/>
      <c r="F449" s="12"/>
      <c r="G449" s="12"/>
      <c r="H449" s="14"/>
      <c r="I449" s="14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7"/>
      <c r="U449" s="7"/>
      <c r="V449" s="7"/>
      <c r="W449" s="7"/>
      <c r="X449" s="7"/>
      <c r="Y449" s="7"/>
      <c r="AH449" s="1"/>
      <c r="AI449" s="1"/>
      <c r="AJ449" s="1"/>
      <c r="AR449" s="7" t="str">
        <f t="shared" si="105"/>
        <v/>
      </c>
      <c r="AS449" s="67" t="str">
        <f t="shared" si="118"/>
        <v/>
      </c>
      <c r="AT449" s="67" t="str">
        <f t="shared" si="119"/>
        <v/>
      </c>
      <c r="AU449" s="67" t="str">
        <f t="shared" si="120"/>
        <v/>
      </c>
      <c r="AV449" s="67" t="str">
        <f t="shared" si="106"/>
        <v/>
      </c>
      <c r="AW449" s="67" t="str">
        <f t="shared" si="107"/>
        <v/>
      </c>
      <c r="AX449" s="67" t="str">
        <f t="shared" si="108"/>
        <v/>
      </c>
      <c r="AY449" s="67" t="str">
        <f t="shared" si="109"/>
        <v/>
      </c>
      <c r="AZ449" s="67" t="str">
        <f t="shared" si="110"/>
        <v/>
      </c>
      <c r="BA449" s="67" t="str">
        <f t="shared" si="111"/>
        <v/>
      </c>
      <c r="BB449" s="67" t="str">
        <f t="shared" si="112"/>
        <v/>
      </c>
      <c r="BC449" s="67" t="str">
        <f t="shared" si="113"/>
        <v/>
      </c>
      <c r="BD449" s="67" t="str">
        <f t="shared" si="114"/>
        <v/>
      </c>
      <c r="BE449" s="67" t="str">
        <f t="shared" si="115"/>
        <v/>
      </c>
      <c r="BF449" s="67" t="str">
        <f t="shared" si="116"/>
        <v/>
      </c>
      <c r="BG449" s="67" t="str">
        <f t="shared" si="117"/>
        <v/>
      </c>
      <c r="IY449" s="7"/>
      <c r="IZ449" s="7"/>
      <c r="JA449" s="7"/>
    </row>
    <row r="450" spans="3:261" ht="11.85" customHeight="1">
      <c r="C450" s="24"/>
      <c r="D450" s="12"/>
      <c r="E450" s="12"/>
      <c r="F450" s="12"/>
      <c r="G450" s="12"/>
      <c r="H450" s="14"/>
      <c r="I450" s="14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7"/>
      <c r="U450" s="7"/>
      <c r="V450" s="7"/>
      <c r="W450" s="7"/>
      <c r="X450" s="7"/>
      <c r="Y450" s="7"/>
      <c r="AH450" s="1"/>
      <c r="AI450" s="1"/>
      <c r="AJ450" s="1"/>
      <c r="AR450" s="7" t="str">
        <f t="shared" si="105"/>
        <v/>
      </c>
      <c r="AS450" s="67" t="str">
        <f t="shared" si="118"/>
        <v/>
      </c>
      <c r="AT450" s="67" t="str">
        <f t="shared" si="119"/>
        <v/>
      </c>
      <c r="AU450" s="67" t="str">
        <f t="shared" si="120"/>
        <v/>
      </c>
      <c r="AV450" s="67" t="str">
        <f t="shared" si="106"/>
        <v/>
      </c>
      <c r="AW450" s="67" t="str">
        <f t="shared" si="107"/>
        <v/>
      </c>
      <c r="AX450" s="67" t="str">
        <f t="shared" si="108"/>
        <v/>
      </c>
      <c r="AY450" s="67" t="str">
        <f t="shared" si="109"/>
        <v/>
      </c>
      <c r="AZ450" s="67" t="str">
        <f t="shared" si="110"/>
        <v/>
      </c>
      <c r="BA450" s="67" t="str">
        <f t="shared" si="111"/>
        <v/>
      </c>
      <c r="BB450" s="67" t="str">
        <f t="shared" si="112"/>
        <v/>
      </c>
      <c r="BC450" s="67" t="str">
        <f t="shared" si="113"/>
        <v/>
      </c>
      <c r="BD450" s="67" t="str">
        <f t="shared" si="114"/>
        <v/>
      </c>
      <c r="BE450" s="67" t="str">
        <f t="shared" si="115"/>
        <v/>
      </c>
      <c r="BF450" s="67" t="str">
        <f t="shared" si="116"/>
        <v/>
      </c>
      <c r="BG450" s="67" t="str">
        <f t="shared" si="117"/>
        <v/>
      </c>
      <c r="IY450" s="7"/>
      <c r="IZ450" s="7"/>
      <c r="JA450" s="7"/>
    </row>
    <row r="451" spans="3:261" ht="11.85" customHeight="1">
      <c r="C451" s="24"/>
      <c r="D451" s="12"/>
      <c r="E451" s="12"/>
      <c r="F451" s="12"/>
      <c r="G451" s="12"/>
      <c r="H451" s="14"/>
      <c r="I451" s="14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7"/>
      <c r="U451" s="7"/>
      <c r="V451" s="7"/>
      <c r="W451" s="7"/>
      <c r="X451" s="7"/>
      <c r="Y451" s="7"/>
      <c r="AH451" s="1"/>
      <c r="AI451" s="1"/>
      <c r="AJ451" s="1"/>
      <c r="AR451" s="7" t="str">
        <f t="shared" si="105"/>
        <v/>
      </c>
      <c r="AS451" s="67" t="str">
        <f t="shared" si="118"/>
        <v/>
      </c>
      <c r="AT451" s="67" t="str">
        <f t="shared" si="119"/>
        <v/>
      </c>
      <c r="AU451" s="67" t="str">
        <f t="shared" si="120"/>
        <v/>
      </c>
      <c r="AV451" s="67" t="str">
        <f t="shared" si="106"/>
        <v/>
      </c>
      <c r="AW451" s="67" t="str">
        <f t="shared" si="107"/>
        <v/>
      </c>
      <c r="AX451" s="67" t="str">
        <f t="shared" si="108"/>
        <v/>
      </c>
      <c r="AY451" s="67" t="str">
        <f t="shared" si="109"/>
        <v/>
      </c>
      <c r="AZ451" s="67" t="str">
        <f t="shared" si="110"/>
        <v/>
      </c>
      <c r="BA451" s="67" t="str">
        <f t="shared" si="111"/>
        <v/>
      </c>
      <c r="BB451" s="67" t="str">
        <f t="shared" si="112"/>
        <v/>
      </c>
      <c r="BC451" s="67" t="str">
        <f t="shared" si="113"/>
        <v/>
      </c>
      <c r="BD451" s="67" t="str">
        <f t="shared" si="114"/>
        <v/>
      </c>
      <c r="BE451" s="67" t="str">
        <f t="shared" si="115"/>
        <v/>
      </c>
      <c r="BF451" s="67" t="str">
        <f t="shared" si="116"/>
        <v/>
      </c>
      <c r="BG451" s="67" t="str">
        <f t="shared" si="117"/>
        <v/>
      </c>
      <c r="IY451" s="7"/>
      <c r="IZ451" s="7"/>
      <c r="JA451" s="7"/>
    </row>
    <row r="452" spans="3:261" ht="11.85" customHeight="1">
      <c r="C452" s="24"/>
      <c r="D452" s="12"/>
      <c r="E452" s="12"/>
      <c r="F452" s="12"/>
      <c r="G452" s="12"/>
      <c r="H452" s="14"/>
      <c r="I452" s="14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7"/>
      <c r="U452" s="7"/>
      <c r="V452" s="7"/>
      <c r="W452" s="7"/>
      <c r="X452" s="7"/>
      <c r="Y452" s="7"/>
      <c r="AH452" s="1"/>
      <c r="AI452" s="1"/>
      <c r="AJ452" s="1"/>
      <c r="AR452" s="7" t="str">
        <f t="shared" si="105"/>
        <v/>
      </c>
      <c r="AS452" s="67" t="str">
        <f t="shared" si="118"/>
        <v/>
      </c>
      <c r="AT452" s="67" t="str">
        <f t="shared" si="119"/>
        <v/>
      </c>
      <c r="AU452" s="67" t="str">
        <f t="shared" si="120"/>
        <v/>
      </c>
      <c r="AV452" s="67" t="str">
        <f t="shared" si="106"/>
        <v/>
      </c>
      <c r="AW452" s="67" t="str">
        <f t="shared" si="107"/>
        <v/>
      </c>
      <c r="AX452" s="67" t="str">
        <f t="shared" si="108"/>
        <v/>
      </c>
      <c r="AY452" s="67" t="str">
        <f t="shared" si="109"/>
        <v/>
      </c>
      <c r="AZ452" s="67" t="str">
        <f t="shared" si="110"/>
        <v/>
      </c>
      <c r="BA452" s="67" t="str">
        <f t="shared" si="111"/>
        <v/>
      </c>
      <c r="BB452" s="67" t="str">
        <f t="shared" si="112"/>
        <v/>
      </c>
      <c r="BC452" s="67" t="str">
        <f t="shared" si="113"/>
        <v/>
      </c>
      <c r="BD452" s="67" t="str">
        <f t="shared" si="114"/>
        <v/>
      </c>
      <c r="BE452" s="67" t="str">
        <f t="shared" si="115"/>
        <v/>
      </c>
      <c r="BF452" s="67" t="str">
        <f t="shared" si="116"/>
        <v/>
      </c>
      <c r="BG452" s="67" t="str">
        <f t="shared" si="117"/>
        <v/>
      </c>
      <c r="IY452" s="7"/>
      <c r="IZ452" s="7"/>
      <c r="JA452" s="7"/>
    </row>
    <row r="453" spans="3:261" ht="11.85" customHeight="1">
      <c r="C453" s="24"/>
      <c r="D453" s="12"/>
      <c r="E453" s="12"/>
      <c r="F453" s="12"/>
      <c r="G453" s="12"/>
      <c r="H453" s="14"/>
      <c r="I453" s="14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7"/>
      <c r="U453" s="7"/>
      <c r="V453" s="7"/>
      <c r="W453" s="7"/>
      <c r="X453" s="7"/>
      <c r="Y453" s="7"/>
      <c r="AH453" s="1"/>
      <c r="AI453" s="1"/>
      <c r="AJ453" s="1"/>
      <c r="AR453" s="7" t="str">
        <f t="shared" si="105"/>
        <v/>
      </c>
      <c r="AS453" s="67" t="str">
        <f t="shared" si="118"/>
        <v/>
      </c>
      <c r="AT453" s="67" t="str">
        <f t="shared" si="119"/>
        <v/>
      </c>
      <c r="AU453" s="67" t="str">
        <f t="shared" si="120"/>
        <v/>
      </c>
      <c r="AV453" s="67" t="str">
        <f t="shared" si="106"/>
        <v/>
      </c>
      <c r="AW453" s="67" t="str">
        <f t="shared" si="107"/>
        <v/>
      </c>
      <c r="AX453" s="67" t="str">
        <f t="shared" si="108"/>
        <v/>
      </c>
      <c r="AY453" s="67" t="str">
        <f t="shared" si="109"/>
        <v/>
      </c>
      <c r="AZ453" s="67" t="str">
        <f t="shared" si="110"/>
        <v/>
      </c>
      <c r="BA453" s="67" t="str">
        <f t="shared" si="111"/>
        <v/>
      </c>
      <c r="BB453" s="67" t="str">
        <f t="shared" si="112"/>
        <v/>
      </c>
      <c r="BC453" s="67" t="str">
        <f t="shared" si="113"/>
        <v/>
      </c>
      <c r="BD453" s="67" t="str">
        <f t="shared" si="114"/>
        <v/>
      </c>
      <c r="BE453" s="67" t="str">
        <f t="shared" si="115"/>
        <v/>
      </c>
      <c r="BF453" s="67" t="str">
        <f t="shared" si="116"/>
        <v/>
      </c>
      <c r="BG453" s="67" t="str">
        <f t="shared" si="117"/>
        <v/>
      </c>
      <c r="IY453" s="7"/>
      <c r="IZ453" s="7"/>
      <c r="JA453" s="7"/>
    </row>
    <row r="454" spans="3:261" ht="11.85" customHeight="1">
      <c r="C454" s="24"/>
      <c r="D454" s="12"/>
      <c r="E454" s="12"/>
      <c r="F454" s="12"/>
      <c r="G454" s="12"/>
      <c r="H454" s="14"/>
      <c r="I454" s="14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7"/>
      <c r="U454" s="7"/>
      <c r="V454" s="7"/>
      <c r="W454" s="7"/>
      <c r="X454" s="7"/>
      <c r="Y454" s="7"/>
      <c r="AH454" s="1"/>
      <c r="AI454" s="1"/>
      <c r="AJ454" s="1"/>
      <c r="AR454" s="7" t="str">
        <f t="shared" si="105"/>
        <v/>
      </c>
      <c r="AS454" s="67" t="str">
        <f t="shared" si="118"/>
        <v/>
      </c>
      <c r="AT454" s="67" t="str">
        <f t="shared" si="119"/>
        <v/>
      </c>
      <c r="AU454" s="67" t="str">
        <f t="shared" si="120"/>
        <v/>
      </c>
      <c r="AV454" s="67" t="str">
        <f t="shared" si="106"/>
        <v/>
      </c>
      <c r="AW454" s="67" t="str">
        <f t="shared" si="107"/>
        <v/>
      </c>
      <c r="AX454" s="67" t="str">
        <f t="shared" si="108"/>
        <v/>
      </c>
      <c r="AY454" s="67" t="str">
        <f t="shared" si="109"/>
        <v/>
      </c>
      <c r="AZ454" s="67" t="str">
        <f t="shared" si="110"/>
        <v/>
      </c>
      <c r="BA454" s="67" t="str">
        <f t="shared" si="111"/>
        <v/>
      </c>
      <c r="BB454" s="67" t="str">
        <f t="shared" si="112"/>
        <v/>
      </c>
      <c r="BC454" s="67" t="str">
        <f t="shared" si="113"/>
        <v/>
      </c>
      <c r="BD454" s="67" t="str">
        <f t="shared" si="114"/>
        <v/>
      </c>
      <c r="BE454" s="67" t="str">
        <f t="shared" si="115"/>
        <v/>
      </c>
      <c r="BF454" s="67" t="str">
        <f t="shared" si="116"/>
        <v/>
      </c>
      <c r="BG454" s="67" t="str">
        <f t="shared" si="117"/>
        <v/>
      </c>
      <c r="IY454" s="7"/>
      <c r="IZ454" s="7"/>
      <c r="JA454" s="7"/>
    </row>
    <row r="455" spans="3:261" ht="11.85" customHeight="1">
      <c r="C455" s="24"/>
      <c r="D455" s="12"/>
      <c r="E455" s="12"/>
      <c r="F455" s="12"/>
      <c r="G455" s="12"/>
      <c r="H455" s="14"/>
      <c r="I455" s="14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7"/>
      <c r="U455" s="7"/>
      <c r="V455" s="7"/>
      <c r="W455" s="7"/>
      <c r="X455" s="7"/>
      <c r="Y455" s="7"/>
      <c r="AH455" s="1"/>
      <c r="AI455" s="1"/>
      <c r="AJ455" s="1"/>
      <c r="AR455" s="7" t="str">
        <f t="shared" si="105"/>
        <v/>
      </c>
      <c r="AS455" s="67" t="str">
        <f t="shared" si="118"/>
        <v/>
      </c>
      <c r="AT455" s="67" t="str">
        <f t="shared" si="119"/>
        <v/>
      </c>
      <c r="AU455" s="67" t="str">
        <f t="shared" si="120"/>
        <v/>
      </c>
      <c r="AV455" s="67" t="str">
        <f t="shared" si="106"/>
        <v/>
      </c>
      <c r="AW455" s="67" t="str">
        <f t="shared" si="107"/>
        <v/>
      </c>
      <c r="AX455" s="67" t="str">
        <f t="shared" si="108"/>
        <v/>
      </c>
      <c r="AY455" s="67" t="str">
        <f t="shared" si="109"/>
        <v/>
      </c>
      <c r="AZ455" s="67" t="str">
        <f t="shared" si="110"/>
        <v/>
      </c>
      <c r="BA455" s="67" t="str">
        <f t="shared" si="111"/>
        <v/>
      </c>
      <c r="BB455" s="67" t="str">
        <f t="shared" si="112"/>
        <v/>
      </c>
      <c r="BC455" s="67" t="str">
        <f t="shared" si="113"/>
        <v/>
      </c>
      <c r="BD455" s="67" t="str">
        <f t="shared" si="114"/>
        <v/>
      </c>
      <c r="BE455" s="67" t="str">
        <f t="shared" si="115"/>
        <v/>
      </c>
      <c r="BF455" s="67" t="str">
        <f t="shared" si="116"/>
        <v/>
      </c>
      <c r="BG455" s="67" t="str">
        <f t="shared" si="117"/>
        <v/>
      </c>
      <c r="IY455" s="7"/>
      <c r="IZ455" s="7"/>
      <c r="JA455" s="7"/>
    </row>
    <row r="456" spans="3:261" ht="11.85" customHeight="1">
      <c r="C456" s="24"/>
      <c r="D456" s="12"/>
      <c r="E456" s="12"/>
      <c r="F456" s="12"/>
      <c r="G456" s="12"/>
      <c r="H456" s="14"/>
      <c r="I456" s="14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7"/>
      <c r="U456" s="7"/>
      <c r="V456" s="7"/>
      <c r="W456" s="7"/>
      <c r="X456" s="7"/>
      <c r="Y456" s="7"/>
      <c r="AH456" s="1"/>
      <c r="AI456" s="1"/>
      <c r="AJ456" s="1"/>
      <c r="AR456" s="7" t="str">
        <f t="shared" si="105"/>
        <v/>
      </c>
      <c r="AS456" s="67" t="str">
        <f t="shared" si="118"/>
        <v/>
      </c>
      <c r="AT456" s="67" t="str">
        <f t="shared" si="119"/>
        <v/>
      </c>
      <c r="AU456" s="67" t="str">
        <f t="shared" si="120"/>
        <v/>
      </c>
      <c r="AV456" s="67" t="str">
        <f t="shared" si="106"/>
        <v/>
      </c>
      <c r="AW456" s="67" t="str">
        <f t="shared" si="107"/>
        <v/>
      </c>
      <c r="AX456" s="67" t="str">
        <f t="shared" si="108"/>
        <v/>
      </c>
      <c r="AY456" s="67" t="str">
        <f t="shared" si="109"/>
        <v/>
      </c>
      <c r="AZ456" s="67" t="str">
        <f t="shared" si="110"/>
        <v/>
      </c>
      <c r="BA456" s="67" t="str">
        <f t="shared" si="111"/>
        <v/>
      </c>
      <c r="BB456" s="67" t="str">
        <f t="shared" si="112"/>
        <v/>
      </c>
      <c r="BC456" s="67" t="str">
        <f t="shared" si="113"/>
        <v/>
      </c>
      <c r="BD456" s="67" t="str">
        <f t="shared" si="114"/>
        <v/>
      </c>
      <c r="BE456" s="67" t="str">
        <f t="shared" si="115"/>
        <v/>
      </c>
      <c r="BF456" s="67" t="str">
        <f t="shared" si="116"/>
        <v/>
      </c>
      <c r="BG456" s="67" t="str">
        <f t="shared" si="117"/>
        <v/>
      </c>
      <c r="IY456" s="7"/>
      <c r="IZ456" s="7"/>
      <c r="JA456" s="7"/>
    </row>
    <row r="457" spans="3:261" ht="11.85" customHeight="1">
      <c r="C457" s="24"/>
      <c r="D457" s="12"/>
      <c r="E457" s="12"/>
      <c r="F457" s="12"/>
      <c r="G457" s="12"/>
      <c r="H457" s="14"/>
      <c r="I457" s="14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7"/>
      <c r="U457" s="7"/>
      <c r="V457" s="7"/>
      <c r="W457" s="7"/>
      <c r="X457" s="7"/>
      <c r="Y457" s="7"/>
      <c r="AH457" s="1"/>
      <c r="AI457" s="1"/>
      <c r="AJ457" s="1"/>
      <c r="AR457" s="7" t="str">
        <f t="shared" si="105"/>
        <v/>
      </c>
      <c r="AS457" s="67" t="str">
        <f t="shared" si="118"/>
        <v/>
      </c>
      <c r="AT457" s="67" t="str">
        <f t="shared" si="119"/>
        <v/>
      </c>
      <c r="AU457" s="67" t="str">
        <f t="shared" si="120"/>
        <v/>
      </c>
      <c r="AV457" s="67" t="str">
        <f t="shared" si="106"/>
        <v/>
      </c>
      <c r="AW457" s="67" t="str">
        <f t="shared" si="107"/>
        <v/>
      </c>
      <c r="AX457" s="67" t="str">
        <f t="shared" si="108"/>
        <v/>
      </c>
      <c r="AY457" s="67" t="str">
        <f t="shared" si="109"/>
        <v/>
      </c>
      <c r="AZ457" s="67" t="str">
        <f t="shared" si="110"/>
        <v/>
      </c>
      <c r="BA457" s="67" t="str">
        <f t="shared" si="111"/>
        <v/>
      </c>
      <c r="BB457" s="67" t="str">
        <f t="shared" si="112"/>
        <v/>
      </c>
      <c r="BC457" s="67" t="str">
        <f t="shared" si="113"/>
        <v/>
      </c>
      <c r="BD457" s="67" t="str">
        <f t="shared" si="114"/>
        <v/>
      </c>
      <c r="BE457" s="67" t="str">
        <f t="shared" si="115"/>
        <v/>
      </c>
      <c r="BF457" s="67" t="str">
        <f t="shared" si="116"/>
        <v/>
      </c>
      <c r="BG457" s="67" t="str">
        <f t="shared" si="117"/>
        <v/>
      </c>
      <c r="IY457" s="7"/>
      <c r="IZ457" s="7"/>
      <c r="JA457" s="7"/>
    </row>
    <row r="458" spans="3:261" ht="11.85" customHeight="1">
      <c r="C458" s="24"/>
      <c r="D458" s="12"/>
      <c r="E458" s="12"/>
      <c r="F458" s="12"/>
      <c r="G458" s="12"/>
      <c r="H458" s="14"/>
      <c r="I458" s="14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7"/>
      <c r="U458" s="7"/>
      <c r="V458" s="7"/>
      <c r="W458" s="7"/>
      <c r="X458" s="7"/>
      <c r="Y458" s="7"/>
      <c r="AH458" s="1"/>
      <c r="AI458" s="1"/>
      <c r="AJ458" s="1"/>
      <c r="AR458" s="7" t="str">
        <f t="shared" si="105"/>
        <v/>
      </c>
      <c r="AS458" s="67" t="str">
        <f t="shared" si="118"/>
        <v/>
      </c>
      <c r="AT458" s="67" t="str">
        <f t="shared" si="119"/>
        <v/>
      </c>
      <c r="AU458" s="67" t="str">
        <f t="shared" si="120"/>
        <v/>
      </c>
      <c r="AV458" s="67" t="str">
        <f t="shared" si="106"/>
        <v/>
      </c>
      <c r="AW458" s="67" t="str">
        <f t="shared" si="107"/>
        <v/>
      </c>
      <c r="AX458" s="67" t="str">
        <f t="shared" si="108"/>
        <v/>
      </c>
      <c r="AY458" s="67" t="str">
        <f t="shared" si="109"/>
        <v/>
      </c>
      <c r="AZ458" s="67" t="str">
        <f t="shared" si="110"/>
        <v/>
      </c>
      <c r="BA458" s="67" t="str">
        <f t="shared" si="111"/>
        <v/>
      </c>
      <c r="BB458" s="67" t="str">
        <f t="shared" si="112"/>
        <v/>
      </c>
      <c r="BC458" s="67" t="str">
        <f t="shared" si="113"/>
        <v/>
      </c>
      <c r="BD458" s="67" t="str">
        <f t="shared" si="114"/>
        <v/>
      </c>
      <c r="BE458" s="67" t="str">
        <f t="shared" si="115"/>
        <v/>
      </c>
      <c r="BF458" s="67" t="str">
        <f t="shared" si="116"/>
        <v/>
      </c>
      <c r="BG458" s="67" t="str">
        <f t="shared" si="117"/>
        <v/>
      </c>
      <c r="IY458" s="7"/>
      <c r="IZ458" s="7"/>
      <c r="JA458" s="7"/>
    </row>
    <row r="459" spans="3:261" ht="11.85" customHeight="1">
      <c r="C459" s="24"/>
      <c r="D459" s="12"/>
      <c r="E459" s="12"/>
      <c r="F459" s="12"/>
      <c r="G459" s="12"/>
      <c r="H459" s="14"/>
      <c r="I459" s="14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7"/>
      <c r="U459" s="7"/>
      <c r="V459" s="7"/>
      <c r="W459" s="7"/>
      <c r="X459" s="7"/>
      <c r="Y459" s="7"/>
      <c r="AH459" s="1"/>
      <c r="AI459" s="1"/>
      <c r="AJ459" s="1"/>
      <c r="AR459" s="7" t="str">
        <f t="shared" si="105"/>
        <v/>
      </c>
      <c r="AS459" s="67" t="str">
        <f t="shared" si="118"/>
        <v/>
      </c>
      <c r="AT459" s="67" t="str">
        <f t="shared" si="119"/>
        <v/>
      </c>
      <c r="AU459" s="67" t="str">
        <f t="shared" si="120"/>
        <v/>
      </c>
      <c r="AV459" s="67" t="str">
        <f t="shared" si="106"/>
        <v/>
      </c>
      <c r="AW459" s="67" t="str">
        <f t="shared" si="107"/>
        <v/>
      </c>
      <c r="AX459" s="67" t="str">
        <f t="shared" si="108"/>
        <v/>
      </c>
      <c r="AY459" s="67" t="str">
        <f t="shared" si="109"/>
        <v/>
      </c>
      <c r="AZ459" s="67" t="str">
        <f t="shared" si="110"/>
        <v/>
      </c>
      <c r="BA459" s="67" t="str">
        <f t="shared" si="111"/>
        <v/>
      </c>
      <c r="BB459" s="67" t="str">
        <f t="shared" si="112"/>
        <v/>
      </c>
      <c r="BC459" s="67" t="str">
        <f t="shared" si="113"/>
        <v/>
      </c>
      <c r="BD459" s="67" t="str">
        <f t="shared" si="114"/>
        <v/>
      </c>
      <c r="BE459" s="67" t="str">
        <f t="shared" si="115"/>
        <v/>
      </c>
      <c r="BF459" s="67" t="str">
        <f t="shared" si="116"/>
        <v/>
      </c>
      <c r="BG459" s="67" t="str">
        <f t="shared" si="117"/>
        <v/>
      </c>
      <c r="IY459" s="7"/>
      <c r="IZ459" s="7"/>
      <c r="JA459" s="7"/>
    </row>
    <row r="460" spans="3:261" ht="11.85" customHeight="1">
      <c r="C460" s="24"/>
      <c r="D460" s="12"/>
      <c r="E460" s="12"/>
      <c r="F460" s="12"/>
      <c r="G460" s="12"/>
      <c r="H460" s="14"/>
      <c r="I460" s="14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7"/>
      <c r="U460" s="7"/>
      <c r="V460" s="7"/>
      <c r="W460" s="7"/>
      <c r="X460" s="7"/>
      <c r="Y460" s="7"/>
      <c r="AH460" s="1"/>
      <c r="AI460" s="1"/>
      <c r="AJ460" s="1"/>
      <c r="AR460" s="7" t="str">
        <f t="shared" si="105"/>
        <v/>
      </c>
      <c r="AS460" s="67" t="str">
        <f t="shared" si="118"/>
        <v/>
      </c>
      <c r="AT460" s="67" t="str">
        <f t="shared" si="119"/>
        <v/>
      </c>
      <c r="AU460" s="67" t="str">
        <f t="shared" si="120"/>
        <v/>
      </c>
      <c r="AV460" s="67" t="str">
        <f t="shared" si="106"/>
        <v/>
      </c>
      <c r="AW460" s="67" t="str">
        <f t="shared" si="107"/>
        <v/>
      </c>
      <c r="AX460" s="67" t="str">
        <f t="shared" si="108"/>
        <v/>
      </c>
      <c r="AY460" s="67" t="str">
        <f t="shared" si="109"/>
        <v/>
      </c>
      <c r="AZ460" s="67" t="str">
        <f t="shared" si="110"/>
        <v/>
      </c>
      <c r="BA460" s="67" t="str">
        <f t="shared" si="111"/>
        <v/>
      </c>
      <c r="BB460" s="67" t="str">
        <f t="shared" si="112"/>
        <v/>
      </c>
      <c r="BC460" s="67" t="str">
        <f t="shared" si="113"/>
        <v/>
      </c>
      <c r="BD460" s="67" t="str">
        <f t="shared" si="114"/>
        <v/>
      </c>
      <c r="BE460" s="67" t="str">
        <f t="shared" si="115"/>
        <v/>
      </c>
      <c r="BF460" s="67" t="str">
        <f t="shared" si="116"/>
        <v/>
      </c>
      <c r="BG460" s="67" t="str">
        <f t="shared" si="117"/>
        <v/>
      </c>
      <c r="IY460" s="7"/>
      <c r="IZ460" s="7"/>
      <c r="JA460" s="7"/>
    </row>
    <row r="461" spans="3:261" ht="11.85" customHeight="1">
      <c r="C461" s="24"/>
      <c r="D461" s="12"/>
      <c r="E461" s="12"/>
      <c r="F461" s="12"/>
      <c r="G461" s="12"/>
      <c r="H461" s="14"/>
      <c r="I461" s="14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7"/>
      <c r="U461" s="7"/>
      <c r="V461" s="7"/>
      <c r="W461" s="7"/>
      <c r="X461" s="7"/>
      <c r="Y461" s="7"/>
      <c r="AH461" s="1"/>
      <c r="AI461" s="1"/>
      <c r="AJ461" s="1"/>
      <c r="AR461" s="7" t="str">
        <f t="shared" si="105"/>
        <v/>
      </c>
      <c r="AS461" s="67" t="str">
        <f t="shared" si="118"/>
        <v/>
      </c>
      <c r="AT461" s="67" t="str">
        <f t="shared" si="119"/>
        <v/>
      </c>
      <c r="AU461" s="67" t="str">
        <f t="shared" si="120"/>
        <v/>
      </c>
      <c r="AV461" s="67" t="str">
        <f t="shared" si="106"/>
        <v/>
      </c>
      <c r="AW461" s="67" t="str">
        <f t="shared" si="107"/>
        <v/>
      </c>
      <c r="AX461" s="67" t="str">
        <f t="shared" si="108"/>
        <v/>
      </c>
      <c r="AY461" s="67" t="str">
        <f t="shared" si="109"/>
        <v/>
      </c>
      <c r="AZ461" s="67" t="str">
        <f t="shared" si="110"/>
        <v/>
      </c>
      <c r="BA461" s="67" t="str">
        <f t="shared" si="111"/>
        <v/>
      </c>
      <c r="BB461" s="67" t="str">
        <f t="shared" si="112"/>
        <v/>
      </c>
      <c r="BC461" s="67" t="str">
        <f t="shared" si="113"/>
        <v/>
      </c>
      <c r="BD461" s="67" t="str">
        <f t="shared" si="114"/>
        <v/>
      </c>
      <c r="BE461" s="67" t="str">
        <f t="shared" si="115"/>
        <v/>
      </c>
      <c r="BF461" s="67" t="str">
        <f t="shared" si="116"/>
        <v/>
      </c>
      <c r="BG461" s="67" t="str">
        <f t="shared" si="117"/>
        <v/>
      </c>
      <c r="IY461" s="7"/>
      <c r="IZ461" s="7"/>
      <c r="JA461" s="7"/>
    </row>
    <row r="462" spans="3:261" ht="11.85" customHeight="1">
      <c r="C462" s="24"/>
      <c r="D462" s="12"/>
      <c r="E462" s="12"/>
      <c r="F462" s="12"/>
      <c r="G462" s="12"/>
      <c r="H462" s="14"/>
      <c r="I462" s="14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7"/>
      <c r="U462" s="7"/>
      <c r="V462" s="7"/>
      <c r="W462" s="7"/>
      <c r="X462" s="7"/>
      <c r="Y462" s="7"/>
      <c r="AH462" s="1"/>
      <c r="AI462" s="1"/>
      <c r="AJ462" s="1"/>
      <c r="AR462" s="7" t="str">
        <f t="shared" si="105"/>
        <v/>
      </c>
      <c r="AS462" s="67" t="str">
        <f t="shared" si="118"/>
        <v/>
      </c>
      <c r="AT462" s="67" t="str">
        <f t="shared" si="119"/>
        <v/>
      </c>
      <c r="AU462" s="67" t="str">
        <f t="shared" si="120"/>
        <v/>
      </c>
      <c r="AV462" s="67" t="str">
        <f t="shared" si="106"/>
        <v/>
      </c>
      <c r="AW462" s="67" t="str">
        <f t="shared" si="107"/>
        <v/>
      </c>
      <c r="AX462" s="67" t="str">
        <f t="shared" si="108"/>
        <v/>
      </c>
      <c r="AY462" s="67" t="str">
        <f t="shared" si="109"/>
        <v/>
      </c>
      <c r="AZ462" s="67" t="str">
        <f t="shared" si="110"/>
        <v/>
      </c>
      <c r="BA462" s="67" t="str">
        <f t="shared" si="111"/>
        <v/>
      </c>
      <c r="BB462" s="67" t="str">
        <f t="shared" si="112"/>
        <v/>
      </c>
      <c r="BC462" s="67" t="str">
        <f t="shared" si="113"/>
        <v/>
      </c>
      <c r="BD462" s="67" t="str">
        <f t="shared" si="114"/>
        <v/>
      </c>
      <c r="BE462" s="67" t="str">
        <f t="shared" si="115"/>
        <v/>
      </c>
      <c r="BF462" s="67" t="str">
        <f t="shared" si="116"/>
        <v/>
      </c>
      <c r="BG462" s="67" t="str">
        <f t="shared" si="117"/>
        <v/>
      </c>
      <c r="IY462" s="7"/>
      <c r="IZ462" s="7"/>
      <c r="JA462" s="7"/>
    </row>
    <row r="463" spans="3:261" ht="11.85" customHeight="1">
      <c r="C463" s="24"/>
      <c r="D463" s="12"/>
      <c r="E463" s="12"/>
      <c r="F463" s="12"/>
      <c r="G463" s="12"/>
      <c r="H463" s="14"/>
      <c r="I463" s="14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7"/>
      <c r="U463" s="7"/>
      <c r="V463" s="7"/>
      <c r="W463" s="7"/>
      <c r="X463" s="7"/>
      <c r="Y463" s="7"/>
      <c r="AH463" s="1"/>
      <c r="AI463" s="1"/>
      <c r="AJ463" s="1"/>
      <c r="AR463" s="7" t="str">
        <f t="shared" si="105"/>
        <v/>
      </c>
      <c r="AS463" s="67" t="str">
        <f t="shared" si="118"/>
        <v/>
      </c>
      <c r="AT463" s="67" t="str">
        <f t="shared" si="119"/>
        <v/>
      </c>
      <c r="AU463" s="67" t="str">
        <f t="shared" si="120"/>
        <v/>
      </c>
      <c r="AV463" s="67" t="str">
        <f t="shared" si="106"/>
        <v/>
      </c>
      <c r="AW463" s="67" t="str">
        <f t="shared" si="107"/>
        <v/>
      </c>
      <c r="AX463" s="67" t="str">
        <f t="shared" si="108"/>
        <v/>
      </c>
      <c r="AY463" s="67" t="str">
        <f t="shared" si="109"/>
        <v/>
      </c>
      <c r="AZ463" s="67" t="str">
        <f t="shared" si="110"/>
        <v/>
      </c>
      <c r="BA463" s="67" t="str">
        <f t="shared" si="111"/>
        <v/>
      </c>
      <c r="BB463" s="67" t="str">
        <f t="shared" si="112"/>
        <v/>
      </c>
      <c r="BC463" s="67" t="str">
        <f t="shared" si="113"/>
        <v/>
      </c>
      <c r="BD463" s="67" t="str">
        <f t="shared" si="114"/>
        <v/>
      </c>
      <c r="BE463" s="67" t="str">
        <f t="shared" si="115"/>
        <v/>
      </c>
      <c r="BF463" s="67" t="str">
        <f t="shared" si="116"/>
        <v/>
      </c>
      <c r="BG463" s="67" t="str">
        <f t="shared" si="117"/>
        <v/>
      </c>
      <c r="IY463" s="7"/>
      <c r="IZ463" s="7"/>
      <c r="JA463" s="7"/>
    </row>
    <row r="464" spans="3:261" ht="11.85" customHeight="1">
      <c r="C464" s="24"/>
      <c r="D464" s="12"/>
      <c r="E464" s="12"/>
      <c r="F464" s="12"/>
      <c r="G464" s="12"/>
      <c r="H464" s="14"/>
      <c r="I464" s="14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7"/>
      <c r="U464" s="7"/>
      <c r="V464" s="7"/>
      <c r="W464" s="7"/>
      <c r="X464" s="7"/>
      <c r="Y464" s="7"/>
      <c r="AH464" s="1"/>
      <c r="AI464" s="1"/>
      <c r="AJ464" s="1"/>
      <c r="AR464" s="7" t="str">
        <f t="shared" si="105"/>
        <v/>
      </c>
      <c r="AS464" s="67" t="str">
        <f t="shared" si="118"/>
        <v/>
      </c>
      <c r="AT464" s="67" t="str">
        <f t="shared" si="119"/>
        <v/>
      </c>
      <c r="AU464" s="67" t="str">
        <f t="shared" si="120"/>
        <v/>
      </c>
      <c r="AV464" s="67" t="str">
        <f t="shared" si="106"/>
        <v/>
      </c>
      <c r="AW464" s="67" t="str">
        <f t="shared" si="107"/>
        <v/>
      </c>
      <c r="AX464" s="67" t="str">
        <f t="shared" si="108"/>
        <v/>
      </c>
      <c r="AY464" s="67" t="str">
        <f t="shared" si="109"/>
        <v/>
      </c>
      <c r="AZ464" s="67" t="str">
        <f t="shared" si="110"/>
        <v/>
      </c>
      <c r="BA464" s="67" t="str">
        <f t="shared" si="111"/>
        <v/>
      </c>
      <c r="BB464" s="67" t="str">
        <f t="shared" si="112"/>
        <v/>
      </c>
      <c r="BC464" s="67" t="str">
        <f t="shared" si="113"/>
        <v/>
      </c>
      <c r="BD464" s="67" t="str">
        <f t="shared" si="114"/>
        <v/>
      </c>
      <c r="BE464" s="67" t="str">
        <f t="shared" si="115"/>
        <v/>
      </c>
      <c r="BF464" s="67" t="str">
        <f t="shared" si="116"/>
        <v/>
      </c>
      <c r="BG464" s="67" t="str">
        <f t="shared" si="117"/>
        <v/>
      </c>
      <c r="IY464" s="7"/>
      <c r="IZ464" s="7"/>
      <c r="JA464" s="7"/>
    </row>
    <row r="465" spans="3:261" ht="11.85" customHeight="1">
      <c r="C465" s="24"/>
      <c r="D465" s="12"/>
      <c r="E465" s="12"/>
      <c r="F465" s="12"/>
      <c r="G465" s="12"/>
      <c r="H465" s="14"/>
      <c r="I465" s="14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7"/>
      <c r="U465" s="7"/>
      <c r="V465" s="7"/>
      <c r="W465" s="7"/>
      <c r="X465" s="7"/>
      <c r="Y465" s="7"/>
      <c r="AH465" s="1"/>
      <c r="AI465" s="1"/>
      <c r="AJ465" s="1"/>
      <c r="AR465" s="7" t="str">
        <f t="shared" si="105"/>
        <v/>
      </c>
      <c r="AS465" s="67" t="str">
        <f t="shared" si="118"/>
        <v/>
      </c>
      <c r="AT465" s="67" t="str">
        <f t="shared" si="119"/>
        <v/>
      </c>
      <c r="AU465" s="67" t="str">
        <f t="shared" si="120"/>
        <v/>
      </c>
      <c r="AV465" s="67" t="str">
        <f t="shared" si="106"/>
        <v/>
      </c>
      <c r="AW465" s="67" t="str">
        <f t="shared" si="107"/>
        <v/>
      </c>
      <c r="AX465" s="67" t="str">
        <f t="shared" si="108"/>
        <v/>
      </c>
      <c r="AY465" s="67" t="str">
        <f t="shared" si="109"/>
        <v/>
      </c>
      <c r="AZ465" s="67" t="str">
        <f t="shared" si="110"/>
        <v/>
      </c>
      <c r="BA465" s="67" t="str">
        <f t="shared" si="111"/>
        <v/>
      </c>
      <c r="BB465" s="67" t="str">
        <f t="shared" si="112"/>
        <v/>
      </c>
      <c r="BC465" s="67" t="str">
        <f t="shared" si="113"/>
        <v/>
      </c>
      <c r="BD465" s="67" t="str">
        <f t="shared" si="114"/>
        <v/>
      </c>
      <c r="BE465" s="67" t="str">
        <f t="shared" si="115"/>
        <v/>
      </c>
      <c r="BF465" s="67" t="str">
        <f t="shared" si="116"/>
        <v/>
      </c>
      <c r="BG465" s="67" t="str">
        <f t="shared" si="117"/>
        <v/>
      </c>
      <c r="IY465" s="7"/>
      <c r="IZ465" s="7"/>
      <c r="JA465" s="7"/>
    </row>
    <row r="466" spans="3:261" ht="11.85" customHeight="1">
      <c r="C466" s="24"/>
      <c r="D466" s="12"/>
      <c r="E466" s="12"/>
      <c r="F466" s="12"/>
      <c r="G466" s="12"/>
      <c r="H466" s="14"/>
      <c r="I466" s="14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7"/>
      <c r="U466" s="7"/>
      <c r="V466" s="7"/>
      <c r="W466" s="7"/>
      <c r="X466" s="7"/>
      <c r="Y466" s="7"/>
      <c r="AH466" s="1"/>
      <c r="AI466" s="1"/>
      <c r="AJ466" s="1"/>
      <c r="AR466" s="7" t="str">
        <f t="shared" si="105"/>
        <v/>
      </c>
      <c r="AS466" s="67" t="str">
        <f t="shared" si="118"/>
        <v/>
      </c>
      <c r="AT466" s="67" t="str">
        <f t="shared" si="119"/>
        <v/>
      </c>
      <c r="AU466" s="67" t="str">
        <f t="shared" si="120"/>
        <v/>
      </c>
      <c r="AV466" s="67" t="str">
        <f t="shared" si="106"/>
        <v/>
      </c>
      <c r="AW466" s="67" t="str">
        <f t="shared" si="107"/>
        <v/>
      </c>
      <c r="AX466" s="67" t="str">
        <f t="shared" si="108"/>
        <v/>
      </c>
      <c r="AY466" s="67" t="str">
        <f t="shared" si="109"/>
        <v/>
      </c>
      <c r="AZ466" s="67" t="str">
        <f t="shared" si="110"/>
        <v/>
      </c>
      <c r="BA466" s="67" t="str">
        <f t="shared" si="111"/>
        <v/>
      </c>
      <c r="BB466" s="67" t="str">
        <f t="shared" si="112"/>
        <v/>
      </c>
      <c r="BC466" s="67" t="str">
        <f t="shared" si="113"/>
        <v/>
      </c>
      <c r="BD466" s="67" t="str">
        <f t="shared" si="114"/>
        <v/>
      </c>
      <c r="BE466" s="67" t="str">
        <f t="shared" si="115"/>
        <v/>
      </c>
      <c r="BF466" s="67" t="str">
        <f t="shared" si="116"/>
        <v/>
      </c>
      <c r="BG466" s="67" t="str">
        <f t="shared" si="117"/>
        <v/>
      </c>
      <c r="IY466" s="7"/>
      <c r="IZ466" s="7"/>
      <c r="JA466" s="7"/>
    </row>
    <row r="467" spans="3:261" ht="11.85" customHeight="1">
      <c r="C467" s="24"/>
      <c r="D467" s="12"/>
      <c r="E467" s="12"/>
      <c r="F467" s="12"/>
      <c r="G467" s="12"/>
      <c r="H467" s="14"/>
      <c r="I467" s="14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7"/>
      <c r="U467" s="7"/>
      <c r="V467" s="7"/>
      <c r="W467" s="7"/>
      <c r="X467" s="7"/>
      <c r="Y467" s="7"/>
      <c r="AH467" s="1"/>
      <c r="AI467" s="1"/>
      <c r="AJ467" s="1"/>
      <c r="AR467" s="7" t="str">
        <f t="shared" si="105"/>
        <v/>
      </c>
      <c r="AS467" s="67" t="str">
        <f t="shared" si="118"/>
        <v/>
      </c>
      <c r="AT467" s="67" t="str">
        <f t="shared" si="119"/>
        <v/>
      </c>
      <c r="AU467" s="67" t="str">
        <f t="shared" si="120"/>
        <v/>
      </c>
      <c r="AV467" s="67" t="str">
        <f t="shared" si="106"/>
        <v/>
      </c>
      <c r="AW467" s="67" t="str">
        <f t="shared" si="107"/>
        <v/>
      </c>
      <c r="AX467" s="67" t="str">
        <f t="shared" si="108"/>
        <v/>
      </c>
      <c r="AY467" s="67" t="str">
        <f t="shared" si="109"/>
        <v/>
      </c>
      <c r="AZ467" s="67" t="str">
        <f t="shared" si="110"/>
        <v/>
      </c>
      <c r="BA467" s="67" t="str">
        <f t="shared" si="111"/>
        <v/>
      </c>
      <c r="BB467" s="67" t="str">
        <f t="shared" si="112"/>
        <v/>
      </c>
      <c r="BC467" s="67" t="str">
        <f t="shared" si="113"/>
        <v/>
      </c>
      <c r="BD467" s="67" t="str">
        <f t="shared" si="114"/>
        <v/>
      </c>
      <c r="BE467" s="67" t="str">
        <f t="shared" si="115"/>
        <v/>
      </c>
      <c r="BF467" s="67" t="str">
        <f t="shared" si="116"/>
        <v/>
      </c>
      <c r="BG467" s="67" t="str">
        <f t="shared" si="117"/>
        <v/>
      </c>
      <c r="IY467" s="7"/>
      <c r="IZ467" s="7"/>
      <c r="JA467" s="7"/>
    </row>
    <row r="468" spans="3:261" ht="11.85" customHeight="1">
      <c r="C468" s="24"/>
      <c r="D468" s="12"/>
      <c r="E468" s="12"/>
      <c r="F468" s="12"/>
      <c r="G468" s="12"/>
      <c r="H468" s="14"/>
      <c r="I468" s="14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7"/>
      <c r="U468" s="7"/>
      <c r="V468" s="7"/>
      <c r="W468" s="7"/>
      <c r="X468" s="7"/>
      <c r="Y468" s="7"/>
      <c r="AH468" s="1"/>
      <c r="AI468" s="1"/>
      <c r="AJ468" s="1"/>
      <c r="AR468" s="7" t="str">
        <f t="shared" si="105"/>
        <v/>
      </c>
      <c r="AS468" s="67" t="str">
        <f t="shared" si="118"/>
        <v/>
      </c>
      <c r="AT468" s="67" t="str">
        <f t="shared" si="119"/>
        <v/>
      </c>
      <c r="AU468" s="67" t="str">
        <f t="shared" si="120"/>
        <v/>
      </c>
      <c r="AV468" s="67" t="str">
        <f t="shared" si="106"/>
        <v/>
      </c>
      <c r="AW468" s="67" t="str">
        <f t="shared" si="107"/>
        <v/>
      </c>
      <c r="AX468" s="67" t="str">
        <f t="shared" si="108"/>
        <v/>
      </c>
      <c r="AY468" s="67" t="str">
        <f t="shared" si="109"/>
        <v/>
      </c>
      <c r="AZ468" s="67" t="str">
        <f t="shared" si="110"/>
        <v/>
      </c>
      <c r="BA468" s="67" t="str">
        <f t="shared" si="111"/>
        <v/>
      </c>
      <c r="BB468" s="67" t="str">
        <f t="shared" si="112"/>
        <v/>
      </c>
      <c r="BC468" s="67" t="str">
        <f t="shared" si="113"/>
        <v/>
      </c>
      <c r="BD468" s="67" t="str">
        <f t="shared" si="114"/>
        <v/>
      </c>
      <c r="BE468" s="67" t="str">
        <f t="shared" si="115"/>
        <v/>
      </c>
      <c r="BF468" s="67" t="str">
        <f t="shared" si="116"/>
        <v/>
      </c>
      <c r="BG468" s="67" t="str">
        <f t="shared" si="117"/>
        <v/>
      </c>
      <c r="IY468" s="7"/>
      <c r="IZ468" s="7"/>
      <c r="JA468" s="7"/>
    </row>
    <row r="469" spans="3:261" ht="11.85" customHeight="1">
      <c r="C469" s="24"/>
      <c r="D469" s="12"/>
      <c r="E469" s="12"/>
      <c r="F469" s="12"/>
      <c r="G469" s="12"/>
      <c r="H469" s="14"/>
      <c r="I469" s="14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7"/>
      <c r="U469" s="7"/>
      <c r="V469" s="7"/>
      <c r="W469" s="7"/>
      <c r="X469" s="7"/>
      <c r="Y469" s="7"/>
      <c r="AH469" s="1"/>
      <c r="AI469" s="1"/>
      <c r="AJ469" s="1"/>
      <c r="AR469" s="7" t="str">
        <f t="shared" si="105"/>
        <v/>
      </c>
      <c r="AS469" s="67" t="str">
        <f t="shared" si="118"/>
        <v/>
      </c>
      <c r="AT469" s="67" t="str">
        <f t="shared" si="119"/>
        <v/>
      </c>
      <c r="AU469" s="67" t="str">
        <f t="shared" si="120"/>
        <v/>
      </c>
      <c r="AV469" s="67" t="str">
        <f t="shared" si="106"/>
        <v/>
      </c>
      <c r="AW469" s="67" t="str">
        <f t="shared" si="107"/>
        <v/>
      </c>
      <c r="AX469" s="67" t="str">
        <f t="shared" si="108"/>
        <v/>
      </c>
      <c r="AY469" s="67" t="str">
        <f t="shared" si="109"/>
        <v/>
      </c>
      <c r="AZ469" s="67" t="str">
        <f t="shared" si="110"/>
        <v/>
      </c>
      <c r="BA469" s="67" t="str">
        <f t="shared" si="111"/>
        <v/>
      </c>
      <c r="BB469" s="67" t="str">
        <f t="shared" si="112"/>
        <v/>
      </c>
      <c r="BC469" s="67" t="str">
        <f t="shared" si="113"/>
        <v/>
      </c>
      <c r="BD469" s="67" t="str">
        <f t="shared" si="114"/>
        <v/>
      </c>
      <c r="BE469" s="67" t="str">
        <f t="shared" si="115"/>
        <v/>
      </c>
      <c r="BF469" s="67" t="str">
        <f t="shared" si="116"/>
        <v/>
      </c>
      <c r="BG469" s="67" t="str">
        <f t="shared" si="117"/>
        <v/>
      </c>
      <c r="IY469" s="7"/>
      <c r="IZ469" s="7"/>
      <c r="JA469" s="7"/>
    </row>
    <row r="470" spans="3:261" ht="11.85" customHeight="1">
      <c r="C470" s="24"/>
      <c r="D470" s="12"/>
      <c r="E470" s="12"/>
      <c r="F470" s="12"/>
      <c r="G470" s="12"/>
      <c r="H470" s="14"/>
      <c r="I470" s="14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7"/>
      <c r="U470" s="7"/>
      <c r="V470" s="7"/>
      <c r="W470" s="7"/>
      <c r="X470" s="7"/>
      <c r="Y470" s="7"/>
      <c r="AH470" s="1"/>
      <c r="AI470" s="1"/>
      <c r="AJ470" s="1"/>
      <c r="AR470" s="7" t="str">
        <f t="shared" si="105"/>
        <v/>
      </c>
      <c r="AS470" s="67" t="str">
        <f t="shared" si="118"/>
        <v/>
      </c>
      <c r="AT470" s="67" t="str">
        <f t="shared" si="119"/>
        <v/>
      </c>
      <c r="AU470" s="67" t="str">
        <f t="shared" si="120"/>
        <v/>
      </c>
      <c r="AV470" s="67" t="str">
        <f t="shared" si="106"/>
        <v/>
      </c>
      <c r="AW470" s="67" t="str">
        <f t="shared" si="107"/>
        <v/>
      </c>
      <c r="AX470" s="67" t="str">
        <f t="shared" si="108"/>
        <v/>
      </c>
      <c r="AY470" s="67" t="str">
        <f t="shared" si="109"/>
        <v/>
      </c>
      <c r="AZ470" s="67" t="str">
        <f t="shared" si="110"/>
        <v/>
      </c>
      <c r="BA470" s="67" t="str">
        <f t="shared" si="111"/>
        <v/>
      </c>
      <c r="BB470" s="67" t="str">
        <f t="shared" si="112"/>
        <v/>
      </c>
      <c r="BC470" s="67" t="str">
        <f t="shared" si="113"/>
        <v/>
      </c>
      <c r="BD470" s="67" t="str">
        <f t="shared" si="114"/>
        <v/>
      </c>
      <c r="BE470" s="67" t="str">
        <f t="shared" si="115"/>
        <v/>
      </c>
      <c r="BF470" s="67" t="str">
        <f t="shared" si="116"/>
        <v/>
      </c>
      <c r="BG470" s="67" t="str">
        <f t="shared" si="117"/>
        <v/>
      </c>
      <c r="IY470" s="7"/>
      <c r="IZ470" s="7"/>
      <c r="JA470" s="7"/>
    </row>
    <row r="471" spans="3:261" ht="11.85" customHeight="1">
      <c r="C471" s="24"/>
      <c r="D471" s="12"/>
      <c r="E471" s="12"/>
      <c r="F471" s="12"/>
      <c r="G471" s="12"/>
      <c r="H471" s="14"/>
      <c r="I471" s="14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7"/>
      <c r="U471" s="7"/>
      <c r="V471" s="7"/>
      <c r="W471" s="7"/>
      <c r="X471" s="7"/>
      <c r="Y471" s="7"/>
      <c r="AH471" s="1"/>
      <c r="AI471" s="1"/>
      <c r="AJ471" s="1"/>
      <c r="AR471" s="7" t="str">
        <f t="shared" si="105"/>
        <v/>
      </c>
      <c r="AS471" s="67" t="str">
        <f t="shared" si="118"/>
        <v/>
      </c>
      <c r="AT471" s="67" t="str">
        <f t="shared" si="119"/>
        <v/>
      </c>
      <c r="AU471" s="67" t="str">
        <f t="shared" si="120"/>
        <v/>
      </c>
      <c r="AV471" s="67" t="str">
        <f t="shared" si="106"/>
        <v/>
      </c>
      <c r="AW471" s="67" t="str">
        <f t="shared" si="107"/>
        <v/>
      </c>
      <c r="AX471" s="67" t="str">
        <f t="shared" si="108"/>
        <v/>
      </c>
      <c r="AY471" s="67" t="str">
        <f t="shared" si="109"/>
        <v/>
      </c>
      <c r="AZ471" s="67" t="str">
        <f t="shared" si="110"/>
        <v/>
      </c>
      <c r="BA471" s="67" t="str">
        <f t="shared" si="111"/>
        <v/>
      </c>
      <c r="BB471" s="67" t="str">
        <f t="shared" si="112"/>
        <v/>
      </c>
      <c r="BC471" s="67" t="str">
        <f t="shared" si="113"/>
        <v/>
      </c>
      <c r="BD471" s="67" t="str">
        <f t="shared" si="114"/>
        <v/>
      </c>
      <c r="BE471" s="67" t="str">
        <f t="shared" si="115"/>
        <v/>
      </c>
      <c r="BF471" s="67" t="str">
        <f t="shared" si="116"/>
        <v/>
      </c>
      <c r="BG471" s="67" t="str">
        <f t="shared" si="117"/>
        <v/>
      </c>
      <c r="IY471" s="7"/>
      <c r="IZ471" s="7"/>
      <c r="JA471" s="7"/>
    </row>
    <row r="472" spans="3:261" ht="11.85" customHeight="1">
      <c r="C472" s="24"/>
      <c r="D472" s="12"/>
      <c r="E472" s="12"/>
      <c r="F472" s="12"/>
      <c r="G472" s="12"/>
      <c r="H472" s="14"/>
      <c r="I472" s="14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7"/>
      <c r="U472" s="7"/>
      <c r="V472" s="7"/>
      <c r="W472" s="7"/>
      <c r="X472" s="7"/>
      <c r="Y472" s="7"/>
      <c r="AH472" s="1"/>
      <c r="AI472" s="1"/>
      <c r="AJ472" s="1"/>
      <c r="AR472" s="7" t="str">
        <f t="shared" si="105"/>
        <v/>
      </c>
      <c r="AS472" s="67" t="str">
        <f t="shared" si="118"/>
        <v/>
      </c>
      <c r="AT472" s="67" t="str">
        <f t="shared" si="119"/>
        <v/>
      </c>
      <c r="AU472" s="67" t="str">
        <f t="shared" si="120"/>
        <v/>
      </c>
      <c r="AV472" s="67" t="str">
        <f t="shared" si="106"/>
        <v/>
      </c>
      <c r="AW472" s="67" t="str">
        <f t="shared" si="107"/>
        <v/>
      </c>
      <c r="AX472" s="67" t="str">
        <f t="shared" si="108"/>
        <v/>
      </c>
      <c r="AY472" s="67" t="str">
        <f t="shared" si="109"/>
        <v/>
      </c>
      <c r="AZ472" s="67" t="str">
        <f t="shared" si="110"/>
        <v/>
      </c>
      <c r="BA472" s="67" t="str">
        <f t="shared" si="111"/>
        <v/>
      </c>
      <c r="BB472" s="67" t="str">
        <f t="shared" si="112"/>
        <v/>
      </c>
      <c r="BC472" s="67" t="str">
        <f t="shared" si="113"/>
        <v/>
      </c>
      <c r="BD472" s="67" t="str">
        <f t="shared" si="114"/>
        <v/>
      </c>
      <c r="BE472" s="67" t="str">
        <f t="shared" si="115"/>
        <v/>
      </c>
      <c r="BF472" s="67" t="str">
        <f t="shared" si="116"/>
        <v/>
      </c>
      <c r="BG472" s="67" t="str">
        <f t="shared" si="117"/>
        <v/>
      </c>
      <c r="IY472" s="7"/>
      <c r="IZ472" s="7"/>
      <c r="JA472" s="7"/>
    </row>
    <row r="473" spans="3:261" ht="11.85" customHeight="1">
      <c r="C473" s="24"/>
      <c r="D473" s="12"/>
      <c r="E473" s="12"/>
      <c r="F473" s="12"/>
      <c r="G473" s="12"/>
      <c r="H473" s="14"/>
      <c r="I473" s="14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7"/>
      <c r="U473" s="7"/>
      <c r="V473" s="7"/>
      <c r="W473" s="7"/>
      <c r="X473" s="7"/>
      <c r="Y473" s="7"/>
      <c r="AH473" s="1"/>
      <c r="AI473" s="1"/>
      <c r="AJ473" s="1"/>
      <c r="AR473" s="7" t="str">
        <f t="shared" si="105"/>
        <v/>
      </c>
      <c r="AS473" s="67" t="str">
        <f t="shared" si="118"/>
        <v/>
      </c>
      <c r="AT473" s="67" t="str">
        <f t="shared" si="119"/>
        <v/>
      </c>
      <c r="AU473" s="67" t="str">
        <f t="shared" si="120"/>
        <v/>
      </c>
      <c r="AV473" s="67" t="str">
        <f t="shared" si="106"/>
        <v/>
      </c>
      <c r="AW473" s="67" t="str">
        <f t="shared" si="107"/>
        <v/>
      </c>
      <c r="AX473" s="67" t="str">
        <f t="shared" si="108"/>
        <v/>
      </c>
      <c r="AY473" s="67" t="str">
        <f t="shared" si="109"/>
        <v/>
      </c>
      <c r="AZ473" s="67" t="str">
        <f t="shared" si="110"/>
        <v/>
      </c>
      <c r="BA473" s="67" t="str">
        <f t="shared" si="111"/>
        <v/>
      </c>
      <c r="BB473" s="67" t="str">
        <f t="shared" si="112"/>
        <v/>
      </c>
      <c r="BC473" s="67" t="str">
        <f t="shared" si="113"/>
        <v/>
      </c>
      <c r="BD473" s="67" t="str">
        <f t="shared" si="114"/>
        <v/>
      </c>
      <c r="BE473" s="67" t="str">
        <f t="shared" si="115"/>
        <v/>
      </c>
      <c r="BF473" s="67" t="str">
        <f t="shared" si="116"/>
        <v/>
      </c>
      <c r="BG473" s="67" t="str">
        <f t="shared" si="117"/>
        <v/>
      </c>
      <c r="IY473" s="7"/>
      <c r="IZ473" s="7"/>
      <c r="JA473" s="7"/>
    </row>
    <row r="474" spans="3:261" ht="11.85" customHeight="1">
      <c r="C474" s="24"/>
      <c r="D474" s="12"/>
      <c r="E474" s="12"/>
      <c r="F474" s="12"/>
      <c r="G474" s="12"/>
      <c r="H474" s="14"/>
      <c r="I474" s="14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7"/>
      <c r="U474" s="7"/>
      <c r="V474" s="7"/>
      <c r="W474" s="7"/>
      <c r="X474" s="7"/>
      <c r="Y474" s="7"/>
      <c r="AH474" s="1"/>
      <c r="AI474" s="1"/>
      <c r="AJ474" s="1"/>
      <c r="AR474" s="7" t="str">
        <f t="shared" si="105"/>
        <v/>
      </c>
      <c r="AS474" s="67" t="str">
        <f t="shared" si="118"/>
        <v/>
      </c>
      <c r="AT474" s="67" t="str">
        <f t="shared" si="119"/>
        <v/>
      </c>
      <c r="AU474" s="67" t="str">
        <f t="shared" si="120"/>
        <v/>
      </c>
      <c r="AV474" s="67" t="str">
        <f t="shared" si="106"/>
        <v/>
      </c>
      <c r="AW474" s="67" t="str">
        <f t="shared" si="107"/>
        <v/>
      </c>
      <c r="AX474" s="67" t="str">
        <f t="shared" si="108"/>
        <v/>
      </c>
      <c r="AY474" s="67" t="str">
        <f t="shared" si="109"/>
        <v/>
      </c>
      <c r="AZ474" s="67" t="str">
        <f t="shared" si="110"/>
        <v/>
      </c>
      <c r="BA474" s="67" t="str">
        <f t="shared" si="111"/>
        <v/>
      </c>
      <c r="BB474" s="67" t="str">
        <f t="shared" si="112"/>
        <v/>
      </c>
      <c r="BC474" s="67" t="str">
        <f t="shared" si="113"/>
        <v/>
      </c>
      <c r="BD474" s="67" t="str">
        <f t="shared" si="114"/>
        <v/>
      </c>
      <c r="BE474" s="67" t="str">
        <f t="shared" si="115"/>
        <v/>
      </c>
      <c r="BF474" s="67" t="str">
        <f t="shared" si="116"/>
        <v/>
      </c>
      <c r="BG474" s="67" t="str">
        <f t="shared" si="117"/>
        <v/>
      </c>
      <c r="IY474" s="7"/>
      <c r="IZ474" s="7"/>
      <c r="JA474" s="7"/>
    </row>
    <row r="475" spans="3:261" ht="11.85" customHeight="1">
      <c r="C475" s="24"/>
      <c r="D475" s="12"/>
      <c r="E475" s="12"/>
      <c r="F475" s="12"/>
      <c r="G475" s="12"/>
      <c r="H475" s="14"/>
      <c r="I475" s="14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7"/>
      <c r="U475" s="7"/>
      <c r="V475" s="7"/>
      <c r="W475" s="7"/>
      <c r="X475" s="7"/>
      <c r="Y475" s="7"/>
      <c r="AH475" s="1"/>
      <c r="AI475" s="1"/>
      <c r="AJ475" s="1"/>
      <c r="AR475" s="7" t="str">
        <f t="shared" si="105"/>
        <v/>
      </c>
      <c r="AS475" s="67" t="str">
        <f t="shared" si="118"/>
        <v/>
      </c>
      <c r="AT475" s="67" t="str">
        <f t="shared" si="119"/>
        <v/>
      </c>
      <c r="AU475" s="67" t="str">
        <f t="shared" si="120"/>
        <v/>
      </c>
      <c r="AV475" s="67" t="str">
        <f t="shared" si="106"/>
        <v/>
      </c>
      <c r="AW475" s="67" t="str">
        <f t="shared" si="107"/>
        <v/>
      </c>
      <c r="AX475" s="67" t="str">
        <f t="shared" si="108"/>
        <v/>
      </c>
      <c r="AY475" s="67" t="str">
        <f t="shared" si="109"/>
        <v/>
      </c>
      <c r="AZ475" s="67" t="str">
        <f t="shared" si="110"/>
        <v/>
      </c>
      <c r="BA475" s="67" t="str">
        <f t="shared" si="111"/>
        <v/>
      </c>
      <c r="BB475" s="67" t="str">
        <f t="shared" si="112"/>
        <v/>
      </c>
      <c r="BC475" s="67" t="str">
        <f t="shared" si="113"/>
        <v/>
      </c>
      <c r="BD475" s="67" t="str">
        <f t="shared" si="114"/>
        <v/>
      </c>
      <c r="BE475" s="67" t="str">
        <f t="shared" si="115"/>
        <v/>
      </c>
      <c r="BF475" s="67" t="str">
        <f t="shared" si="116"/>
        <v/>
      </c>
      <c r="BG475" s="67" t="str">
        <f t="shared" si="117"/>
        <v/>
      </c>
      <c r="IY475" s="7"/>
      <c r="IZ475" s="7"/>
      <c r="JA475" s="7"/>
    </row>
    <row r="476" spans="3:261" ht="11.85" customHeight="1">
      <c r="C476" s="24"/>
      <c r="D476" s="12"/>
      <c r="E476" s="12"/>
      <c r="F476" s="12"/>
      <c r="G476" s="12"/>
      <c r="H476" s="14"/>
      <c r="I476" s="14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7"/>
      <c r="U476" s="7"/>
      <c r="V476" s="7"/>
      <c r="W476" s="7"/>
      <c r="X476" s="7"/>
      <c r="Y476" s="7"/>
      <c r="AH476" s="1"/>
      <c r="AI476" s="1"/>
      <c r="AJ476" s="1"/>
      <c r="AR476" s="7" t="str">
        <f t="shared" si="105"/>
        <v/>
      </c>
      <c r="AS476" s="67" t="str">
        <f t="shared" si="118"/>
        <v/>
      </c>
      <c r="AT476" s="67" t="str">
        <f t="shared" si="119"/>
        <v/>
      </c>
      <c r="AU476" s="67" t="str">
        <f t="shared" si="120"/>
        <v/>
      </c>
      <c r="AV476" s="67" t="str">
        <f t="shared" si="106"/>
        <v/>
      </c>
      <c r="AW476" s="67" t="str">
        <f t="shared" si="107"/>
        <v/>
      </c>
      <c r="AX476" s="67" t="str">
        <f t="shared" si="108"/>
        <v/>
      </c>
      <c r="AY476" s="67" t="str">
        <f t="shared" si="109"/>
        <v/>
      </c>
      <c r="AZ476" s="67" t="str">
        <f t="shared" si="110"/>
        <v/>
      </c>
      <c r="BA476" s="67" t="str">
        <f t="shared" si="111"/>
        <v/>
      </c>
      <c r="BB476" s="67" t="str">
        <f t="shared" si="112"/>
        <v/>
      </c>
      <c r="BC476" s="67" t="str">
        <f t="shared" si="113"/>
        <v/>
      </c>
      <c r="BD476" s="67" t="str">
        <f t="shared" si="114"/>
        <v/>
      </c>
      <c r="BE476" s="67" t="str">
        <f t="shared" si="115"/>
        <v/>
      </c>
      <c r="BF476" s="67" t="str">
        <f t="shared" si="116"/>
        <v/>
      </c>
      <c r="BG476" s="67" t="str">
        <f t="shared" si="117"/>
        <v/>
      </c>
      <c r="IY476" s="7"/>
      <c r="IZ476" s="7"/>
      <c r="JA476" s="7"/>
    </row>
    <row r="477" spans="3:261" ht="11.85" customHeight="1">
      <c r="C477" s="24"/>
      <c r="D477" s="12"/>
      <c r="E477" s="12"/>
      <c r="F477" s="12"/>
      <c r="G477" s="12"/>
      <c r="H477" s="14"/>
      <c r="I477" s="14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7"/>
      <c r="U477" s="7"/>
      <c r="V477" s="7"/>
      <c r="W477" s="7"/>
      <c r="X477" s="7"/>
      <c r="Y477" s="7"/>
      <c r="AH477" s="1"/>
      <c r="AI477" s="1"/>
      <c r="AJ477" s="1"/>
      <c r="AR477" s="7" t="str">
        <f t="shared" si="105"/>
        <v/>
      </c>
      <c r="AS477" s="67" t="str">
        <f t="shared" si="118"/>
        <v/>
      </c>
      <c r="AT477" s="67" t="str">
        <f t="shared" si="119"/>
        <v/>
      </c>
      <c r="AU477" s="67" t="str">
        <f t="shared" si="120"/>
        <v/>
      </c>
      <c r="AV477" s="67" t="str">
        <f t="shared" si="106"/>
        <v/>
      </c>
      <c r="AW477" s="67" t="str">
        <f t="shared" si="107"/>
        <v/>
      </c>
      <c r="AX477" s="67" t="str">
        <f t="shared" si="108"/>
        <v/>
      </c>
      <c r="AY477" s="67" t="str">
        <f t="shared" si="109"/>
        <v/>
      </c>
      <c r="AZ477" s="67" t="str">
        <f t="shared" si="110"/>
        <v/>
      </c>
      <c r="BA477" s="67" t="str">
        <f t="shared" si="111"/>
        <v/>
      </c>
      <c r="BB477" s="67" t="str">
        <f t="shared" si="112"/>
        <v/>
      </c>
      <c r="BC477" s="67" t="str">
        <f t="shared" si="113"/>
        <v/>
      </c>
      <c r="BD477" s="67" t="str">
        <f t="shared" si="114"/>
        <v/>
      </c>
      <c r="BE477" s="67" t="str">
        <f t="shared" si="115"/>
        <v/>
      </c>
      <c r="BF477" s="67" t="str">
        <f t="shared" si="116"/>
        <v/>
      </c>
      <c r="BG477" s="67" t="str">
        <f t="shared" si="117"/>
        <v/>
      </c>
      <c r="IY477" s="7"/>
      <c r="IZ477" s="7"/>
      <c r="JA477" s="7"/>
    </row>
    <row r="478" spans="3:261" ht="11.85" customHeight="1">
      <c r="C478" s="24"/>
      <c r="D478" s="12"/>
      <c r="E478" s="12"/>
      <c r="F478" s="12"/>
      <c r="G478" s="12"/>
      <c r="H478" s="14"/>
      <c r="I478" s="14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7"/>
      <c r="U478" s="7"/>
      <c r="V478" s="7"/>
      <c r="W478" s="7"/>
      <c r="X478" s="7"/>
      <c r="Y478" s="7"/>
      <c r="AH478" s="1"/>
      <c r="AI478" s="1"/>
      <c r="AJ478" s="1"/>
      <c r="AR478" s="7" t="str">
        <f t="shared" si="105"/>
        <v/>
      </c>
      <c r="AS478" s="67" t="str">
        <f t="shared" si="118"/>
        <v/>
      </c>
      <c r="AT478" s="67" t="str">
        <f t="shared" si="119"/>
        <v/>
      </c>
      <c r="AU478" s="67" t="str">
        <f t="shared" si="120"/>
        <v/>
      </c>
      <c r="AV478" s="67" t="str">
        <f t="shared" si="106"/>
        <v/>
      </c>
      <c r="AW478" s="67" t="str">
        <f t="shared" si="107"/>
        <v/>
      </c>
      <c r="AX478" s="67" t="str">
        <f t="shared" si="108"/>
        <v/>
      </c>
      <c r="AY478" s="67" t="str">
        <f t="shared" si="109"/>
        <v/>
      </c>
      <c r="AZ478" s="67" t="str">
        <f t="shared" si="110"/>
        <v/>
      </c>
      <c r="BA478" s="67" t="str">
        <f t="shared" si="111"/>
        <v/>
      </c>
      <c r="BB478" s="67" t="str">
        <f t="shared" si="112"/>
        <v/>
      </c>
      <c r="BC478" s="67" t="str">
        <f t="shared" si="113"/>
        <v/>
      </c>
      <c r="BD478" s="67" t="str">
        <f t="shared" si="114"/>
        <v/>
      </c>
      <c r="BE478" s="67" t="str">
        <f t="shared" si="115"/>
        <v/>
      </c>
      <c r="BF478" s="67" t="str">
        <f t="shared" si="116"/>
        <v/>
      </c>
      <c r="BG478" s="67" t="str">
        <f t="shared" si="117"/>
        <v/>
      </c>
      <c r="IY478" s="7"/>
      <c r="IZ478" s="7"/>
      <c r="JA478" s="7"/>
    </row>
    <row r="479" spans="3:261" ht="11.85" customHeight="1">
      <c r="C479" s="24"/>
      <c r="D479" s="12"/>
      <c r="E479" s="12"/>
      <c r="F479" s="12"/>
      <c r="G479" s="12"/>
      <c r="H479" s="14"/>
      <c r="I479" s="14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7"/>
      <c r="U479" s="7"/>
      <c r="V479" s="7"/>
      <c r="W479" s="7"/>
      <c r="X479" s="7"/>
      <c r="Y479" s="7"/>
      <c r="AH479" s="1"/>
      <c r="AI479" s="1"/>
      <c r="AJ479" s="1"/>
      <c r="AR479" s="7" t="str">
        <f t="shared" si="105"/>
        <v/>
      </c>
      <c r="AS479" s="67" t="str">
        <f t="shared" si="118"/>
        <v/>
      </c>
      <c r="AT479" s="67" t="str">
        <f t="shared" si="119"/>
        <v/>
      </c>
      <c r="AU479" s="67" t="str">
        <f t="shared" si="120"/>
        <v/>
      </c>
      <c r="AV479" s="67" t="str">
        <f t="shared" si="106"/>
        <v/>
      </c>
      <c r="AW479" s="67" t="str">
        <f t="shared" si="107"/>
        <v/>
      </c>
      <c r="AX479" s="67" t="str">
        <f t="shared" si="108"/>
        <v/>
      </c>
      <c r="AY479" s="67" t="str">
        <f t="shared" si="109"/>
        <v/>
      </c>
      <c r="AZ479" s="67" t="str">
        <f t="shared" si="110"/>
        <v/>
      </c>
      <c r="BA479" s="67" t="str">
        <f t="shared" si="111"/>
        <v/>
      </c>
      <c r="BB479" s="67" t="str">
        <f t="shared" si="112"/>
        <v/>
      </c>
      <c r="BC479" s="67" t="str">
        <f t="shared" si="113"/>
        <v/>
      </c>
      <c r="BD479" s="67" t="str">
        <f t="shared" si="114"/>
        <v/>
      </c>
      <c r="BE479" s="67" t="str">
        <f t="shared" si="115"/>
        <v/>
      </c>
      <c r="BF479" s="67" t="str">
        <f t="shared" si="116"/>
        <v/>
      </c>
      <c r="BG479" s="67" t="str">
        <f t="shared" si="117"/>
        <v/>
      </c>
      <c r="IY479" s="7"/>
      <c r="IZ479" s="7"/>
      <c r="JA479" s="7"/>
    </row>
    <row r="480" spans="3:261" ht="11.85" customHeight="1">
      <c r="C480" s="24"/>
      <c r="D480" s="12"/>
      <c r="E480" s="12"/>
      <c r="F480" s="12"/>
      <c r="G480" s="12"/>
      <c r="H480" s="14"/>
      <c r="I480" s="14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7"/>
      <c r="U480" s="7"/>
      <c r="V480" s="7"/>
      <c r="W480" s="7"/>
      <c r="X480" s="7"/>
      <c r="Y480" s="7"/>
      <c r="AH480" s="1"/>
      <c r="AI480" s="1"/>
      <c r="AJ480" s="1"/>
      <c r="AR480" s="7" t="str">
        <f t="shared" si="105"/>
        <v/>
      </c>
      <c r="AS480" s="67" t="str">
        <f t="shared" si="118"/>
        <v/>
      </c>
      <c r="AT480" s="67" t="str">
        <f t="shared" si="119"/>
        <v/>
      </c>
      <c r="AU480" s="67" t="str">
        <f t="shared" si="120"/>
        <v/>
      </c>
      <c r="AV480" s="67" t="str">
        <f t="shared" si="106"/>
        <v/>
      </c>
      <c r="AW480" s="67" t="str">
        <f t="shared" si="107"/>
        <v/>
      </c>
      <c r="AX480" s="67" t="str">
        <f t="shared" si="108"/>
        <v/>
      </c>
      <c r="AY480" s="67" t="str">
        <f t="shared" si="109"/>
        <v/>
      </c>
      <c r="AZ480" s="67" t="str">
        <f t="shared" si="110"/>
        <v/>
      </c>
      <c r="BA480" s="67" t="str">
        <f t="shared" si="111"/>
        <v/>
      </c>
      <c r="BB480" s="67" t="str">
        <f t="shared" si="112"/>
        <v/>
      </c>
      <c r="BC480" s="67" t="str">
        <f t="shared" si="113"/>
        <v/>
      </c>
      <c r="BD480" s="67" t="str">
        <f t="shared" si="114"/>
        <v/>
      </c>
      <c r="BE480" s="67" t="str">
        <f t="shared" si="115"/>
        <v/>
      </c>
      <c r="BF480" s="67" t="str">
        <f t="shared" si="116"/>
        <v/>
      </c>
      <c r="BG480" s="67" t="str">
        <f t="shared" si="117"/>
        <v/>
      </c>
      <c r="IY480" s="7"/>
      <c r="IZ480" s="7"/>
      <c r="JA480" s="7"/>
    </row>
    <row r="481" spans="3:261" ht="11.85" customHeight="1">
      <c r="C481" s="24"/>
      <c r="D481" s="12"/>
      <c r="E481" s="12"/>
      <c r="F481" s="12"/>
      <c r="G481" s="12"/>
      <c r="H481" s="14"/>
      <c r="I481" s="14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7"/>
      <c r="U481" s="7"/>
      <c r="V481" s="7"/>
      <c r="W481" s="7"/>
      <c r="X481" s="7"/>
      <c r="Y481" s="7"/>
      <c r="AH481" s="1"/>
      <c r="AI481" s="1"/>
      <c r="AJ481" s="1"/>
      <c r="AR481" s="7" t="str">
        <f t="shared" si="105"/>
        <v/>
      </c>
      <c r="AS481" s="67" t="str">
        <f t="shared" si="118"/>
        <v/>
      </c>
      <c r="AT481" s="67" t="str">
        <f t="shared" si="119"/>
        <v/>
      </c>
      <c r="AU481" s="67" t="str">
        <f t="shared" si="120"/>
        <v/>
      </c>
      <c r="AV481" s="67" t="str">
        <f t="shared" si="106"/>
        <v/>
      </c>
      <c r="AW481" s="67" t="str">
        <f t="shared" si="107"/>
        <v/>
      </c>
      <c r="AX481" s="67" t="str">
        <f t="shared" si="108"/>
        <v/>
      </c>
      <c r="AY481" s="67" t="str">
        <f t="shared" si="109"/>
        <v/>
      </c>
      <c r="AZ481" s="67" t="str">
        <f t="shared" si="110"/>
        <v/>
      </c>
      <c r="BA481" s="67" t="str">
        <f t="shared" si="111"/>
        <v/>
      </c>
      <c r="BB481" s="67" t="str">
        <f t="shared" si="112"/>
        <v/>
      </c>
      <c r="BC481" s="67" t="str">
        <f t="shared" si="113"/>
        <v/>
      </c>
      <c r="BD481" s="67" t="str">
        <f t="shared" si="114"/>
        <v/>
      </c>
      <c r="BE481" s="67" t="str">
        <f t="shared" si="115"/>
        <v/>
      </c>
      <c r="BF481" s="67" t="str">
        <f t="shared" si="116"/>
        <v/>
      </c>
      <c r="BG481" s="67" t="str">
        <f t="shared" si="117"/>
        <v/>
      </c>
      <c r="IY481" s="7"/>
      <c r="IZ481" s="7"/>
      <c r="JA481" s="7"/>
    </row>
    <row r="482" spans="3:261" ht="11.85" customHeight="1">
      <c r="C482" s="24"/>
      <c r="D482" s="12"/>
      <c r="E482" s="12"/>
      <c r="F482" s="12"/>
      <c r="G482" s="12"/>
      <c r="H482" s="14"/>
      <c r="I482" s="14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7"/>
      <c r="U482" s="7"/>
      <c r="V482" s="7"/>
      <c r="W482" s="7"/>
      <c r="X482" s="7"/>
      <c r="Y482" s="7"/>
      <c r="AH482" s="1"/>
      <c r="AI482" s="1"/>
      <c r="AJ482" s="1"/>
      <c r="AR482" s="7" t="str">
        <f t="shared" si="105"/>
        <v/>
      </c>
      <c r="AS482" s="67" t="str">
        <f t="shared" si="118"/>
        <v/>
      </c>
      <c r="AT482" s="67" t="str">
        <f t="shared" si="119"/>
        <v/>
      </c>
      <c r="AU482" s="67" t="str">
        <f t="shared" si="120"/>
        <v/>
      </c>
      <c r="AV482" s="67" t="str">
        <f t="shared" si="106"/>
        <v/>
      </c>
      <c r="AW482" s="67" t="str">
        <f t="shared" si="107"/>
        <v/>
      </c>
      <c r="AX482" s="67" t="str">
        <f t="shared" si="108"/>
        <v/>
      </c>
      <c r="AY482" s="67" t="str">
        <f t="shared" si="109"/>
        <v/>
      </c>
      <c r="AZ482" s="67" t="str">
        <f t="shared" si="110"/>
        <v/>
      </c>
      <c r="BA482" s="67" t="str">
        <f t="shared" si="111"/>
        <v/>
      </c>
      <c r="BB482" s="67" t="str">
        <f t="shared" si="112"/>
        <v/>
      </c>
      <c r="BC482" s="67" t="str">
        <f t="shared" si="113"/>
        <v/>
      </c>
      <c r="BD482" s="67" t="str">
        <f t="shared" si="114"/>
        <v/>
      </c>
      <c r="BE482" s="67" t="str">
        <f t="shared" si="115"/>
        <v/>
      </c>
      <c r="BF482" s="67" t="str">
        <f t="shared" si="116"/>
        <v/>
      </c>
      <c r="BG482" s="67" t="str">
        <f t="shared" si="117"/>
        <v/>
      </c>
      <c r="IY482" s="7"/>
      <c r="IZ482" s="7"/>
      <c r="JA482" s="7"/>
    </row>
    <row r="483" spans="3:261" ht="11.85" customHeight="1">
      <c r="C483" s="24"/>
      <c r="D483" s="12"/>
      <c r="E483" s="12"/>
      <c r="F483" s="12"/>
      <c r="G483" s="12"/>
      <c r="H483" s="14"/>
      <c r="I483" s="14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7"/>
      <c r="U483" s="7"/>
      <c r="V483" s="7"/>
      <c r="W483" s="7"/>
      <c r="X483" s="7"/>
      <c r="Y483" s="7"/>
      <c r="AH483" s="1"/>
      <c r="AI483" s="1"/>
      <c r="AJ483" s="1"/>
      <c r="AR483" s="7" t="str">
        <f t="shared" si="105"/>
        <v/>
      </c>
      <c r="AS483" s="67" t="str">
        <f t="shared" si="118"/>
        <v/>
      </c>
      <c r="AT483" s="67" t="str">
        <f t="shared" si="119"/>
        <v/>
      </c>
      <c r="AU483" s="67" t="str">
        <f t="shared" si="120"/>
        <v/>
      </c>
      <c r="AV483" s="67" t="str">
        <f t="shared" si="106"/>
        <v/>
      </c>
      <c r="AW483" s="67" t="str">
        <f t="shared" si="107"/>
        <v/>
      </c>
      <c r="AX483" s="67" t="str">
        <f t="shared" si="108"/>
        <v/>
      </c>
      <c r="AY483" s="67" t="str">
        <f t="shared" si="109"/>
        <v/>
      </c>
      <c r="AZ483" s="67" t="str">
        <f t="shared" si="110"/>
        <v/>
      </c>
      <c r="BA483" s="67" t="str">
        <f t="shared" si="111"/>
        <v/>
      </c>
      <c r="BB483" s="67" t="str">
        <f t="shared" si="112"/>
        <v/>
      </c>
      <c r="BC483" s="67" t="str">
        <f t="shared" si="113"/>
        <v/>
      </c>
      <c r="BD483" s="67" t="str">
        <f t="shared" si="114"/>
        <v/>
      </c>
      <c r="BE483" s="67" t="str">
        <f t="shared" si="115"/>
        <v/>
      </c>
      <c r="BF483" s="67" t="str">
        <f t="shared" si="116"/>
        <v/>
      </c>
      <c r="BG483" s="67" t="str">
        <f t="shared" si="117"/>
        <v/>
      </c>
      <c r="IY483" s="7"/>
      <c r="IZ483" s="7"/>
      <c r="JA483" s="7"/>
    </row>
    <row r="484" spans="3:261" ht="11.85" customHeight="1">
      <c r="C484" s="24"/>
      <c r="D484" s="12"/>
      <c r="E484" s="12"/>
      <c r="F484" s="12"/>
      <c r="G484" s="12"/>
      <c r="H484" s="14"/>
      <c r="I484" s="14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7"/>
      <c r="U484" s="7"/>
      <c r="V484" s="7"/>
      <c r="W484" s="7"/>
      <c r="X484" s="7"/>
      <c r="Y484" s="7"/>
      <c r="AH484" s="1"/>
      <c r="AI484" s="1"/>
      <c r="AJ484" s="1"/>
      <c r="AR484" s="7" t="str">
        <f t="shared" si="105"/>
        <v/>
      </c>
      <c r="AS484" s="67" t="str">
        <f t="shared" si="118"/>
        <v/>
      </c>
      <c r="AT484" s="67" t="str">
        <f t="shared" si="119"/>
        <v/>
      </c>
      <c r="AU484" s="67" t="str">
        <f t="shared" si="120"/>
        <v/>
      </c>
      <c r="AV484" s="67" t="str">
        <f t="shared" si="106"/>
        <v/>
      </c>
      <c r="AW484" s="67" t="str">
        <f t="shared" si="107"/>
        <v/>
      </c>
      <c r="AX484" s="67" t="str">
        <f t="shared" si="108"/>
        <v/>
      </c>
      <c r="AY484" s="67" t="str">
        <f t="shared" si="109"/>
        <v/>
      </c>
      <c r="AZ484" s="67" t="str">
        <f t="shared" si="110"/>
        <v/>
      </c>
      <c r="BA484" s="67" t="str">
        <f t="shared" si="111"/>
        <v/>
      </c>
      <c r="BB484" s="67" t="str">
        <f t="shared" si="112"/>
        <v/>
      </c>
      <c r="BC484" s="67" t="str">
        <f t="shared" si="113"/>
        <v/>
      </c>
      <c r="BD484" s="67" t="str">
        <f t="shared" si="114"/>
        <v/>
      </c>
      <c r="BE484" s="67" t="str">
        <f t="shared" si="115"/>
        <v/>
      </c>
      <c r="BF484" s="67" t="str">
        <f t="shared" si="116"/>
        <v/>
      </c>
      <c r="BG484" s="67" t="str">
        <f t="shared" si="117"/>
        <v/>
      </c>
      <c r="IY484" s="7"/>
      <c r="IZ484" s="7"/>
      <c r="JA484" s="7"/>
    </row>
    <row r="485" spans="3:261" ht="11.85" customHeight="1">
      <c r="C485" s="24"/>
      <c r="D485" s="12"/>
      <c r="E485" s="12"/>
      <c r="F485" s="12"/>
      <c r="G485" s="12"/>
      <c r="H485" s="14"/>
      <c r="I485" s="14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7"/>
      <c r="U485" s="7"/>
      <c r="V485" s="7"/>
      <c r="W485" s="7"/>
      <c r="X485" s="7"/>
      <c r="Y485" s="7"/>
      <c r="AH485" s="1"/>
      <c r="AI485" s="1"/>
      <c r="AJ485" s="1"/>
      <c r="AR485" s="7" t="str">
        <f t="shared" si="105"/>
        <v/>
      </c>
      <c r="AS485" s="67" t="str">
        <f t="shared" si="118"/>
        <v/>
      </c>
      <c r="AT485" s="67" t="str">
        <f t="shared" si="119"/>
        <v/>
      </c>
      <c r="AU485" s="67" t="str">
        <f t="shared" si="120"/>
        <v/>
      </c>
      <c r="AV485" s="67" t="str">
        <f t="shared" si="106"/>
        <v/>
      </c>
      <c r="AW485" s="67" t="str">
        <f t="shared" si="107"/>
        <v/>
      </c>
      <c r="AX485" s="67" t="str">
        <f t="shared" si="108"/>
        <v/>
      </c>
      <c r="AY485" s="67" t="str">
        <f t="shared" si="109"/>
        <v/>
      </c>
      <c r="AZ485" s="67" t="str">
        <f t="shared" si="110"/>
        <v/>
      </c>
      <c r="BA485" s="67" t="str">
        <f t="shared" si="111"/>
        <v/>
      </c>
      <c r="BB485" s="67" t="str">
        <f t="shared" si="112"/>
        <v/>
      </c>
      <c r="BC485" s="67" t="str">
        <f t="shared" si="113"/>
        <v/>
      </c>
      <c r="BD485" s="67" t="str">
        <f t="shared" si="114"/>
        <v/>
      </c>
      <c r="BE485" s="67" t="str">
        <f t="shared" si="115"/>
        <v/>
      </c>
      <c r="BF485" s="67" t="str">
        <f t="shared" si="116"/>
        <v/>
      </c>
      <c r="BG485" s="67" t="str">
        <f t="shared" si="117"/>
        <v/>
      </c>
      <c r="IY485" s="7"/>
      <c r="IZ485" s="7"/>
      <c r="JA485" s="7"/>
    </row>
    <row r="486" spans="3:261" ht="11.85" customHeight="1">
      <c r="C486" s="24"/>
      <c r="D486" s="12"/>
      <c r="E486" s="12"/>
      <c r="F486" s="12"/>
      <c r="G486" s="12"/>
      <c r="H486" s="14"/>
      <c r="I486" s="14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7"/>
      <c r="U486" s="7"/>
      <c r="V486" s="7"/>
      <c r="W486" s="7"/>
      <c r="X486" s="7"/>
      <c r="Y486" s="7"/>
      <c r="AH486" s="1"/>
      <c r="AI486" s="1"/>
      <c r="AJ486" s="1"/>
      <c r="AR486" s="7" t="str">
        <f t="shared" si="105"/>
        <v/>
      </c>
      <c r="AS486" s="67" t="str">
        <f t="shared" si="118"/>
        <v/>
      </c>
      <c r="AT486" s="67" t="str">
        <f t="shared" si="119"/>
        <v/>
      </c>
      <c r="AU486" s="67" t="str">
        <f t="shared" si="120"/>
        <v/>
      </c>
      <c r="AV486" s="67" t="str">
        <f t="shared" si="106"/>
        <v/>
      </c>
      <c r="AW486" s="67" t="str">
        <f t="shared" si="107"/>
        <v/>
      </c>
      <c r="AX486" s="67" t="str">
        <f t="shared" si="108"/>
        <v/>
      </c>
      <c r="AY486" s="67" t="str">
        <f t="shared" si="109"/>
        <v/>
      </c>
      <c r="AZ486" s="67" t="str">
        <f t="shared" si="110"/>
        <v/>
      </c>
      <c r="BA486" s="67" t="str">
        <f t="shared" si="111"/>
        <v/>
      </c>
      <c r="BB486" s="67" t="str">
        <f t="shared" si="112"/>
        <v/>
      </c>
      <c r="BC486" s="67" t="str">
        <f t="shared" si="113"/>
        <v/>
      </c>
      <c r="BD486" s="67" t="str">
        <f t="shared" si="114"/>
        <v/>
      </c>
      <c r="BE486" s="67" t="str">
        <f t="shared" si="115"/>
        <v/>
      </c>
      <c r="BF486" s="67" t="str">
        <f t="shared" si="116"/>
        <v/>
      </c>
      <c r="BG486" s="67" t="str">
        <f t="shared" si="117"/>
        <v/>
      </c>
      <c r="IY486" s="7"/>
      <c r="IZ486" s="7"/>
      <c r="JA486" s="7"/>
    </row>
    <row r="487" spans="3:261" ht="11.85" customHeight="1">
      <c r="C487" s="24"/>
      <c r="D487" s="12"/>
      <c r="E487" s="12"/>
      <c r="F487" s="12"/>
      <c r="G487" s="12"/>
      <c r="H487" s="14"/>
      <c r="I487" s="14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7"/>
      <c r="U487" s="7"/>
      <c r="V487" s="7"/>
      <c r="W487" s="7"/>
      <c r="X487" s="7"/>
      <c r="Y487" s="7"/>
      <c r="AH487" s="1"/>
      <c r="AI487" s="1"/>
      <c r="AJ487" s="1"/>
      <c r="AR487" s="7" t="str">
        <f t="shared" si="105"/>
        <v/>
      </c>
      <c r="AS487" s="67" t="str">
        <f t="shared" si="118"/>
        <v/>
      </c>
      <c r="AT487" s="67" t="str">
        <f t="shared" si="119"/>
        <v/>
      </c>
      <c r="AU487" s="67" t="str">
        <f t="shared" si="120"/>
        <v/>
      </c>
      <c r="AV487" s="67" t="str">
        <f t="shared" si="106"/>
        <v/>
      </c>
      <c r="AW487" s="67" t="str">
        <f t="shared" si="107"/>
        <v/>
      </c>
      <c r="AX487" s="67" t="str">
        <f t="shared" si="108"/>
        <v/>
      </c>
      <c r="AY487" s="67" t="str">
        <f t="shared" si="109"/>
        <v/>
      </c>
      <c r="AZ487" s="67" t="str">
        <f t="shared" si="110"/>
        <v/>
      </c>
      <c r="BA487" s="67" t="str">
        <f t="shared" si="111"/>
        <v/>
      </c>
      <c r="BB487" s="67" t="str">
        <f t="shared" si="112"/>
        <v/>
      </c>
      <c r="BC487" s="67" t="str">
        <f t="shared" si="113"/>
        <v/>
      </c>
      <c r="BD487" s="67" t="str">
        <f t="shared" si="114"/>
        <v/>
      </c>
      <c r="BE487" s="67" t="str">
        <f t="shared" si="115"/>
        <v/>
      </c>
      <c r="BF487" s="67" t="str">
        <f t="shared" si="116"/>
        <v/>
      </c>
      <c r="BG487" s="67" t="str">
        <f t="shared" si="117"/>
        <v/>
      </c>
      <c r="IY487" s="7"/>
      <c r="IZ487" s="7"/>
      <c r="JA487" s="7"/>
    </row>
    <row r="488" spans="3:261" ht="11.85" customHeight="1">
      <c r="C488" s="24"/>
      <c r="D488" s="12"/>
      <c r="E488" s="12"/>
      <c r="F488" s="12"/>
      <c r="G488" s="12"/>
      <c r="H488" s="14"/>
      <c r="I488" s="14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7"/>
      <c r="U488" s="7"/>
      <c r="V488" s="7"/>
      <c r="W488" s="7"/>
      <c r="X488" s="7"/>
      <c r="Y488" s="7"/>
      <c r="AH488" s="1"/>
      <c r="AI488" s="1"/>
      <c r="AJ488" s="1"/>
      <c r="AR488" s="7" t="str">
        <f t="shared" si="105"/>
        <v/>
      </c>
      <c r="AS488" s="67" t="str">
        <f t="shared" si="118"/>
        <v/>
      </c>
      <c r="AT488" s="67" t="str">
        <f t="shared" si="119"/>
        <v/>
      </c>
      <c r="AU488" s="67" t="str">
        <f t="shared" si="120"/>
        <v/>
      </c>
      <c r="AV488" s="67" t="str">
        <f t="shared" si="106"/>
        <v/>
      </c>
      <c r="AW488" s="67" t="str">
        <f t="shared" si="107"/>
        <v/>
      </c>
      <c r="AX488" s="67" t="str">
        <f t="shared" si="108"/>
        <v/>
      </c>
      <c r="AY488" s="67" t="str">
        <f t="shared" si="109"/>
        <v/>
      </c>
      <c r="AZ488" s="67" t="str">
        <f t="shared" si="110"/>
        <v/>
      </c>
      <c r="BA488" s="67" t="str">
        <f t="shared" si="111"/>
        <v/>
      </c>
      <c r="BB488" s="67" t="str">
        <f t="shared" si="112"/>
        <v/>
      </c>
      <c r="BC488" s="67" t="str">
        <f t="shared" si="113"/>
        <v/>
      </c>
      <c r="BD488" s="67" t="str">
        <f t="shared" si="114"/>
        <v/>
      </c>
      <c r="BE488" s="67" t="str">
        <f t="shared" si="115"/>
        <v/>
      </c>
      <c r="BF488" s="67" t="str">
        <f t="shared" si="116"/>
        <v/>
      </c>
      <c r="BG488" s="67" t="str">
        <f t="shared" si="117"/>
        <v/>
      </c>
      <c r="IY488" s="7"/>
      <c r="IZ488" s="7"/>
      <c r="JA488" s="7"/>
    </row>
    <row r="489" spans="3:261" ht="11.85" customHeight="1">
      <c r="C489" s="24"/>
      <c r="D489" s="12"/>
      <c r="E489" s="12"/>
      <c r="F489" s="12"/>
      <c r="G489" s="12"/>
      <c r="H489" s="14"/>
      <c r="I489" s="14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7"/>
      <c r="U489" s="7"/>
      <c r="V489" s="7"/>
      <c r="W489" s="7"/>
      <c r="X489" s="7"/>
      <c r="Y489" s="7"/>
      <c r="AH489" s="1"/>
      <c r="AI489" s="1"/>
      <c r="AJ489" s="1"/>
      <c r="AR489" s="7" t="str">
        <f t="shared" si="105"/>
        <v/>
      </c>
      <c r="AS489" s="67" t="str">
        <f t="shared" si="118"/>
        <v/>
      </c>
      <c r="AT489" s="67" t="str">
        <f t="shared" si="119"/>
        <v/>
      </c>
      <c r="AU489" s="67" t="str">
        <f t="shared" si="120"/>
        <v/>
      </c>
      <c r="AV489" s="67" t="str">
        <f t="shared" si="106"/>
        <v/>
      </c>
      <c r="AW489" s="67" t="str">
        <f t="shared" si="107"/>
        <v/>
      </c>
      <c r="AX489" s="67" t="str">
        <f t="shared" si="108"/>
        <v/>
      </c>
      <c r="AY489" s="67" t="str">
        <f t="shared" si="109"/>
        <v/>
      </c>
      <c r="AZ489" s="67" t="str">
        <f t="shared" si="110"/>
        <v/>
      </c>
      <c r="BA489" s="67" t="str">
        <f t="shared" si="111"/>
        <v/>
      </c>
      <c r="BB489" s="67" t="str">
        <f t="shared" si="112"/>
        <v/>
      </c>
      <c r="BC489" s="67" t="str">
        <f t="shared" si="113"/>
        <v/>
      </c>
      <c r="BD489" s="67" t="str">
        <f t="shared" si="114"/>
        <v/>
      </c>
      <c r="BE489" s="67" t="str">
        <f t="shared" si="115"/>
        <v/>
      </c>
      <c r="BF489" s="67" t="str">
        <f t="shared" si="116"/>
        <v/>
      </c>
      <c r="BG489" s="67" t="str">
        <f t="shared" si="117"/>
        <v/>
      </c>
      <c r="IY489" s="7"/>
      <c r="IZ489" s="7"/>
      <c r="JA489" s="7"/>
    </row>
    <row r="490" spans="3:261" ht="11.85" customHeight="1">
      <c r="C490" s="24"/>
      <c r="D490" s="12"/>
      <c r="E490" s="12"/>
      <c r="F490" s="12"/>
      <c r="G490" s="12"/>
      <c r="H490" s="14"/>
      <c r="I490" s="14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7"/>
      <c r="U490" s="7"/>
      <c r="V490" s="7"/>
      <c r="W490" s="7"/>
      <c r="X490" s="7"/>
      <c r="Y490" s="7"/>
      <c r="AH490" s="1"/>
      <c r="AI490" s="1"/>
      <c r="AJ490" s="1"/>
      <c r="AR490" s="7" t="str">
        <f t="shared" si="105"/>
        <v/>
      </c>
      <c r="AS490" s="67" t="str">
        <f t="shared" si="118"/>
        <v/>
      </c>
      <c r="AT490" s="67" t="str">
        <f t="shared" si="119"/>
        <v/>
      </c>
      <c r="AU490" s="67" t="str">
        <f t="shared" si="120"/>
        <v/>
      </c>
      <c r="AV490" s="67" t="str">
        <f t="shared" si="106"/>
        <v/>
      </c>
      <c r="AW490" s="67" t="str">
        <f t="shared" si="107"/>
        <v/>
      </c>
      <c r="AX490" s="67" t="str">
        <f t="shared" si="108"/>
        <v/>
      </c>
      <c r="AY490" s="67" t="str">
        <f t="shared" si="109"/>
        <v/>
      </c>
      <c r="AZ490" s="67" t="str">
        <f t="shared" si="110"/>
        <v/>
      </c>
      <c r="BA490" s="67" t="str">
        <f t="shared" si="111"/>
        <v/>
      </c>
      <c r="BB490" s="67" t="str">
        <f t="shared" si="112"/>
        <v/>
      </c>
      <c r="BC490" s="67" t="str">
        <f t="shared" si="113"/>
        <v/>
      </c>
      <c r="BD490" s="67" t="str">
        <f t="shared" si="114"/>
        <v/>
      </c>
      <c r="BE490" s="67" t="str">
        <f t="shared" si="115"/>
        <v/>
      </c>
      <c r="BF490" s="67" t="str">
        <f t="shared" si="116"/>
        <v/>
      </c>
      <c r="BG490" s="67" t="str">
        <f t="shared" si="117"/>
        <v/>
      </c>
      <c r="IY490" s="7"/>
      <c r="IZ490" s="7"/>
      <c r="JA490" s="7"/>
    </row>
    <row r="491" spans="3:261" ht="11.85" customHeight="1">
      <c r="C491" s="24"/>
      <c r="D491" s="12"/>
      <c r="E491" s="12"/>
      <c r="F491" s="12"/>
      <c r="G491" s="12"/>
      <c r="H491" s="14"/>
      <c r="I491" s="14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7"/>
      <c r="U491" s="7"/>
      <c r="V491" s="7"/>
      <c r="W491" s="7"/>
      <c r="X491" s="7"/>
      <c r="Y491" s="7"/>
      <c r="AH491" s="1"/>
      <c r="AI491" s="1"/>
      <c r="AJ491" s="1"/>
      <c r="AR491" s="7" t="str">
        <f t="shared" si="105"/>
        <v/>
      </c>
      <c r="AS491" s="67" t="str">
        <f t="shared" si="118"/>
        <v/>
      </c>
      <c r="AT491" s="67" t="str">
        <f t="shared" si="119"/>
        <v/>
      </c>
      <c r="AU491" s="67" t="str">
        <f t="shared" si="120"/>
        <v/>
      </c>
      <c r="AV491" s="67" t="str">
        <f t="shared" si="106"/>
        <v/>
      </c>
      <c r="AW491" s="67" t="str">
        <f t="shared" si="107"/>
        <v/>
      </c>
      <c r="AX491" s="67" t="str">
        <f t="shared" si="108"/>
        <v/>
      </c>
      <c r="AY491" s="67" t="str">
        <f t="shared" si="109"/>
        <v/>
      </c>
      <c r="AZ491" s="67" t="str">
        <f t="shared" si="110"/>
        <v/>
      </c>
      <c r="BA491" s="67" t="str">
        <f t="shared" si="111"/>
        <v/>
      </c>
      <c r="BB491" s="67" t="str">
        <f t="shared" si="112"/>
        <v/>
      </c>
      <c r="BC491" s="67" t="str">
        <f t="shared" si="113"/>
        <v/>
      </c>
      <c r="BD491" s="67" t="str">
        <f t="shared" si="114"/>
        <v/>
      </c>
      <c r="BE491" s="67" t="str">
        <f t="shared" si="115"/>
        <v/>
      </c>
      <c r="BF491" s="67" t="str">
        <f t="shared" si="116"/>
        <v/>
      </c>
      <c r="BG491" s="67" t="str">
        <f t="shared" si="117"/>
        <v/>
      </c>
      <c r="IY491" s="7"/>
      <c r="IZ491" s="7"/>
      <c r="JA491" s="7"/>
    </row>
    <row r="492" spans="3:261" ht="11.85" customHeight="1">
      <c r="C492" s="24"/>
      <c r="D492" s="12"/>
      <c r="E492" s="12"/>
      <c r="F492" s="12"/>
      <c r="G492" s="12"/>
      <c r="H492" s="14"/>
      <c r="I492" s="14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7"/>
      <c r="U492" s="7"/>
      <c r="V492" s="7"/>
      <c r="W492" s="7"/>
      <c r="X492" s="7"/>
      <c r="Y492" s="7"/>
      <c r="AH492" s="1"/>
      <c r="AI492" s="1"/>
      <c r="AJ492" s="1"/>
      <c r="AR492" s="7" t="str">
        <f t="shared" si="105"/>
        <v/>
      </c>
      <c r="AS492" s="67" t="str">
        <f t="shared" si="118"/>
        <v/>
      </c>
      <c r="AT492" s="67" t="str">
        <f t="shared" si="119"/>
        <v/>
      </c>
      <c r="AU492" s="67" t="str">
        <f t="shared" si="120"/>
        <v/>
      </c>
      <c r="AV492" s="67" t="str">
        <f t="shared" si="106"/>
        <v/>
      </c>
      <c r="AW492" s="67" t="str">
        <f t="shared" si="107"/>
        <v/>
      </c>
      <c r="AX492" s="67" t="str">
        <f t="shared" si="108"/>
        <v/>
      </c>
      <c r="AY492" s="67" t="str">
        <f t="shared" si="109"/>
        <v/>
      </c>
      <c r="AZ492" s="67" t="str">
        <f t="shared" si="110"/>
        <v/>
      </c>
      <c r="BA492" s="67" t="str">
        <f t="shared" si="111"/>
        <v/>
      </c>
      <c r="BB492" s="67" t="str">
        <f t="shared" si="112"/>
        <v/>
      </c>
      <c r="BC492" s="67" t="str">
        <f t="shared" si="113"/>
        <v/>
      </c>
      <c r="BD492" s="67" t="str">
        <f t="shared" si="114"/>
        <v/>
      </c>
      <c r="BE492" s="67" t="str">
        <f t="shared" si="115"/>
        <v/>
      </c>
      <c r="BF492" s="67" t="str">
        <f t="shared" si="116"/>
        <v/>
      </c>
      <c r="BG492" s="67" t="str">
        <f t="shared" si="117"/>
        <v/>
      </c>
      <c r="IY492" s="7"/>
      <c r="IZ492" s="7"/>
      <c r="JA492" s="7"/>
    </row>
    <row r="493" spans="3:261" ht="11.85" customHeight="1">
      <c r="C493" s="24"/>
      <c r="D493" s="12"/>
      <c r="E493" s="12"/>
      <c r="F493" s="12"/>
      <c r="G493" s="12"/>
      <c r="H493" s="14"/>
      <c r="I493" s="14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7"/>
      <c r="U493" s="7"/>
      <c r="V493" s="7"/>
      <c r="W493" s="7"/>
      <c r="X493" s="7"/>
      <c r="Y493" s="7"/>
      <c r="AH493" s="1"/>
      <c r="AI493" s="1"/>
      <c r="AJ493" s="1"/>
      <c r="AR493" s="7" t="str">
        <f t="shared" ref="AR493:AR501" si="121">IF((ROW(A493)-ROW($A$45))*$E$29&lt;=$E$30,A493,"")</f>
        <v/>
      </c>
      <c r="AS493" s="67" t="str">
        <f t="shared" si="118"/>
        <v/>
      </c>
      <c r="AT493" s="67" t="str">
        <f t="shared" si="119"/>
        <v/>
      </c>
      <c r="AU493" s="67" t="str">
        <f t="shared" si="120"/>
        <v/>
      </c>
      <c r="AV493" s="67" t="str">
        <f t="shared" ref="AV493:AV501" si="122">IF(ISNUMBER(F493),F493,"")</f>
        <v/>
      </c>
      <c r="AW493" s="67" t="str">
        <f t="shared" ref="AW493:AW501" si="123">IF(ISNUMBER(G493),G493,"")</f>
        <v/>
      </c>
      <c r="AX493" s="67" t="str">
        <f t="shared" ref="AX493:AX501" si="124">IF(ISNUMBER(H493),H493,"")</f>
        <v/>
      </c>
      <c r="AY493" s="67" t="str">
        <f t="shared" ref="AY493:AY501" si="125">IF(ISNUMBER(I493),I493,"")</f>
        <v/>
      </c>
      <c r="AZ493" s="67" t="str">
        <f t="shared" ref="AZ493:AZ501" si="126">IF(ISNUMBER(J493),J493,"")</f>
        <v/>
      </c>
      <c r="BA493" s="67" t="str">
        <f t="shared" ref="BA493:BA501" si="127">IF(ISNUMBER(K493),K493,"")</f>
        <v/>
      </c>
      <c r="BB493" s="67" t="str">
        <f t="shared" ref="BB493:BB501" si="128">IF(ISNUMBER(L493),L493,"")</f>
        <v/>
      </c>
      <c r="BC493" s="67" t="str">
        <f t="shared" ref="BC493:BC501" si="129">IF(ISNUMBER(M493),M493,"")</f>
        <v/>
      </c>
      <c r="BD493" s="67" t="str">
        <f t="shared" ref="BD493:BD501" si="130">IF(ISNUMBER(N493),N493,"")</f>
        <v/>
      </c>
      <c r="BE493" s="67" t="str">
        <f t="shared" ref="BE493:BE501" si="131">IF(ISNUMBER(O493),O493,"")</f>
        <v/>
      </c>
      <c r="BF493" s="67" t="str">
        <f t="shared" ref="BF493:BF501" si="132">IF(ISNUMBER(P493),P493,"")</f>
        <v/>
      </c>
      <c r="BG493" s="67" t="str">
        <f t="shared" ref="BG493:BG501" si="133">IF(ISNUMBER(Q493),Q493,"")</f>
        <v/>
      </c>
      <c r="IY493" s="7"/>
      <c r="IZ493" s="7"/>
      <c r="JA493" s="7"/>
    </row>
    <row r="494" spans="3:261" ht="11.85" customHeight="1">
      <c r="C494" s="24"/>
      <c r="D494" s="12"/>
      <c r="E494" s="12"/>
      <c r="F494" s="12"/>
      <c r="G494" s="12"/>
      <c r="H494" s="14"/>
      <c r="I494" s="14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7"/>
      <c r="U494" s="7"/>
      <c r="V494" s="7"/>
      <c r="W494" s="7"/>
      <c r="X494" s="7"/>
      <c r="Y494" s="7"/>
      <c r="AH494" s="1"/>
      <c r="AI494" s="1"/>
      <c r="AJ494" s="1"/>
      <c r="AR494" s="7" t="str">
        <f t="shared" si="121"/>
        <v/>
      </c>
      <c r="AS494" s="67" t="str">
        <f t="shared" ref="AS494:AS501" si="134">IF(ISNUMBER(C494),C494,"")</f>
        <v/>
      </c>
      <c r="AT494" s="67" t="str">
        <f t="shared" ref="AT494:AT501" si="135">IF(ISNUMBER(D494),D494,"")</f>
        <v/>
      </c>
      <c r="AU494" s="67" t="str">
        <f t="shared" ref="AU494:AU501" si="136">IF(ISNUMBER(E494),E494,"")</f>
        <v/>
      </c>
      <c r="AV494" s="67" t="str">
        <f t="shared" si="122"/>
        <v/>
      </c>
      <c r="AW494" s="67" t="str">
        <f t="shared" si="123"/>
        <v/>
      </c>
      <c r="AX494" s="67" t="str">
        <f t="shared" si="124"/>
        <v/>
      </c>
      <c r="AY494" s="67" t="str">
        <f t="shared" si="125"/>
        <v/>
      </c>
      <c r="AZ494" s="67" t="str">
        <f t="shared" si="126"/>
        <v/>
      </c>
      <c r="BA494" s="67" t="str">
        <f t="shared" si="127"/>
        <v/>
      </c>
      <c r="BB494" s="67" t="str">
        <f t="shared" si="128"/>
        <v/>
      </c>
      <c r="BC494" s="67" t="str">
        <f t="shared" si="129"/>
        <v/>
      </c>
      <c r="BD494" s="67" t="str">
        <f t="shared" si="130"/>
        <v/>
      </c>
      <c r="BE494" s="67" t="str">
        <f t="shared" si="131"/>
        <v/>
      </c>
      <c r="BF494" s="67" t="str">
        <f t="shared" si="132"/>
        <v/>
      </c>
      <c r="BG494" s="67" t="str">
        <f t="shared" si="133"/>
        <v/>
      </c>
      <c r="IY494" s="7"/>
      <c r="IZ494" s="7"/>
      <c r="JA494" s="7"/>
    </row>
    <row r="495" spans="3:261" ht="11.85" customHeight="1">
      <c r="C495" s="24"/>
      <c r="D495" s="12"/>
      <c r="E495" s="12"/>
      <c r="F495" s="12"/>
      <c r="G495" s="12"/>
      <c r="H495" s="14"/>
      <c r="I495" s="14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7"/>
      <c r="U495" s="7"/>
      <c r="V495" s="7"/>
      <c r="W495" s="7"/>
      <c r="X495" s="7"/>
      <c r="Y495" s="7"/>
      <c r="AH495" s="1"/>
      <c r="AI495" s="1"/>
      <c r="AJ495" s="1"/>
      <c r="AR495" s="7" t="str">
        <f t="shared" si="121"/>
        <v/>
      </c>
      <c r="AS495" s="67" t="str">
        <f t="shared" si="134"/>
        <v/>
      </c>
      <c r="AT495" s="67" t="str">
        <f t="shared" si="135"/>
        <v/>
      </c>
      <c r="AU495" s="67" t="str">
        <f t="shared" si="136"/>
        <v/>
      </c>
      <c r="AV495" s="67" t="str">
        <f t="shared" si="122"/>
        <v/>
      </c>
      <c r="AW495" s="67" t="str">
        <f t="shared" si="123"/>
        <v/>
      </c>
      <c r="AX495" s="67" t="str">
        <f t="shared" si="124"/>
        <v/>
      </c>
      <c r="AY495" s="67" t="str">
        <f t="shared" si="125"/>
        <v/>
      </c>
      <c r="AZ495" s="67" t="str">
        <f t="shared" si="126"/>
        <v/>
      </c>
      <c r="BA495" s="67" t="str">
        <f t="shared" si="127"/>
        <v/>
      </c>
      <c r="BB495" s="67" t="str">
        <f t="shared" si="128"/>
        <v/>
      </c>
      <c r="BC495" s="67" t="str">
        <f t="shared" si="129"/>
        <v/>
      </c>
      <c r="BD495" s="67" t="str">
        <f t="shared" si="130"/>
        <v/>
      </c>
      <c r="BE495" s="67" t="str">
        <f t="shared" si="131"/>
        <v/>
      </c>
      <c r="BF495" s="67" t="str">
        <f t="shared" si="132"/>
        <v/>
      </c>
      <c r="BG495" s="67" t="str">
        <f t="shared" si="133"/>
        <v/>
      </c>
      <c r="IY495" s="7"/>
      <c r="IZ495" s="7"/>
      <c r="JA495" s="7"/>
    </row>
    <row r="496" spans="3:261" ht="11.85" customHeight="1">
      <c r="C496" s="24"/>
      <c r="D496" s="12"/>
      <c r="E496" s="12"/>
      <c r="F496" s="12"/>
      <c r="G496" s="12"/>
      <c r="H496" s="14"/>
      <c r="I496" s="14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7"/>
      <c r="U496" s="7"/>
      <c r="V496" s="7"/>
      <c r="W496" s="7"/>
      <c r="X496" s="7"/>
      <c r="Y496" s="7"/>
      <c r="AH496" s="1"/>
      <c r="AI496" s="1"/>
      <c r="AJ496" s="1"/>
      <c r="AR496" s="7" t="str">
        <f t="shared" si="121"/>
        <v/>
      </c>
      <c r="AS496" s="67" t="str">
        <f t="shared" si="134"/>
        <v/>
      </c>
      <c r="AT496" s="67" t="str">
        <f t="shared" si="135"/>
        <v/>
      </c>
      <c r="AU496" s="67" t="str">
        <f t="shared" si="136"/>
        <v/>
      </c>
      <c r="AV496" s="67" t="str">
        <f t="shared" si="122"/>
        <v/>
      </c>
      <c r="AW496" s="67" t="str">
        <f t="shared" si="123"/>
        <v/>
      </c>
      <c r="AX496" s="67" t="str">
        <f t="shared" si="124"/>
        <v/>
      </c>
      <c r="AY496" s="67" t="str">
        <f t="shared" si="125"/>
        <v/>
      </c>
      <c r="AZ496" s="67" t="str">
        <f t="shared" si="126"/>
        <v/>
      </c>
      <c r="BA496" s="67" t="str">
        <f t="shared" si="127"/>
        <v/>
      </c>
      <c r="BB496" s="67" t="str">
        <f t="shared" si="128"/>
        <v/>
      </c>
      <c r="BC496" s="67" t="str">
        <f t="shared" si="129"/>
        <v/>
      </c>
      <c r="BD496" s="67" t="str">
        <f t="shared" si="130"/>
        <v/>
      </c>
      <c r="BE496" s="67" t="str">
        <f t="shared" si="131"/>
        <v/>
      </c>
      <c r="BF496" s="67" t="str">
        <f t="shared" si="132"/>
        <v/>
      </c>
      <c r="BG496" s="67" t="str">
        <f t="shared" si="133"/>
        <v/>
      </c>
      <c r="IY496" s="7"/>
      <c r="IZ496" s="7"/>
      <c r="JA496" s="7"/>
    </row>
    <row r="497" spans="3:261" ht="11.85" customHeight="1">
      <c r="C497" s="24"/>
      <c r="D497" s="12"/>
      <c r="E497" s="12"/>
      <c r="F497" s="12"/>
      <c r="G497" s="12"/>
      <c r="H497" s="14"/>
      <c r="I497" s="14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7"/>
      <c r="U497" s="7"/>
      <c r="V497" s="7"/>
      <c r="W497" s="7"/>
      <c r="X497" s="7"/>
      <c r="Y497" s="7"/>
      <c r="AH497" s="1"/>
      <c r="AI497" s="1"/>
      <c r="AJ497" s="1"/>
      <c r="AR497" s="7" t="str">
        <f t="shared" si="121"/>
        <v/>
      </c>
      <c r="AS497" s="67" t="str">
        <f t="shared" si="134"/>
        <v/>
      </c>
      <c r="AT497" s="67" t="str">
        <f t="shared" si="135"/>
        <v/>
      </c>
      <c r="AU497" s="67" t="str">
        <f t="shared" si="136"/>
        <v/>
      </c>
      <c r="AV497" s="67" t="str">
        <f t="shared" si="122"/>
        <v/>
      </c>
      <c r="AW497" s="67" t="str">
        <f t="shared" si="123"/>
        <v/>
      </c>
      <c r="AX497" s="67" t="str">
        <f t="shared" si="124"/>
        <v/>
      </c>
      <c r="AY497" s="67" t="str">
        <f t="shared" si="125"/>
        <v/>
      </c>
      <c r="AZ497" s="67" t="str">
        <f t="shared" si="126"/>
        <v/>
      </c>
      <c r="BA497" s="67" t="str">
        <f t="shared" si="127"/>
        <v/>
      </c>
      <c r="BB497" s="67" t="str">
        <f t="shared" si="128"/>
        <v/>
      </c>
      <c r="BC497" s="67" t="str">
        <f t="shared" si="129"/>
        <v/>
      </c>
      <c r="BD497" s="67" t="str">
        <f t="shared" si="130"/>
        <v/>
      </c>
      <c r="BE497" s="67" t="str">
        <f t="shared" si="131"/>
        <v/>
      </c>
      <c r="BF497" s="67" t="str">
        <f t="shared" si="132"/>
        <v/>
      </c>
      <c r="BG497" s="67" t="str">
        <f t="shared" si="133"/>
        <v/>
      </c>
      <c r="IY497" s="7"/>
      <c r="IZ497" s="7"/>
      <c r="JA497" s="7"/>
    </row>
    <row r="498" spans="3:261" ht="11.85" customHeight="1">
      <c r="C498" s="24"/>
      <c r="D498" s="12"/>
      <c r="E498" s="12"/>
      <c r="F498" s="12"/>
      <c r="G498" s="12"/>
      <c r="H498" s="14"/>
      <c r="I498" s="14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7"/>
      <c r="U498" s="7"/>
      <c r="V498" s="7"/>
      <c r="W498" s="7"/>
      <c r="X498" s="7"/>
      <c r="Y498" s="7"/>
      <c r="AH498" s="1"/>
      <c r="AI498" s="1"/>
      <c r="AJ498" s="1"/>
      <c r="AR498" s="7" t="str">
        <f t="shared" si="121"/>
        <v/>
      </c>
      <c r="AS498" s="67" t="str">
        <f t="shared" si="134"/>
        <v/>
      </c>
      <c r="AT498" s="67" t="str">
        <f t="shared" si="135"/>
        <v/>
      </c>
      <c r="AU498" s="67" t="str">
        <f t="shared" si="136"/>
        <v/>
      </c>
      <c r="AV498" s="67" t="str">
        <f t="shared" si="122"/>
        <v/>
      </c>
      <c r="AW498" s="67" t="str">
        <f t="shared" si="123"/>
        <v/>
      </c>
      <c r="AX498" s="67" t="str">
        <f t="shared" si="124"/>
        <v/>
      </c>
      <c r="AY498" s="67" t="str">
        <f t="shared" si="125"/>
        <v/>
      </c>
      <c r="AZ498" s="67" t="str">
        <f t="shared" si="126"/>
        <v/>
      </c>
      <c r="BA498" s="67" t="str">
        <f t="shared" si="127"/>
        <v/>
      </c>
      <c r="BB498" s="67" t="str">
        <f t="shared" si="128"/>
        <v/>
      </c>
      <c r="BC498" s="67" t="str">
        <f t="shared" si="129"/>
        <v/>
      </c>
      <c r="BD498" s="67" t="str">
        <f t="shared" si="130"/>
        <v/>
      </c>
      <c r="BE498" s="67" t="str">
        <f t="shared" si="131"/>
        <v/>
      </c>
      <c r="BF498" s="67" t="str">
        <f t="shared" si="132"/>
        <v/>
      </c>
      <c r="BG498" s="67" t="str">
        <f t="shared" si="133"/>
        <v/>
      </c>
      <c r="IY498" s="7"/>
      <c r="IZ498" s="7"/>
      <c r="JA498" s="7"/>
    </row>
    <row r="499" spans="3:261" ht="11.85" customHeight="1">
      <c r="C499" s="24"/>
      <c r="D499" s="12"/>
      <c r="E499" s="12"/>
      <c r="F499" s="12"/>
      <c r="G499" s="12"/>
      <c r="H499" s="14"/>
      <c r="I499" s="14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7"/>
      <c r="U499" s="7"/>
      <c r="V499" s="7"/>
      <c r="W499" s="7"/>
      <c r="X499" s="7"/>
      <c r="Y499" s="7"/>
      <c r="AH499" s="1"/>
      <c r="AI499" s="1"/>
      <c r="AJ499" s="1"/>
      <c r="AR499" s="7" t="str">
        <f t="shared" si="121"/>
        <v/>
      </c>
      <c r="AS499" s="67" t="str">
        <f t="shared" si="134"/>
        <v/>
      </c>
      <c r="AT499" s="67" t="str">
        <f t="shared" si="135"/>
        <v/>
      </c>
      <c r="AU499" s="67" t="str">
        <f t="shared" si="136"/>
        <v/>
      </c>
      <c r="AV499" s="67" t="str">
        <f t="shared" si="122"/>
        <v/>
      </c>
      <c r="AW499" s="67" t="str">
        <f t="shared" si="123"/>
        <v/>
      </c>
      <c r="AX499" s="67" t="str">
        <f t="shared" si="124"/>
        <v/>
      </c>
      <c r="AY499" s="67" t="str">
        <f t="shared" si="125"/>
        <v/>
      </c>
      <c r="AZ499" s="67" t="str">
        <f t="shared" si="126"/>
        <v/>
      </c>
      <c r="BA499" s="67" t="str">
        <f t="shared" si="127"/>
        <v/>
      </c>
      <c r="BB499" s="67" t="str">
        <f t="shared" si="128"/>
        <v/>
      </c>
      <c r="BC499" s="67" t="str">
        <f t="shared" si="129"/>
        <v/>
      </c>
      <c r="BD499" s="67" t="str">
        <f t="shared" si="130"/>
        <v/>
      </c>
      <c r="BE499" s="67" t="str">
        <f t="shared" si="131"/>
        <v/>
      </c>
      <c r="BF499" s="67" t="str">
        <f t="shared" si="132"/>
        <v/>
      </c>
      <c r="BG499" s="67" t="str">
        <f t="shared" si="133"/>
        <v/>
      </c>
      <c r="IY499" s="7"/>
      <c r="IZ499" s="7"/>
      <c r="JA499" s="7"/>
    </row>
    <row r="500" spans="3:261" ht="11.85" customHeight="1">
      <c r="C500" s="24"/>
      <c r="D500" s="12"/>
      <c r="E500" s="12"/>
      <c r="F500" s="12"/>
      <c r="G500" s="12"/>
      <c r="H500" s="14"/>
      <c r="I500" s="14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7"/>
      <c r="U500" s="7"/>
      <c r="V500" s="7"/>
      <c r="W500" s="7"/>
      <c r="X500" s="7"/>
      <c r="Y500" s="7"/>
      <c r="AH500" s="1"/>
      <c r="AI500" s="1"/>
      <c r="AJ500" s="1"/>
      <c r="AR500" s="7" t="str">
        <f t="shared" si="121"/>
        <v/>
      </c>
      <c r="AS500" s="67" t="str">
        <f t="shared" si="134"/>
        <v/>
      </c>
      <c r="AT500" s="67" t="str">
        <f t="shared" si="135"/>
        <v/>
      </c>
      <c r="AU500" s="67" t="str">
        <f t="shared" si="136"/>
        <v/>
      </c>
      <c r="AV500" s="67" t="str">
        <f t="shared" si="122"/>
        <v/>
      </c>
      <c r="AW500" s="67" t="str">
        <f t="shared" si="123"/>
        <v/>
      </c>
      <c r="AX500" s="67" t="str">
        <f t="shared" si="124"/>
        <v/>
      </c>
      <c r="AY500" s="67" t="str">
        <f t="shared" si="125"/>
        <v/>
      </c>
      <c r="AZ500" s="67" t="str">
        <f t="shared" si="126"/>
        <v/>
      </c>
      <c r="BA500" s="67" t="str">
        <f t="shared" si="127"/>
        <v/>
      </c>
      <c r="BB500" s="67" t="str">
        <f t="shared" si="128"/>
        <v/>
      </c>
      <c r="BC500" s="67" t="str">
        <f t="shared" si="129"/>
        <v/>
      </c>
      <c r="BD500" s="67" t="str">
        <f t="shared" si="130"/>
        <v/>
      </c>
      <c r="BE500" s="67" t="str">
        <f t="shared" si="131"/>
        <v/>
      </c>
      <c r="BF500" s="67" t="str">
        <f t="shared" si="132"/>
        <v/>
      </c>
      <c r="BG500" s="67" t="str">
        <f t="shared" si="133"/>
        <v/>
      </c>
      <c r="IY500" s="7"/>
      <c r="IZ500" s="7"/>
      <c r="JA500" s="7"/>
    </row>
    <row r="501" spans="3:261" ht="11.85" customHeight="1">
      <c r="C501" s="24"/>
      <c r="D501" s="12"/>
      <c r="E501" s="12"/>
      <c r="F501" s="12"/>
      <c r="G501" s="12"/>
      <c r="H501" s="14"/>
      <c r="I501" s="14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7"/>
      <c r="U501" s="7"/>
      <c r="V501" s="7"/>
      <c r="W501" s="7"/>
      <c r="X501" s="7"/>
      <c r="Y501" s="7"/>
      <c r="AH501" s="1"/>
      <c r="AI501" s="1"/>
      <c r="AJ501" s="1"/>
      <c r="AR501" s="7" t="str">
        <f t="shared" si="121"/>
        <v/>
      </c>
      <c r="AS501" s="67" t="str">
        <f t="shared" si="134"/>
        <v/>
      </c>
      <c r="AT501" s="67" t="str">
        <f t="shared" si="135"/>
        <v/>
      </c>
      <c r="AU501" s="67" t="str">
        <f t="shared" si="136"/>
        <v/>
      </c>
      <c r="AV501" s="67" t="str">
        <f t="shared" si="122"/>
        <v/>
      </c>
      <c r="AW501" s="67" t="str">
        <f t="shared" si="123"/>
        <v/>
      </c>
      <c r="AX501" s="67" t="str">
        <f t="shared" si="124"/>
        <v/>
      </c>
      <c r="AY501" s="67" t="str">
        <f t="shared" si="125"/>
        <v/>
      </c>
      <c r="AZ501" s="67" t="str">
        <f t="shared" si="126"/>
        <v/>
      </c>
      <c r="BA501" s="67" t="str">
        <f t="shared" si="127"/>
        <v/>
      </c>
      <c r="BB501" s="67" t="str">
        <f t="shared" si="128"/>
        <v/>
      </c>
      <c r="BC501" s="67" t="str">
        <f t="shared" si="129"/>
        <v/>
      </c>
      <c r="BD501" s="67" t="str">
        <f t="shared" si="130"/>
        <v/>
      </c>
      <c r="BE501" s="67" t="str">
        <f t="shared" si="131"/>
        <v/>
      </c>
      <c r="BF501" s="67" t="str">
        <f t="shared" si="132"/>
        <v/>
      </c>
      <c r="BG501" s="67" t="str">
        <f t="shared" si="133"/>
        <v/>
      </c>
      <c r="IY501" s="7"/>
      <c r="IZ501" s="7"/>
      <c r="JA501" s="7"/>
    </row>
    <row r="502" spans="3:261" ht="11.85" customHeight="1">
      <c r="C502" s="24"/>
      <c r="D502" s="12"/>
      <c r="E502" s="12"/>
      <c r="F502" s="12"/>
      <c r="G502" s="12"/>
      <c r="H502" s="14"/>
      <c r="I502" s="14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7"/>
      <c r="U502" s="7"/>
      <c r="V502" s="7"/>
      <c r="W502" s="7"/>
      <c r="X502" s="7"/>
      <c r="Y502" s="7"/>
      <c r="AH502" s="1"/>
      <c r="AI502" s="1"/>
      <c r="AJ502" s="1"/>
      <c r="IY502" s="7"/>
      <c r="IZ502" s="7"/>
      <c r="JA502" s="7"/>
    </row>
    <row r="503" spans="3:261" ht="11.85" customHeight="1">
      <c r="C503" s="24"/>
      <c r="D503" s="12"/>
      <c r="E503" s="12"/>
      <c r="F503" s="12"/>
      <c r="G503" s="12"/>
      <c r="H503" s="14"/>
      <c r="I503" s="14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7"/>
      <c r="U503" s="7"/>
      <c r="V503" s="7"/>
      <c r="W503" s="7"/>
      <c r="X503" s="7"/>
      <c r="Y503" s="7"/>
      <c r="AH503" s="1"/>
      <c r="AI503" s="1"/>
      <c r="AJ503" s="1"/>
      <c r="IY503" s="7"/>
      <c r="IZ503" s="7"/>
      <c r="JA503" s="7"/>
    </row>
    <row r="504" spans="3:261" ht="11.85" customHeight="1">
      <c r="C504" s="24"/>
      <c r="D504" s="12"/>
      <c r="E504" s="12"/>
      <c r="F504" s="12"/>
      <c r="G504" s="12"/>
      <c r="H504" s="14"/>
      <c r="I504" s="14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7"/>
      <c r="U504" s="7"/>
      <c r="V504" s="7"/>
      <c r="W504" s="7"/>
      <c r="X504" s="7"/>
      <c r="Y504" s="7"/>
      <c r="AH504" s="1"/>
      <c r="AI504" s="1"/>
      <c r="AJ504" s="1"/>
      <c r="IY504" s="7"/>
      <c r="IZ504" s="7"/>
      <c r="JA504" s="7"/>
    </row>
    <row r="505" spans="3:261" ht="11.85" customHeight="1">
      <c r="C505" s="24"/>
      <c r="D505" s="12"/>
      <c r="E505" s="12"/>
      <c r="F505" s="12"/>
      <c r="G505" s="12"/>
      <c r="H505" s="14"/>
      <c r="I505" s="14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7"/>
      <c r="U505" s="7"/>
      <c r="V505" s="7"/>
      <c r="W505" s="7"/>
      <c r="X505" s="7"/>
      <c r="Y505" s="7"/>
      <c r="AH505" s="1"/>
      <c r="AI505" s="1"/>
      <c r="AJ505" s="1"/>
      <c r="IY505" s="7"/>
      <c r="IZ505" s="7"/>
      <c r="JA505" s="7"/>
    </row>
    <row r="506" spans="3:261" ht="11.85" customHeight="1">
      <c r="C506" s="24"/>
      <c r="D506" s="12"/>
      <c r="E506" s="12"/>
      <c r="F506" s="12"/>
      <c r="G506" s="12"/>
      <c r="H506" s="14"/>
      <c r="I506" s="14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7"/>
      <c r="U506" s="7"/>
      <c r="V506" s="7"/>
      <c r="W506" s="7"/>
      <c r="X506" s="7"/>
      <c r="Y506" s="7"/>
      <c r="AH506" s="1"/>
      <c r="AI506" s="1"/>
      <c r="AJ506" s="1"/>
      <c r="IY506" s="7"/>
      <c r="IZ506" s="7"/>
      <c r="JA506" s="7"/>
    </row>
    <row r="507" spans="3:261" ht="11.85" customHeight="1">
      <c r="C507" s="24"/>
      <c r="D507" s="12"/>
      <c r="E507" s="12"/>
      <c r="F507" s="12"/>
      <c r="G507" s="12"/>
      <c r="H507" s="14"/>
      <c r="I507" s="14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7"/>
      <c r="U507" s="7"/>
      <c r="V507" s="7"/>
      <c r="W507" s="7"/>
      <c r="X507" s="7"/>
      <c r="Y507" s="7"/>
      <c r="AH507" s="1"/>
      <c r="AI507" s="1"/>
      <c r="AJ507" s="1"/>
      <c r="IY507" s="7"/>
      <c r="IZ507" s="7"/>
      <c r="JA507" s="7"/>
    </row>
    <row r="508" spans="3:261" ht="11.85" customHeight="1">
      <c r="C508" s="24"/>
      <c r="D508" s="12"/>
      <c r="E508" s="12"/>
      <c r="F508" s="12"/>
      <c r="G508" s="12"/>
      <c r="H508" s="14"/>
      <c r="I508" s="14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7"/>
      <c r="U508" s="7"/>
      <c r="V508" s="7"/>
      <c r="W508" s="7"/>
      <c r="X508" s="7"/>
      <c r="Y508" s="7"/>
      <c r="AH508" s="1"/>
      <c r="AI508" s="1"/>
      <c r="AJ508" s="1"/>
      <c r="IY508" s="7"/>
      <c r="IZ508" s="7"/>
      <c r="JA508" s="7"/>
    </row>
    <row r="509" spans="3:261" ht="11.85" customHeight="1">
      <c r="C509" s="24"/>
      <c r="D509" s="12"/>
      <c r="E509" s="12"/>
      <c r="F509" s="12"/>
      <c r="G509" s="12"/>
      <c r="H509" s="14"/>
      <c r="I509" s="14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7"/>
      <c r="U509" s="7"/>
      <c r="V509" s="7"/>
      <c r="W509" s="7"/>
      <c r="X509" s="7"/>
      <c r="Y509" s="7"/>
      <c r="AH509" s="1"/>
      <c r="AI509" s="1"/>
      <c r="AJ509" s="1"/>
      <c r="IY509" s="7"/>
      <c r="IZ509" s="7"/>
      <c r="JA509" s="7"/>
    </row>
    <row r="510" spans="3:261" ht="11.85" customHeight="1">
      <c r="C510" s="24"/>
      <c r="D510" s="12"/>
      <c r="E510" s="12"/>
      <c r="F510" s="12"/>
      <c r="G510" s="12"/>
      <c r="H510" s="14"/>
      <c r="I510" s="14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7"/>
      <c r="U510" s="7"/>
      <c r="V510" s="7"/>
      <c r="W510" s="7"/>
      <c r="X510" s="7"/>
      <c r="Y510" s="7"/>
      <c r="AH510" s="1"/>
      <c r="AI510" s="1"/>
      <c r="AJ510" s="1"/>
      <c r="IY510" s="7"/>
      <c r="IZ510" s="7"/>
      <c r="JA510" s="7"/>
    </row>
    <row r="511" spans="3:261" ht="11.85" customHeight="1">
      <c r="C511" s="24"/>
      <c r="D511" s="12"/>
      <c r="E511" s="12"/>
      <c r="F511" s="12"/>
      <c r="G511" s="12"/>
      <c r="H511" s="14"/>
      <c r="I511" s="14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7"/>
      <c r="U511" s="7"/>
      <c r="V511" s="7"/>
      <c r="W511" s="7"/>
      <c r="X511" s="7"/>
      <c r="Y511" s="7"/>
      <c r="AH511" s="1"/>
      <c r="AI511" s="1"/>
      <c r="AJ511" s="1"/>
      <c r="IY511" s="7"/>
      <c r="IZ511" s="7"/>
      <c r="JA511" s="7"/>
    </row>
    <row r="512" spans="3:261" ht="11.85" customHeight="1">
      <c r="C512" s="24"/>
      <c r="D512" s="12"/>
      <c r="E512" s="12"/>
      <c r="F512" s="12"/>
      <c r="G512" s="12"/>
      <c r="H512" s="14"/>
      <c r="I512" s="14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7"/>
      <c r="U512" s="7"/>
      <c r="V512" s="7"/>
      <c r="W512" s="7"/>
      <c r="X512" s="7"/>
      <c r="Y512" s="7"/>
      <c r="AH512" s="1"/>
      <c r="AI512" s="1"/>
      <c r="AJ512" s="1"/>
      <c r="IY512" s="7"/>
      <c r="IZ512" s="7"/>
      <c r="JA512" s="7"/>
    </row>
    <row r="513" spans="3:261" ht="11.85" customHeight="1">
      <c r="C513" s="24"/>
      <c r="D513" s="12"/>
      <c r="E513" s="12"/>
      <c r="F513" s="12"/>
      <c r="G513" s="12"/>
      <c r="H513" s="14"/>
      <c r="I513" s="14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7"/>
      <c r="U513" s="7"/>
      <c r="V513" s="7"/>
      <c r="W513" s="7"/>
      <c r="X513" s="7"/>
      <c r="Y513" s="7"/>
      <c r="AH513" s="1"/>
      <c r="AI513" s="1"/>
      <c r="AJ513" s="1"/>
      <c r="IY513" s="7"/>
      <c r="IZ513" s="7"/>
      <c r="JA513" s="7"/>
    </row>
    <row r="514" spans="3:261" ht="11.85" customHeight="1">
      <c r="C514" s="24"/>
      <c r="D514" s="12"/>
      <c r="E514" s="12"/>
      <c r="F514" s="12"/>
      <c r="G514" s="12"/>
      <c r="H514" s="14"/>
      <c r="I514" s="14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7"/>
      <c r="U514" s="7"/>
      <c r="V514" s="7"/>
      <c r="W514" s="7"/>
      <c r="X514" s="7"/>
      <c r="Y514" s="7"/>
      <c r="AH514" s="1"/>
      <c r="AI514" s="1"/>
      <c r="AJ514" s="1"/>
      <c r="IY514" s="7"/>
      <c r="IZ514" s="7"/>
      <c r="JA514" s="7"/>
    </row>
    <row r="515" spans="3:261" ht="11.85" customHeight="1">
      <c r="C515" s="24"/>
      <c r="D515" s="12"/>
      <c r="E515" s="12"/>
      <c r="F515" s="12"/>
      <c r="G515" s="12"/>
      <c r="H515" s="14"/>
      <c r="I515" s="14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7"/>
      <c r="U515" s="7"/>
      <c r="V515" s="7"/>
      <c r="W515" s="7"/>
      <c r="X515" s="7"/>
      <c r="Y515" s="7"/>
      <c r="AH515" s="1"/>
      <c r="AI515" s="1"/>
      <c r="AJ515" s="1"/>
      <c r="IY515" s="7"/>
      <c r="IZ515" s="7"/>
      <c r="JA515" s="7"/>
    </row>
    <row r="516" spans="3:261" ht="11.85" customHeight="1">
      <c r="C516" s="24"/>
      <c r="D516" s="12"/>
      <c r="E516" s="12"/>
      <c r="F516" s="12"/>
      <c r="G516" s="12"/>
      <c r="H516" s="14"/>
      <c r="I516" s="14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7"/>
      <c r="U516" s="7"/>
      <c r="V516" s="7"/>
      <c r="W516" s="7"/>
      <c r="X516" s="7"/>
      <c r="Y516" s="7"/>
      <c r="AH516" s="1"/>
      <c r="AI516" s="1"/>
      <c r="AJ516" s="1"/>
      <c r="IY516" s="7"/>
      <c r="IZ516" s="7"/>
      <c r="JA516" s="7"/>
    </row>
    <row r="517" spans="3:261" ht="11.85" customHeight="1">
      <c r="C517" s="24"/>
      <c r="D517" s="12"/>
      <c r="E517" s="12"/>
      <c r="F517" s="12"/>
      <c r="G517" s="12"/>
      <c r="H517" s="14"/>
      <c r="I517" s="14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7"/>
      <c r="U517" s="7"/>
      <c r="V517" s="7"/>
      <c r="W517" s="7"/>
      <c r="X517" s="7"/>
      <c r="Y517" s="7"/>
      <c r="AH517" s="1"/>
      <c r="AI517" s="1"/>
      <c r="AJ517" s="1"/>
      <c r="IY517" s="7"/>
      <c r="IZ517" s="7"/>
      <c r="JA517" s="7"/>
    </row>
    <row r="518" spans="3:261" ht="11.85" customHeight="1">
      <c r="C518" s="24"/>
      <c r="D518" s="12"/>
      <c r="E518" s="12"/>
      <c r="F518" s="12"/>
      <c r="G518" s="12"/>
      <c r="H518" s="14"/>
      <c r="I518" s="14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7"/>
      <c r="U518" s="7"/>
      <c r="V518" s="7"/>
      <c r="W518" s="7"/>
      <c r="X518" s="7"/>
      <c r="Y518" s="7"/>
      <c r="AH518" s="1"/>
      <c r="AI518" s="1"/>
      <c r="AJ518" s="1"/>
      <c r="IY518" s="7"/>
      <c r="IZ518" s="7"/>
      <c r="JA518" s="7"/>
    </row>
    <row r="519" spans="3:261" ht="11.85" customHeight="1">
      <c r="C519" s="24"/>
      <c r="D519" s="12"/>
      <c r="E519" s="12"/>
      <c r="F519" s="12"/>
      <c r="G519" s="12"/>
      <c r="H519" s="14"/>
      <c r="I519" s="14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7"/>
      <c r="U519" s="7"/>
      <c r="V519" s="7"/>
      <c r="W519" s="7"/>
      <c r="X519" s="7"/>
      <c r="Y519" s="7"/>
      <c r="AH519" s="1"/>
      <c r="AI519" s="1"/>
      <c r="AJ519" s="1"/>
      <c r="IY519" s="7"/>
      <c r="IZ519" s="7"/>
      <c r="JA519" s="7"/>
    </row>
    <row r="520" spans="3:261" ht="11.85" customHeight="1">
      <c r="C520" s="24"/>
      <c r="D520" s="12"/>
      <c r="E520" s="12"/>
      <c r="F520" s="12"/>
      <c r="G520" s="12"/>
      <c r="H520" s="14"/>
      <c r="I520" s="14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7"/>
      <c r="U520" s="7"/>
      <c r="V520" s="7"/>
      <c r="W520" s="7"/>
      <c r="X520" s="7"/>
      <c r="Y520" s="7"/>
      <c r="AH520" s="1"/>
      <c r="AI520" s="1"/>
      <c r="AJ520" s="1"/>
      <c r="IY520" s="7"/>
      <c r="IZ520" s="7"/>
      <c r="JA520" s="7"/>
    </row>
    <row r="521" spans="3:261" ht="11.85" customHeight="1">
      <c r="C521" s="24"/>
      <c r="D521" s="12"/>
      <c r="E521" s="12"/>
      <c r="F521" s="12"/>
      <c r="G521" s="12"/>
      <c r="H521" s="14"/>
      <c r="I521" s="14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7"/>
      <c r="U521" s="7"/>
      <c r="V521" s="7"/>
      <c r="W521" s="7"/>
      <c r="X521" s="7"/>
      <c r="Y521" s="7"/>
      <c r="AH521" s="1"/>
      <c r="AI521" s="1"/>
      <c r="AJ521" s="1"/>
      <c r="IY521" s="7"/>
      <c r="IZ521" s="7"/>
      <c r="JA521" s="7"/>
    </row>
    <row r="522" spans="3:261" ht="11.85" customHeight="1">
      <c r="C522" s="24"/>
      <c r="D522" s="12"/>
      <c r="E522" s="12"/>
      <c r="F522" s="12"/>
      <c r="G522" s="12"/>
      <c r="H522" s="14"/>
      <c r="I522" s="14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7"/>
      <c r="U522" s="7"/>
      <c r="V522" s="7"/>
      <c r="W522" s="7"/>
      <c r="X522" s="7"/>
      <c r="Y522" s="7"/>
      <c r="AH522" s="1"/>
      <c r="AI522" s="1"/>
      <c r="AJ522" s="1"/>
      <c r="IY522" s="7"/>
      <c r="IZ522" s="7"/>
      <c r="JA522" s="7"/>
    </row>
    <row r="523" spans="3:261" ht="11.85" customHeight="1">
      <c r="C523" s="24"/>
      <c r="D523" s="12"/>
      <c r="E523" s="12"/>
      <c r="F523" s="12"/>
      <c r="G523" s="12"/>
      <c r="H523" s="14"/>
      <c r="I523" s="14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7"/>
      <c r="U523" s="7"/>
      <c r="V523" s="7"/>
      <c r="W523" s="7"/>
      <c r="X523" s="7"/>
      <c r="Y523" s="7"/>
      <c r="AH523" s="1"/>
      <c r="AI523" s="1"/>
      <c r="AJ523" s="1"/>
      <c r="IY523" s="7"/>
      <c r="IZ523" s="7"/>
      <c r="JA523" s="7"/>
    </row>
    <row r="524" spans="3:261" ht="11.85" customHeight="1">
      <c r="C524" s="24"/>
      <c r="D524" s="12"/>
      <c r="E524" s="12"/>
      <c r="F524" s="12"/>
      <c r="G524" s="12"/>
      <c r="H524" s="14"/>
      <c r="I524" s="14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7"/>
      <c r="U524" s="7"/>
      <c r="V524" s="7"/>
      <c r="W524" s="7"/>
      <c r="X524" s="7"/>
      <c r="Y524" s="7"/>
      <c r="AH524" s="1"/>
      <c r="AI524" s="1"/>
      <c r="AJ524" s="1"/>
      <c r="IY524" s="7"/>
      <c r="IZ524" s="7"/>
      <c r="JA524" s="7"/>
    </row>
    <row r="525" spans="3:261" ht="11.85" customHeight="1">
      <c r="C525" s="24"/>
      <c r="D525" s="12"/>
      <c r="E525" s="12"/>
      <c r="F525" s="12"/>
      <c r="G525" s="12"/>
      <c r="H525" s="14"/>
      <c r="I525" s="14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7"/>
      <c r="U525" s="7"/>
      <c r="V525" s="7"/>
      <c r="W525" s="7"/>
      <c r="X525" s="7"/>
      <c r="Y525" s="7"/>
      <c r="AH525" s="1"/>
      <c r="AI525" s="1"/>
      <c r="AJ525" s="1"/>
      <c r="IY525" s="7"/>
      <c r="IZ525" s="7"/>
      <c r="JA525" s="7"/>
    </row>
    <row r="526" spans="3:261" ht="11.85" customHeight="1">
      <c r="C526" s="24"/>
      <c r="D526" s="12"/>
      <c r="E526" s="12"/>
      <c r="F526" s="12"/>
      <c r="G526" s="12"/>
      <c r="H526" s="14"/>
      <c r="I526" s="14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7"/>
      <c r="U526" s="7"/>
      <c r="V526" s="7"/>
      <c r="W526" s="7"/>
      <c r="X526" s="7"/>
      <c r="Y526" s="7"/>
      <c r="AH526" s="1"/>
      <c r="AI526" s="1"/>
      <c r="AJ526" s="1"/>
      <c r="IY526" s="7"/>
      <c r="IZ526" s="7"/>
      <c r="JA526" s="7"/>
    </row>
    <row r="527" spans="3:261" ht="11.85" customHeight="1">
      <c r="C527" s="24"/>
      <c r="D527" s="12"/>
      <c r="E527" s="12"/>
      <c r="F527" s="12"/>
      <c r="G527" s="12"/>
      <c r="H527" s="14"/>
      <c r="I527" s="14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7"/>
      <c r="U527" s="7"/>
      <c r="V527" s="7"/>
      <c r="W527" s="7"/>
      <c r="X527" s="7"/>
      <c r="Y527" s="7"/>
      <c r="AH527" s="1"/>
      <c r="AI527" s="1"/>
      <c r="AJ527" s="1"/>
      <c r="IY527" s="7"/>
      <c r="IZ527" s="7"/>
      <c r="JA527" s="7"/>
    </row>
    <row r="528" spans="3:261" ht="11.85" customHeight="1">
      <c r="C528" s="24"/>
      <c r="D528" s="12"/>
      <c r="E528" s="12"/>
      <c r="F528" s="12"/>
      <c r="G528" s="12"/>
      <c r="H528" s="14"/>
      <c r="I528" s="14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7"/>
      <c r="U528" s="7"/>
      <c r="V528" s="7"/>
      <c r="W528" s="7"/>
      <c r="X528" s="7"/>
      <c r="Y528" s="7"/>
      <c r="AH528" s="1"/>
      <c r="AI528" s="1"/>
      <c r="AJ528" s="1"/>
      <c r="IY528" s="7"/>
      <c r="IZ528" s="7"/>
      <c r="JA528" s="7"/>
    </row>
    <row r="529" spans="3:261" ht="11.85" customHeight="1">
      <c r="C529" s="24"/>
      <c r="D529" s="12"/>
      <c r="E529" s="12"/>
      <c r="F529" s="12"/>
      <c r="G529" s="12"/>
      <c r="H529" s="14"/>
      <c r="I529" s="14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7"/>
      <c r="U529" s="7"/>
      <c r="V529" s="7"/>
      <c r="W529" s="7"/>
      <c r="X529" s="7"/>
      <c r="Y529" s="7"/>
      <c r="AH529" s="1"/>
      <c r="AI529" s="1"/>
      <c r="AJ529" s="1"/>
      <c r="IY529" s="7"/>
      <c r="IZ529" s="7"/>
      <c r="JA529" s="7"/>
    </row>
    <row r="530" spans="3:261" ht="11.85" customHeight="1">
      <c r="C530" s="24"/>
      <c r="D530" s="12"/>
      <c r="E530" s="12"/>
      <c r="F530" s="12"/>
      <c r="G530" s="12"/>
      <c r="H530" s="14"/>
      <c r="I530" s="14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7"/>
      <c r="U530" s="7"/>
      <c r="V530" s="7"/>
      <c r="W530" s="7"/>
      <c r="X530" s="7"/>
      <c r="Y530" s="7"/>
      <c r="AH530" s="1"/>
      <c r="AI530" s="1"/>
      <c r="AJ530" s="1"/>
      <c r="IY530" s="7"/>
      <c r="IZ530" s="7"/>
      <c r="JA530" s="7"/>
    </row>
    <row r="531" spans="3:261" ht="11.85" customHeight="1">
      <c r="C531" s="24"/>
      <c r="D531" s="12"/>
      <c r="E531" s="12"/>
      <c r="F531" s="12"/>
      <c r="G531" s="12"/>
      <c r="H531" s="14"/>
      <c r="I531" s="14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7"/>
      <c r="U531" s="7"/>
      <c r="V531" s="7"/>
      <c r="W531" s="7"/>
      <c r="X531" s="7"/>
      <c r="Y531" s="7"/>
      <c r="AH531" s="1"/>
      <c r="AI531" s="1"/>
      <c r="AJ531" s="1"/>
      <c r="IY531" s="7"/>
      <c r="IZ531" s="7"/>
      <c r="JA531" s="7"/>
    </row>
    <row r="532" spans="3:261" ht="11.85" customHeight="1">
      <c r="C532" s="24"/>
      <c r="D532" s="12"/>
      <c r="E532" s="12"/>
      <c r="F532" s="12"/>
      <c r="G532" s="12"/>
      <c r="H532" s="14"/>
      <c r="I532" s="14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7"/>
      <c r="U532" s="7"/>
      <c r="V532" s="7"/>
      <c r="W532" s="7"/>
      <c r="X532" s="7"/>
      <c r="Y532" s="7"/>
      <c r="AH532" s="1"/>
      <c r="AI532" s="1"/>
      <c r="AJ532" s="1"/>
      <c r="IY532" s="7"/>
      <c r="IZ532" s="7"/>
      <c r="JA532" s="7"/>
    </row>
    <row r="533" spans="3:261" ht="11.85" customHeight="1">
      <c r="C533" s="24"/>
      <c r="D533" s="12"/>
      <c r="E533" s="12"/>
      <c r="F533" s="12"/>
      <c r="G533" s="12"/>
      <c r="H533" s="14"/>
      <c r="I533" s="14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7"/>
      <c r="U533" s="7"/>
      <c r="V533" s="7"/>
      <c r="W533" s="7"/>
      <c r="X533" s="7"/>
      <c r="Y533" s="7"/>
      <c r="AH533" s="1"/>
      <c r="AI533" s="1"/>
      <c r="AJ533" s="1"/>
      <c r="IY533" s="7"/>
      <c r="IZ533" s="7"/>
      <c r="JA533" s="7"/>
    </row>
    <row r="534" spans="3:261" ht="11.85" customHeight="1">
      <c r="C534" s="24"/>
      <c r="D534" s="12"/>
      <c r="E534" s="12"/>
      <c r="F534" s="12"/>
      <c r="G534" s="12"/>
      <c r="H534" s="14"/>
      <c r="I534" s="14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7"/>
      <c r="U534" s="7"/>
      <c r="V534" s="7"/>
      <c r="W534" s="7"/>
      <c r="X534" s="7"/>
      <c r="Y534" s="7"/>
      <c r="AH534" s="1"/>
      <c r="AI534" s="1"/>
      <c r="AJ534" s="1"/>
      <c r="IY534" s="7"/>
      <c r="IZ534" s="7"/>
      <c r="JA534" s="7"/>
    </row>
    <row r="535" spans="3:261" ht="11.85" customHeight="1">
      <c r="C535" s="24"/>
      <c r="D535" s="12"/>
      <c r="E535" s="12"/>
      <c r="F535" s="12"/>
      <c r="G535" s="12"/>
      <c r="H535" s="14"/>
      <c r="I535" s="14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7"/>
      <c r="U535" s="7"/>
      <c r="V535" s="7"/>
      <c r="W535" s="7"/>
      <c r="X535" s="7"/>
      <c r="Y535" s="7"/>
      <c r="AH535" s="1"/>
      <c r="AI535" s="1"/>
      <c r="AJ535" s="1"/>
      <c r="IY535" s="7"/>
      <c r="IZ535" s="7"/>
      <c r="JA535" s="7"/>
    </row>
    <row r="536" spans="3:261" ht="11.85" customHeight="1">
      <c r="C536" s="24"/>
      <c r="D536" s="12"/>
      <c r="E536" s="12"/>
      <c r="F536" s="12"/>
      <c r="G536" s="12"/>
      <c r="H536" s="14"/>
      <c r="I536" s="14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7"/>
      <c r="U536" s="7"/>
      <c r="V536" s="7"/>
      <c r="W536" s="7"/>
      <c r="X536" s="7"/>
      <c r="Y536" s="7"/>
      <c r="AH536" s="1"/>
      <c r="AI536" s="1"/>
      <c r="AJ536" s="1"/>
      <c r="IY536" s="7"/>
      <c r="IZ536" s="7"/>
      <c r="JA536" s="7"/>
    </row>
    <row r="537" spans="3:261" ht="11.85" customHeight="1">
      <c r="C537" s="24"/>
      <c r="D537" s="12"/>
      <c r="E537" s="12"/>
      <c r="F537" s="12"/>
      <c r="G537" s="12"/>
      <c r="H537" s="14"/>
      <c r="I537" s="14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7"/>
      <c r="U537" s="7"/>
      <c r="V537" s="7"/>
      <c r="W537" s="7"/>
      <c r="X537" s="7"/>
      <c r="Y537" s="7"/>
      <c r="AH537" s="1"/>
      <c r="AI537" s="1"/>
      <c r="AJ537" s="1"/>
      <c r="IY537" s="7"/>
      <c r="IZ537" s="7"/>
      <c r="JA537" s="7"/>
    </row>
    <row r="538" spans="3:261" ht="11.85" customHeight="1">
      <c r="C538" s="24"/>
      <c r="D538" s="12"/>
      <c r="E538" s="12"/>
      <c r="F538" s="12"/>
      <c r="G538" s="12"/>
      <c r="H538" s="14"/>
      <c r="I538" s="14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7"/>
      <c r="U538" s="7"/>
      <c r="V538" s="7"/>
      <c r="W538" s="7"/>
      <c r="X538" s="7"/>
      <c r="Y538" s="7"/>
      <c r="AH538" s="1"/>
      <c r="AI538" s="1"/>
      <c r="AJ538" s="1"/>
      <c r="IY538" s="7"/>
      <c r="IZ538" s="7"/>
      <c r="JA538" s="7"/>
    </row>
    <row r="539" spans="3:261" ht="11.85" customHeight="1">
      <c r="C539" s="24"/>
      <c r="D539" s="12"/>
      <c r="E539" s="12"/>
      <c r="F539" s="12"/>
      <c r="G539" s="12"/>
      <c r="H539" s="14"/>
      <c r="I539" s="14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7"/>
      <c r="U539" s="7"/>
      <c r="V539" s="7"/>
      <c r="W539" s="7"/>
      <c r="X539" s="7"/>
      <c r="Y539" s="7"/>
      <c r="AH539" s="1"/>
      <c r="AI539" s="1"/>
      <c r="AJ539" s="1"/>
      <c r="IY539" s="7"/>
      <c r="IZ539" s="7"/>
      <c r="JA539" s="7"/>
    </row>
    <row r="540" spans="3:261" ht="11.85" customHeight="1">
      <c r="C540" s="24"/>
      <c r="D540" s="12"/>
      <c r="E540" s="12"/>
      <c r="F540" s="12"/>
      <c r="G540" s="12"/>
      <c r="H540" s="14"/>
      <c r="I540" s="14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7"/>
      <c r="U540" s="7"/>
      <c r="V540" s="7"/>
      <c r="W540" s="7"/>
      <c r="X540" s="7"/>
      <c r="Y540" s="7"/>
      <c r="AH540" s="1"/>
      <c r="AI540" s="1"/>
      <c r="AJ540" s="1"/>
      <c r="IY540" s="7"/>
      <c r="IZ540" s="7"/>
      <c r="JA540" s="7"/>
    </row>
    <row r="541" spans="3:261" ht="11.85" customHeight="1">
      <c r="C541" s="24"/>
      <c r="D541" s="12"/>
      <c r="E541" s="12"/>
      <c r="F541" s="12"/>
      <c r="G541" s="12"/>
      <c r="H541" s="14"/>
      <c r="I541" s="14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7"/>
      <c r="U541" s="7"/>
      <c r="V541" s="7"/>
      <c r="W541" s="7"/>
      <c r="X541" s="7"/>
      <c r="Y541" s="7"/>
      <c r="AH541" s="1"/>
      <c r="AI541" s="1"/>
      <c r="AJ541" s="1"/>
      <c r="IY541" s="7"/>
      <c r="IZ541" s="7"/>
      <c r="JA541" s="7"/>
    </row>
    <row r="542" spans="3:261" ht="11.85" customHeight="1">
      <c r="C542" s="24"/>
      <c r="D542" s="12"/>
      <c r="E542" s="12"/>
      <c r="F542" s="12"/>
      <c r="G542" s="12"/>
      <c r="H542" s="14"/>
      <c r="I542" s="14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7"/>
      <c r="U542" s="7"/>
      <c r="V542" s="7"/>
      <c r="W542" s="7"/>
      <c r="X542" s="7"/>
      <c r="Y542" s="7"/>
      <c r="AH542" s="1"/>
      <c r="AI542" s="1"/>
      <c r="AJ542" s="1"/>
      <c r="IY542" s="7"/>
      <c r="IZ542" s="7"/>
      <c r="JA542" s="7"/>
    </row>
    <row r="543" spans="3:261" ht="11.85" customHeight="1">
      <c r="C543" s="24"/>
      <c r="D543" s="12"/>
      <c r="E543" s="12"/>
      <c r="F543" s="12"/>
      <c r="G543" s="12"/>
      <c r="H543" s="14"/>
      <c r="I543" s="14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7"/>
      <c r="U543" s="7"/>
      <c r="V543" s="7"/>
      <c r="W543" s="7"/>
      <c r="X543" s="7"/>
      <c r="Y543" s="7"/>
      <c r="AH543" s="1"/>
      <c r="AI543" s="1"/>
      <c r="AJ543" s="1"/>
      <c r="IY543" s="7"/>
      <c r="IZ543" s="7"/>
      <c r="JA543" s="7"/>
    </row>
    <row r="544" spans="3:261" ht="11.85" customHeight="1">
      <c r="C544" s="24"/>
      <c r="D544" s="12"/>
      <c r="E544" s="12"/>
      <c r="F544" s="12"/>
      <c r="G544" s="12"/>
      <c r="H544" s="14"/>
      <c r="I544" s="14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7"/>
      <c r="U544" s="7"/>
      <c r="V544" s="7"/>
      <c r="W544" s="7"/>
      <c r="X544" s="7"/>
      <c r="Y544" s="7"/>
      <c r="AH544" s="1"/>
      <c r="AI544" s="1"/>
      <c r="AJ544" s="1"/>
      <c r="IY544" s="7"/>
      <c r="IZ544" s="7"/>
      <c r="JA544" s="7"/>
    </row>
    <row r="545" spans="3:261" ht="11.85" customHeight="1">
      <c r="C545" s="24"/>
      <c r="D545" s="12"/>
      <c r="E545" s="12"/>
      <c r="F545" s="12"/>
      <c r="G545" s="12"/>
      <c r="H545" s="14"/>
      <c r="I545" s="14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7"/>
      <c r="U545" s="7"/>
      <c r="V545" s="7"/>
      <c r="W545" s="7"/>
      <c r="X545" s="7"/>
      <c r="Y545" s="7"/>
      <c r="AH545" s="1"/>
      <c r="AI545" s="1"/>
      <c r="AJ545" s="1"/>
      <c r="IY545" s="7"/>
      <c r="IZ545" s="7"/>
      <c r="JA545" s="7"/>
    </row>
    <row r="546" spans="3:261" ht="11.85" customHeight="1">
      <c r="C546" s="24"/>
      <c r="D546" s="12"/>
      <c r="E546" s="12"/>
      <c r="F546" s="12"/>
      <c r="G546" s="12"/>
      <c r="H546" s="14"/>
      <c r="I546" s="14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7"/>
      <c r="U546" s="7"/>
      <c r="V546" s="7"/>
      <c r="W546" s="7"/>
      <c r="X546" s="7"/>
      <c r="Y546" s="7"/>
      <c r="AH546" s="1"/>
      <c r="AI546" s="1"/>
      <c r="AJ546" s="1"/>
      <c r="IY546" s="7"/>
      <c r="IZ546" s="7"/>
      <c r="JA546" s="7"/>
    </row>
    <row r="547" spans="3:261" ht="11.85" customHeight="1">
      <c r="C547" s="24"/>
      <c r="D547" s="12"/>
      <c r="E547" s="12"/>
      <c r="F547" s="12"/>
      <c r="G547" s="12"/>
      <c r="H547" s="14"/>
      <c r="I547" s="14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7"/>
      <c r="U547" s="7"/>
      <c r="V547" s="7"/>
      <c r="W547" s="7"/>
      <c r="X547" s="7"/>
      <c r="Y547" s="7"/>
      <c r="AH547" s="1"/>
      <c r="AI547" s="1"/>
      <c r="AJ547" s="1"/>
      <c r="IY547" s="7"/>
      <c r="IZ547" s="7"/>
      <c r="JA547" s="7"/>
    </row>
    <row r="548" spans="3:261" ht="11.85" customHeight="1">
      <c r="C548" s="24"/>
      <c r="D548" s="12"/>
      <c r="E548" s="12"/>
      <c r="F548" s="12"/>
      <c r="G548" s="12"/>
      <c r="H548" s="14"/>
      <c r="I548" s="14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7"/>
      <c r="U548" s="7"/>
      <c r="V548" s="7"/>
      <c r="W548" s="7"/>
      <c r="X548" s="7"/>
      <c r="Y548" s="7"/>
      <c r="AH548" s="1"/>
      <c r="AI548" s="1"/>
      <c r="AJ548" s="1"/>
      <c r="IY548" s="7"/>
      <c r="IZ548" s="7"/>
      <c r="JA548" s="7"/>
    </row>
    <row r="549" spans="3:261" ht="11.85" customHeight="1">
      <c r="C549" s="24"/>
      <c r="D549" s="12"/>
      <c r="E549" s="12"/>
      <c r="F549" s="12"/>
      <c r="G549" s="12"/>
      <c r="H549" s="14"/>
      <c r="I549" s="14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7"/>
      <c r="U549" s="7"/>
      <c r="V549" s="7"/>
      <c r="W549" s="7"/>
      <c r="X549" s="7"/>
      <c r="Y549" s="7"/>
      <c r="AH549" s="1"/>
      <c r="AI549" s="1"/>
      <c r="AJ549" s="1"/>
      <c r="IY549" s="7"/>
      <c r="IZ549" s="7"/>
      <c r="JA549" s="7"/>
    </row>
    <row r="550" spans="3:261" ht="11.85" customHeight="1">
      <c r="C550" s="24"/>
      <c r="D550" s="12"/>
      <c r="E550" s="12"/>
      <c r="F550" s="12"/>
      <c r="G550" s="12"/>
      <c r="H550" s="14"/>
      <c r="I550" s="14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7"/>
      <c r="U550" s="7"/>
      <c r="V550" s="7"/>
      <c r="W550" s="7"/>
      <c r="X550" s="7"/>
      <c r="Y550" s="7"/>
      <c r="AH550" s="1"/>
      <c r="AI550" s="1"/>
      <c r="AJ550" s="1"/>
      <c r="IY550" s="7"/>
      <c r="IZ550" s="7"/>
      <c r="JA550" s="7"/>
    </row>
    <row r="551" spans="3:261" ht="11.85" customHeight="1">
      <c r="C551" s="24"/>
      <c r="D551" s="12"/>
      <c r="E551" s="12"/>
      <c r="F551" s="12"/>
      <c r="G551" s="12"/>
      <c r="H551" s="14"/>
      <c r="I551" s="14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7"/>
      <c r="U551" s="7"/>
      <c r="V551" s="7"/>
      <c r="W551" s="7"/>
      <c r="X551" s="7"/>
      <c r="Y551" s="7"/>
      <c r="AH551" s="1"/>
      <c r="AI551" s="1"/>
      <c r="AJ551" s="1"/>
      <c r="IY551" s="7"/>
      <c r="IZ551" s="7"/>
      <c r="JA551" s="7"/>
    </row>
    <row r="552" spans="3:261" ht="11.85" customHeight="1">
      <c r="C552" s="24"/>
      <c r="D552" s="12"/>
      <c r="E552" s="12"/>
      <c r="F552" s="12"/>
      <c r="G552" s="12"/>
      <c r="H552" s="14"/>
      <c r="I552" s="14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7"/>
      <c r="U552" s="7"/>
      <c r="V552" s="7"/>
      <c r="W552" s="7"/>
      <c r="X552" s="7"/>
      <c r="Y552" s="7"/>
      <c r="AH552" s="1"/>
      <c r="AI552" s="1"/>
      <c r="AJ552" s="1"/>
      <c r="IY552" s="7"/>
      <c r="IZ552" s="7"/>
      <c r="JA552" s="7"/>
    </row>
    <row r="553" spans="3:261" ht="11.85" customHeight="1">
      <c r="C553" s="24"/>
      <c r="D553" s="12"/>
      <c r="E553" s="12"/>
      <c r="F553" s="12"/>
      <c r="G553" s="12"/>
      <c r="H553" s="14"/>
      <c r="I553" s="14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7"/>
      <c r="U553" s="7"/>
      <c r="V553" s="7"/>
      <c r="W553" s="7"/>
      <c r="X553" s="7"/>
      <c r="Y553" s="7"/>
      <c r="AH553" s="1"/>
      <c r="AI553" s="1"/>
      <c r="AJ553" s="1"/>
      <c r="IY553" s="7"/>
      <c r="IZ553" s="7"/>
      <c r="JA553" s="7"/>
    </row>
    <row r="554" spans="3:261" ht="11.85" customHeight="1">
      <c r="C554" s="24"/>
      <c r="D554" s="12"/>
      <c r="E554" s="12"/>
      <c r="F554" s="12"/>
      <c r="G554" s="12"/>
      <c r="H554" s="14"/>
      <c r="I554" s="14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7"/>
      <c r="U554" s="7"/>
      <c r="V554" s="7"/>
      <c r="W554" s="7"/>
      <c r="X554" s="7"/>
      <c r="Y554" s="7"/>
      <c r="AH554" s="1"/>
      <c r="AI554" s="1"/>
      <c r="AJ554" s="1"/>
      <c r="IY554" s="7"/>
      <c r="IZ554" s="7"/>
      <c r="JA554" s="7"/>
    </row>
    <row r="555" spans="3:261" ht="11.85" customHeight="1">
      <c r="C555" s="24"/>
      <c r="D555" s="12"/>
      <c r="E555" s="12"/>
      <c r="F555" s="12"/>
      <c r="G555" s="12"/>
      <c r="H555" s="14"/>
      <c r="I555" s="14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7"/>
      <c r="U555" s="7"/>
      <c r="V555" s="7"/>
      <c r="W555" s="7"/>
      <c r="X555" s="7"/>
      <c r="Y555" s="7"/>
      <c r="AH555" s="1"/>
      <c r="AI555" s="1"/>
      <c r="AJ555" s="1"/>
      <c r="IY555" s="7"/>
      <c r="IZ555" s="7"/>
      <c r="JA555" s="7"/>
    </row>
    <row r="556" spans="3:261" ht="11.85" customHeight="1">
      <c r="C556" s="24"/>
      <c r="D556" s="12"/>
      <c r="E556" s="12"/>
      <c r="F556" s="12"/>
      <c r="G556" s="12"/>
      <c r="H556" s="14"/>
      <c r="I556" s="14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7"/>
      <c r="U556" s="7"/>
      <c r="V556" s="7"/>
      <c r="W556" s="7"/>
      <c r="X556" s="7"/>
      <c r="Y556" s="7"/>
      <c r="AH556" s="1"/>
      <c r="AI556" s="1"/>
      <c r="AJ556" s="1"/>
      <c r="IY556" s="7"/>
      <c r="IZ556" s="7"/>
      <c r="JA556" s="7"/>
    </row>
    <row r="557" spans="3:261" ht="11.85" customHeight="1">
      <c r="C557" s="24"/>
      <c r="D557" s="12"/>
      <c r="E557" s="12"/>
      <c r="F557" s="12"/>
      <c r="G557" s="12"/>
      <c r="H557" s="14"/>
      <c r="I557" s="14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7"/>
      <c r="U557" s="7"/>
      <c r="V557" s="7"/>
      <c r="W557" s="7"/>
      <c r="X557" s="7"/>
      <c r="Y557" s="7"/>
      <c r="AH557" s="1"/>
      <c r="AI557" s="1"/>
      <c r="AJ557" s="1"/>
      <c r="IY557" s="7"/>
      <c r="IZ557" s="7"/>
      <c r="JA557" s="7"/>
    </row>
    <row r="558" spans="3:261" ht="11.85" customHeight="1">
      <c r="C558" s="24"/>
      <c r="D558" s="12"/>
      <c r="E558" s="12"/>
      <c r="F558" s="12"/>
      <c r="G558" s="12"/>
      <c r="H558" s="14"/>
      <c r="I558" s="14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7"/>
      <c r="U558" s="7"/>
      <c r="V558" s="7"/>
      <c r="W558" s="7"/>
      <c r="X558" s="7"/>
      <c r="Y558" s="7"/>
      <c r="AH558" s="1"/>
      <c r="AI558" s="1"/>
      <c r="AJ558" s="1"/>
      <c r="IY558" s="7"/>
      <c r="IZ558" s="7"/>
      <c r="JA558" s="7"/>
    </row>
    <row r="559" spans="3:261" ht="11.85" customHeight="1">
      <c r="C559" s="24"/>
      <c r="D559" s="12"/>
      <c r="E559" s="12"/>
      <c r="F559" s="12"/>
      <c r="G559" s="12"/>
      <c r="H559" s="14"/>
      <c r="I559" s="14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7"/>
      <c r="U559" s="7"/>
      <c r="V559" s="7"/>
      <c r="W559" s="7"/>
      <c r="X559" s="7"/>
      <c r="Y559" s="7"/>
      <c r="AH559" s="1"/>
      <c r="AI559" s="1"/>
      <c r="AJ559" s="1"/>
      <c r="IY559" s="7"/>
      <c r="IZ559" s="7"/>
      <c r="JA559" s="7"/>
    </row>
    <row r="560" spans="3:261" ht="11.85" customHeight="1">
      <c r="C560" s="24"/>
      <c r="D560" s="12"/>
      <c r="E560" s="12"/>
      <c r="F560" s="12"/>
      <c r="G560" s="12"/>
      <c r="H560" s="14"/>
      <c r="I560" s="14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7"/>
      <c r="U560" s="7"/>
      <c r="V560" s="7"/>
      <c r="W560" s="7"/>
      <c r="X560" s="7"/>
      <c r="Y560" s="7"/>
      <c r="AH560" s="1"/>
      <c r="AI560" s="1"/>
      <c r="AJ560" s="1"/>
      <c r="IY560" s="7"/>
      <c r="IZ560" s="7"/>
      <c r="JA560" s="7"/>
    </row>
    <row r="561" spans="3:261" ht="11.85" customHeight="1">
      <c r="C561" s="24"/>
      <c r="D561" s="12"/>
      <c r="E561" s="12"/>
      <c r="F561" s="12"/>
      <c r="G561" s="12"/>
      <c r="H561" s="14"/>
      <c r="I561" s="14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7"/>
      <c r="U561" s="7"/>
      <c r="V561" s="7"/>
      <c r="W561" s="7"/>
      <c r="X561" s="7"/>
      <c r="Y561" s="7"/>
      <c r="AH561" s="1"/>
      <c r="AI561" s="1"/>
      <c r="AJ561" s="1"/>
      <c r="IY561" s="7"/>
      <c r="IZ561" s="7"/>
      <c r="JA561" s="7"/>
    </row>
    <row r="562" spans="3:261" ht="11.85" customHeight="1">
      <c r="C562" s="24"/>
      <c r="D562" s="12"/>
      <c r="E562" s="12"/>
      <c r="F562" s="12"/>
      <c r="G562" s="12"/>
      <c r="H562" s="14"/>
      <c r="I562" s="14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7"/>
      <c r="U562" s="7"/>
      <c r="V562" s="7"/>
      <c r="W562" s="7"/>
      <c r="X562" s="7"/>
      <c r="Y562" s="7"/>
      <c r="AH562" s="1"/>
      <c r="AI562" s="1"/>
      <c r="AJ562" s="1"/>
      <c r="IY562" s="7"/>
      <c r="IZ562" s="7"/>
      <c r="JA562" s="7"/>
    </row>
    <row r="563" spans="3:261" ht="11.85" customHeight="1">
      <c r="C563" s="24"/>
      <c r="D563" s="12"/>
      <c r="E563" s="12"/>
      <c r="F563" s="12"/>
      <c r="G563" s="12"/>
      <c r="H563" s="14"/>
      <c r="I563" s="14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7"/>
      <c r="U563" s="7"/>
      <c r="V563" s="7"/>
      <c r="W563" s="7"/>
      <c r="X563" s="7"/>
      <c r="Y563" s="7"/>
      <c r="AH563" s="1"/>
      <c r="AI563" s="1"/>
      <c r="AJ563" s="1"/>
      <c r="IY563" s="7"/>
      <c r="IZ563" s="7"/>
      <c r="JA563" s="7"/>
    </row>
    <row r="564" spans="3:261" ht="11.85" customHeight="1">
      <c r="C564" s="24"/>
      <c r="D564" s="12"/>
      <c r="E564" s="12"/>
      <c r="F564" s="12"/>
      <c r="G564" s="12"/>
      <c r="H564" s="14"/>
      <c r="I564" s="14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7"/>
      <c r="U564" s="7"/>
      <c r="V564" s="7"/>
      <c r="W564" s="7"/>
      <c r="X564" s="7"/>
      <c r="Y564" s="7"/>
      <c r="AH564" s="1"/>
      <c r="AI564" s="1"/>
      <c r="AJ564" s="1"/>
      <c r="IY564" s="7"/>
      <c r="IZ564" s="7"/>
      <c r="JA564" s="7"/>
    </row>
    <row r="565" spans="3:261" ht="11.85" customHeight="1">
      <c r="C565" s="24"/>
      <c r="D565" s="12"/>
      <c r="E565" s="12"/>
      <c r="F565" s="12"/>
      <c r="G565" s="12"/>
      <c r="H565" s="14"/>
      <c r="I565" s="14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7"/>
      <c r="U565" s="7"/>
      <c r="V565" s="7"/>
      <c r="W565" s="7"/>
      <c r="X565" s="7"/>
      <c r="Y565" s="7"/>
      <c r="AH565" s="1"/>
      <c r="AI565" s="1"/>
      <c r="AJ565" s="1"/>
      <c r="IY565" s="7"/>
      <c r="IZ565" s="7"/>
      <c r="JA565" s="7"/>
    </row>
    <row r="566" spans="3:261" ht="11.85" customHeight="1">
      <c r="C566" s="24"/>
      <c r="D566" s="12"/>
      <c r="E566" s="12"/>
      <c r="F566" s="12"/>
      <c r="G566" s="12"/>
      <c r="H566" s="14"/>
      <c r="I566" s="14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7"/>
      <c r="U566" s="7"/>
      <c r="V566" s="7"/>
      <c r="W566" s="7"/>
      <c r="X566" s="7"/>
      <c r="Y566" s="7"/>
      <c r="AH566" s="1"/>
      <c r="AI566" s="1"/>
      <c r="AJ566" s="1"/>
      <c r="IY566" s="7"/>
      <c r="IZ566" s="7"/>
      <c r="JA566" s="7"/>
    </row>
    <row r="567" spans="3:261" ht="11.85" customHeight="1">
      <c r="C567" s="24"/>
      <c r="D567" s="12"/>
      <c r="E567" s="12"/>
      <c r="F567" s="12"/>
      <c r="G567" s="12"/>
      <c r="H567" s="14"/>
      <c r="I567" s="14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7"/>
      <c r="U567" s="7"/>
      <c r="V567" s="7"/>
      <c r="W567" s="7"/>
      <c r="X567" s="7"/>
      <c r="Y567" s="7"/>
      <c r="AH567" s="1"/>
      <c r="AI567" s="1"/>
      <c r="AJ567" s="1"/>
      <c r="IY567" s="7"/>
      <c r="IZ567" s="7"/>
      <c r="JA567" s="7"/>
    </row>
    <row r="568" spans="3:261" ht="11.85" customHeight="1">
      <c r="C568" s="24"/>
      <c r="D568" s="12"/>
      <c r="E568" s="12"/>
      <c r="F568" s="12"/>
      <c r="G568" s="12"/>
      <c r="H568" s="14"/>
      <c r="I568" s="14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7"/>
      <c r="U568" s="7"/>
      <c r="V568" s="7"/>
      <c r="W568" s="7"/>
      <c r="X568" s="7"/>
      <c r="Y568" s="7"/>
      <c r="AH568" s="1"/>
      <c r="AI568" s="1"/>
      <c r="AJ568" s="1"/>
      <c r="IY568" s="7"/>
      <c r="IZ568" s="7"/>
      <c r="JA568" s="7"/>
    </row>
    <row r="569" spans="3:261" ht="11.85" customHeight="1">
      <c r="C569" s="24"/>
      <c r="D569" s="12"/>
      <c r="E569" s="12"/>
      <c r="F569" s="12"/>
      <c r="G569" s="12"/>
      <c r="H569" s="14"/>
      <c r="I569" s="14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7"/>
      <c r="U569" s="7"/>
      <c r="V569" s="7"/>
      <c r="W569" s="7"/>
      <c r="X569" s="7"/>
      <c r="Y569" s="7"/>
      <c r="AH569" s="1"/>
      <c r="AI569" s="1"/>
      <c r="AJ569" s="1"/>
      <c r="IY569" s="7"/>
      <c r="IZ569" s="7"/>
      <c r="JA569" s="7"/>
    </row>
    <row r="570" spans="3:261" ht="11.85" customHeight="1">
      <c r="C570" s="24"/>
      <c r="D570" s="12"/>
      <c r="E570" s="12"/>
      <c r="F570" s="12"/>
      <c r="G570" s="12"/>
      <c r="H570" s="14"/>
      <c r="I570" s="14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7"/>
      <c r="U570" s="7"/>
      <c r="V570" s="7"/>
      <c r="W570" s="7"/>
      <c r="X570" s="7"/>
      <c r="Y570" s="7"/>
      <c r="AH570" s="1"/>
      <c r="AI570" s="1"/>
      <c r="AJ570" s="1"/>
      <c r="IY570" s="7"/>
      <c r="IZ570" s="7"/>
      <c r="JA570" s="7"/>
    </row>
    <row r="571" spans="3:261" ht="11.85" customHeight="1">
      <c r="C571" s="24"/>
      <c r="D571" s="12"/>
      <c r="E571" s="12"/>
      <c r="F571" s="12"/>
      <c r="G571" s="12"/>
      <c r="H571" s="14"/>
      <c r="I571" s="14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7"/>
      <c r="U571" s="7"/>
      <c r="V571" s="7"/>
      <c r="W571" s="7"/>
      <c r="X571" s="7"/>
      <c r="Y571" s="7"/>
      <c r="AH571" s="1"/>
      <c r="AI571" s="1"/>
      <c r="AJ571" s="1"/>
      <c r="IY571" s="7"/>
      <c r="IZ571" s="7"/>
      <c r="JA571" s="7"/>
    </row>
    <row r="572" spans="3:261" ht="11.85" customHeight="1">
      <c r="C572" s="24"/>
      <c r="D572" s="12"/>
      <c r="E572" s="12"/>
      <c r="F572" s="12"/>
      <c r="G572" s="12"/>
      <c r="H572" s="14"/>
      <c r="I572" s="14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7"/>
      <c r="U572" s="7"/>
      <c r="V572" s="7"/>
      <c r="W572" s="7"/>
      <c r="X572" s="7"/>
      <c r="Y572" s="7"/>
      <c r="AH572" s="1"/>
      <c r="AI572" s="1"/>
      <c r="AJ572" s="1"/>
      <c r="IY572" s="7"/>
      <c r="IZ572" s="7"/>
      <c r="JA572" s="7"/>
    </row>
    <row r="573" spans="3:261" ht="11.85" customHeight="1">
      <c r="C573" s="24"/>
      <c r="D573" s="12"/>
      <c r="E573" s="12"/>
      <c r="F573" s="12"/>
      <c r="G573" s="12"/>
      <c r="H573" s="14"/>
      <c r="I573" s="14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7"/>
      <c r="U573" s="7"/>
      <c r="V573" s="7"/>
      <c r="W573" s="7"/>
      <c r="X573" s="7"/>
      <c r="Y573" s="7"/>
      <c r="AH573" s="1"/>
      <c r="AI573" s="1"/>
      <c r="AJ573" s="1"/>
      <c r="IY573" s="7"/>
      <c r="IZ573" s="7"/>
      <c r="JA573" s="7"/>
    </row>
    <row r="574" spans="3:261" ht="11.85" customHeight="1">
      <c r="C574" s="24"/>
      <c r="D574" s="12"/>
      <c r="E574" s="12"/>
      <c r="F574" s="12"/>
      <c r="G574" s="12"/>
      <c r="H574" s="14"/>
      <c r="I574" s="14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7"/>
      <c r="U574" s="7"/>
      <c r="V574" s="7"/>
      <c r="W574" s="7"/>
      <c r="X574" s="7"/>
      <c r="Y574" s="7"/>
      <c r="AH574" s="1"/>
      <c r="AI574" s="1"/>
      <c r="AJ574" s="1"/>
      <c r="IY574" s="7"/>
      <c r="IZ574" s="7"/>
      <c r="JA574" s="7"/>
    </row>
    <row r="575" spans="3:261" ht="11.85" customHeight="1">
      <c r="C575" s="24"/>
      <c r="D575" s="12"/>
      <c r="E575" s="12"/>
      <c r="F575" s="12"/>
      <c r="G575" s="12"/>
      <c r="H575" s="14"/>
      <c r="I575" s="14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7"/>
      <c r="U575" s="7"/>
      <c r="V575" s="7"/>
      <c r="W575" s="7"/>
      <c r="X575" s="7"/>
      <c r="Y575" s="7"/>
      <c r="AH575" s="1"/>
      <c r="AI575" s="1"/>
      <c r="AJ575" s="1"/>
      <c r="IY575" s="7"/>
      <c r="IZ575" s="7"/>
      <c r="JA575" s="7"/>
    </row>
    <row r="576" spans="3:261" ht="11.85" customHeight="1">
      <c r="C576" s="24"/>
      <c r="D576" s="12"/>
      <c r="E576" s="12"/>
      <c r="F576" s="12"/>
      <c r="G576" s="12"/>
      <c r="H576" s="14"/>
      <c r="I576" s="14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7"/>
      <c r="U576" s="7"/>
      <c r="V576" s="7"/>
      <c r="W576" s="7"/>
      <c r="X576" s="7"/>
      <c r="Y576" s="7"/>
      <c r="AH576" s="1"/>
      <c r="AI576" s="1"/>
      <c r="AJ576" s="1"/>
      <c r="IY576" s="7"/>
      <c r="IZ576" s="7"/>
      <c r="JA576" s="7"/>
    </row>
    <row r="577" spans="3:261" ht="11.85" customHeight="1">
      <c r="C577" s="24"/>
      <c r="D577" s="12"/>
      <c r="E577" s="12"/>
      <c r="F577" s="12"/>
      <c r="G577" s="12"/>
      <c r="H577" s="14"/>
      <c r="I577" s="14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7"/>
      <c r="U577" s="7"/>
      <c r="V577" s="7"/>
      <c r="W577" s="7"/>
      <c r="X577" s="7"/>
      <c r="Y577" s="7"/>
      <c r="AH577" s="1"/>
      <c r="AI577" s="1"/>
      <c r="AJ577" s="1"/>
      <c r="IY577" s="7"/>
      <c r="IZ577" s="7"/>
      <c r="JA577" s="7"/>
    </row>
    <row r="578" spans="3:261" ht="11.85" customHeight="1">
      <c r="C578" s="24"/>
      <c r="D578" s="12"/>
      <c r="E578" s="12"/>
      <c r="F578" s="12"/>
      <c r="G578" s="12"/>
      <c r="H578" s="14"/>
      <c r="I578" s="14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7"/>
      <c r="U578" s="7"/>
      <c r="V578" s="7"/>
      <c r="W578" s="7"/>
      <c r="X578" s="7"/>
      <c r="Y578" s="7"/>
      <c r="AH578" s="1"/>
      <c r="AI578" s="1"/>
      <c r="AJ578" s="1"/>
      <c r="IY578" s="7"/>
      <c r="IZ578" s="7"/>
      <c r="JA578" s="7"/>
    </row>
    <row r="579" spans="3:261" ht="11.85" customHeight="1">
      <c r="C579" s="24"/>
      <c r="D579" s="12"/>
      <c r="E579" s="12"/>
      <c r="F579" s="12"/>
      <c r="G579" s="12"/>
      <c r="H579" s="14"/>
      <c r="I579" s="14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7"/>
      <c r="U579" s="7"/>
      <c r="V579" s="7"/>
      <c r="W579" s="7"/>
      <c r="X579" s="7"/>
      <c r="Y579" s="7"/>
      <c r="AH579" s="1"/>
      <c r="AI579" s="1"/>
      <c r="AJ579" s="1"/>
      <c r="IY579" s="7"/>
      <c r="IZ579" s="7"/>
      <c r="JA579" s="7"/>
    </row>
    <row r="580" spans="3:261" ht="11.85" customHeight="1">
      <c r="C580" s="24"/>
      <c r="D580" s="12"/>
      <c r="E580" s="12"/>
      <c r="F580" s="12"/>
      <c r="G580" s="12"/>
      <c r="H580" s="14"/>
      <c r="I580" s="14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7"/>
      <c r="U580" s="7"/>
      <c r="V580" s="7"/>
      <c r="W580" s="7"/>
      <c r="X580" s="7"/>
      <c r="Y580" s="7"/>
      <c r="AH580" s="1"/>
      <c r="AI580" s="1"/>
      <c r="AJ580" s="1"/>
      <c r="IY580" s="7"/>
      <c r="IZ580" s="7"/>
      <c r="JA580" s="7"/>
    </row>
    <row r="581" spans="3:261" ht="11.85" customHeight="1">
      <c r="C581" s="24"/>
      <c r="D581" s="12"/>
      <c r="E581" s="12"/>
      <c r="F581" s="12"/>
      <c r="G581" s="12"/>
      <c r="H581" s="14"/>
      <c r="I581" s="14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7"/>
      <c r="U581" s="7"/>
      <c r="V581" s="7"/>
      <c r="W581" s="7"/>
      <c r="X581" s="7"/>
      <c r="Y581" s="7"/>
      <c r="AH581" s="1"/>
      <c r="AI581" s="1"/>
      <c r="AJ581" s="1"/>
      <c r="IY581" s="7"/>
      <c r="IZ581" s="7"/>
      <c r="JA581" s="7"/>
    </row>
    <row r="582" spans="3:261" ht="11.85" customHeight="1">
      <c r="C582" s="24"/>
      <c r="D582" s="12"/>
      <c r="E582" s="12"/>
      <c r="F582" s="12"/>
      <c r="G582" s="12"/>
      <c r="H582" s="14"/>
      <c r="I582" s="14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7"/>
      <c r="U582" s="7"/>
      <c r="V582" s="7"/>
      <c r="W582" s="7"/>
      <c r="X582" s="7"/>
      <c r="Y582" s="7"/>
      <c r="AH582" s="1"/>
      <c r="AI582" s="1"/>
      <c r="AJ582" s="1"/>
      <c r="IY582" s="7"/>
      <c r="IZ582" s="7"/>
      <c r="JA582" s="7"/>
    </row>
    <row r="583" spans="3:261" ht="11.85" customHeight="1">
      <c r="C583" s="24"/>
      <c r="D583" s="12"/>
      <c r="E583" s="12"/>
      <c r="F583" s="12"/>
      <c r="G583" s="12"/>
      <c r="H583" s="14"/>
      <c r="I583" s="14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7"/>
      <c r="U583" s="7"/>
      <c r="V583" s="7"/>
      <c r="W583" s="7"/>
      <c r="X583" s="7"/>
      <c r="Y583" s="7"/>
      <c r="AH583" s="1"/>
      <c r="AI583" s="1"/>
      <c r="AJ583" s="1"/>
      <c r="IY583" s="7"/>
      <c r="IZ583" s="7"/>
      <c r="JA583" s="7"/>
    </row>
    <row r="584" spans="3:261" ht="11.85" customHeight="1">
      <c r="C584" s="24"/>
      <c r="D584" s="12"/>
      <c r="E584" s="12"/>
      <c r="F584" s="12"/>
      <c r="G584" s="12"/>
      <c r="H584" s="14"/>
      <c r="I584" s="14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7"/>
      <c r="U584" s="7"/>
      <c r="V584" s="7"/>
      <c r="W584" s="7"/>
      <c r="X584" s="7"/>
      <c r="Y584" s="7"/>
      <c r="AH584" s="1"/>
      <c r="AI584" s="1"/>
      <c r="AJ584" s="1"/>
      <c r="IY584" s="7"/>
      <c r="IZ584" s="7"/>
      <c r="JA584" s="7"/>
    </row>
    <row r="585" spans="3:261" ht="11.85" customHeight="1">
      <c r="C585" s="24"/>
      <c r="D585" s="12"/>
      <c r="E585" s="12"/>
      <c r="F585" s="12"/>
      <c r="G585" s="12"/>
      <c r="H585" s="14"/>
      <c r="I585" s="14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7"/>
      <c r="U585" s="7"/>
      <c r="V585" s="7"/>
      <c r="W585" s="7"/>
      <c r="X585" s="7"/>
      <c r="Y585" s="7"/>
      <c r="AH585" s="1"/>
      <c r="AI585" s="1"/>
      <c r="AJ585" s="1"/>
      <c r="IY585" s="7"/>
      <c r="IZ585" s="7"/>
      <c r="JA585" s="7"/>
    </row>
    <row r="586" spans="3:261" ht="11.85" customHeight="1">
      <c r="C586" s="24"/>
      <c r="D586" s="12"/>
      <c r="E586" s="12"/>
      <c r="F586" s="12"/>
      <c r="G586" s="12"/>
      <c r="H586" s="14"/>
      <c r="I586" s="14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7"/>
      <c r="U586" s="7"/>
      <c r="V586" s="7"/>
      <c r="W586" s="7"/>
      <c r="X586" s="7"/>
      <c r="Y586" s="7"/>
      <c r="AH586" s="1"/>
      <c r="AI586" s="1"/>
      <c r="AJ586" s="1"/>
      <c r="IY586" s="7"/>
      <c r="IZ586" s="7"/>
      <c r="JA586" s="7"/>
    </row>
    <row r="587" spans="3:261" ht="11.85" customHeight="1">
      <c r="C587" s="24"/>
      <c r="D587" s="12"/>
      <c r="E587" s="12"/>
      <c r="F587" s="12"/>
      <c r="G587" s="12"/>
      <c r="H587" s="14"/>
      <c r="I587" s="14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7"/>
      <c r="U587" s="7"/>
      <c r="V587" s="7"/>
      <c r="W587" s="7"/>
      <c r="X587" s="7"/>
      <c r="Y587" s="7"/>
      <c r="AH587" s="1"/>
      <c r="AI587" s="1"/>
      <c r="AJ587" s="1"/>
      <c r="IY587" s="7"/>
      <c r="IZ587" s="7"/>
      <c r="JA587" s="7"/>
    </row>
    <row r="588" spans="3:261" ht="11.85" customHeight="1">
      <c r="C588" s="24"/>
      <c r="D588" s="12"/>
      <c r="E588" s="12"/>
      <c r="F588" s="12"/>
      <c r="G588" s="12"/>
      <c r="H588" s="14"/>
      <c r="I588" s="14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7"/>
      <c r="U588" s="7"/>
      <c r="V588" s="7"/>
      <c r="W588" s="7"/>
      <c r="X588" s="7"/>
      <c r="Y588" s="7"/>
      <c r="AH588" s="1"/>
      <c r="AI588" s="1"/>
      <c r="AJ588" s="1"/>
      <c r="IY588" s="7"/>
      <c r="IZ588" s="7"/>
      <c r="JA588" s="7"/>
    </row>
    <row r="589" spans="3:261" ht="11.85" customHeight="1">
      <c r="C589" s="24"/>
      <c r="D589" s="12"/>
      <c r="E589" s="12"/>
      <c r="F589" s="12"/>
      <c r="G589" s="12"/>
      <c r="H589" s="14"/>
      <c r="I589" s="14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7"/>
      <c r="U589" s="7"/>
      <c r="V589" s="7"/>
      <c r="W589" s="7"/>
      <c r="X589" s="7"/>
      <c r="Y589" s="7"/>
      <c r="AH589" s="1"/>
      <c r="AI589" s="1"/>
      <c r="AJ589" s="1"/>
      <c r="IY589" s="7"/>
      <c r="IZ589" s="7"/>
      <c r="JA589" s="7"/>
    </row>
    <row r="590" spans="3:261" ht="11.85" customHeight="1">
      <c r="C590" s="24"/>
      <c r="D590" s="12"/>
      <c r="E590" s="12"/>
      <c r="F590" s="12"/>
      <c r="G590" s="12"/>
      <c r="H590" s="14"/>
      <c r="I590" s="14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7"/>
      <c r="U590" s="7"/>
      <c r="V590" s="7"/>
      <c r="W590" s="7"/>
      <c r="X590" s="7"/>
      <c r="Y590" s="7"/>
      <c r="AH590" s="1"/>
      <c r="AI590" s="1"/>
      <c r="AJ590" s="1"/>
      <c r="IY590" s="7"/>
      <c r="IZ590" s="7"/>
      <c r="JA590" s="7"/>
    </row>
    <row r="591" spans="3:261" ht="11.85" customHeight="1">
      <c r="C591" s="24"/>
      <c r="D591" s="12"/>
      <c r="E591" s="12"/>
      <c r="F591" s="12"/>
      <c r="G591" s="12"/>
      <c r="H591" s="14"/>
      <c r="I591" s="14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7"/>
      <c r="U591" s="7"/>
      <c r="V591" s="7"/>
      <c r="W591" s="7"/>
      <c r="X591" s="7"/>
      <c r="Y591" s="7"/>
      <c r="AH591" s="1"/>
      <c r="AI591" s="1"/>
      <c r="AJ591" s="1"/>
      <c r="IY591" s="7"/>
      <c r="IZ591" s="7"/>
      <c r="JA591" s="7"/>
    </row>
    <row r="592" spans="3:261" ht="11.85" customHeight="1">
      <c r="C592" s="24"/>
      <c r="D592" s="12"/>
      <c r="E592" s="12"/>
      <c r="F592" s="12"/>
      <c r="G592" s="12"/>
      <c r="H592" s="14"/>
      <c r="I592" s="14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7"/>
      <c r="U592" s="7"/>
      <c r="V592" s="7"/>
      <c r="W592" s="7"/>
      <c r="X592" s="7"/>
      <c r="Y592" s="7"/>
      <c r="AH592" s="1"/>
      <c r="AI592" s="1"/>
      <c r="AJ592" s="1"/>
      <c r="IY592" s="7"/>
      <c r="IZ592" s="7"/>
      <c r="JA592" s="7"/>
    </row>
    <row r="593" spans="2:261" ht="11.85" customHeight="1">
      <c r="C593" s="24"/>
      <c r="D593" s="12"/>
      <c r="E593" s="12"/>
      <c r="F593" s="12"/>
      <c r="G593" s="12"/>
      <c r="H593" s="14"/>
      <c r="I593" s="14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7"/>
      <c r="U593" s="7"/>
      <c r="V593" s="7"/>
      <c r="W593" s="7"/>
      <c r="X593" s="7"/>
      <c r="Y593" s="7"/>
      <c r="AH593" s="1"/>
      <c r="AI593" s="1"/>
      <c r="AJ593" s="1"/>
      <c r="IY593" s="7"/>
      <c r="IZ593" s="7"/>
      <c r="JA593" s="7"/>
    </row>
    <row r="594" spans="2:261" ht="11.85" customHeight="1">
      <c r="C594" s="24"/>
      <c r="D594" s="12"/>
      <c r="E594" s="12"/>
      <c r="F594" s="12"/>
      <c r="G594" s="12"/>
      <c r="H594" s="14"/>
      <c r="I594" s="14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7"/>
      <c r="U594" s="7"/>
      <c r="V594" s="7"/>
      <c r="W594" s="7"/>
      <c r="X594" s="7"/>
      <c r="Y594" s="7"/>
      <c r="AH594" s="1"/>
      <c r="AI594" s="1"/>
      <c r="AJ594" s="1"/>
      <c r="IY594" s="7"/>
      <c r="IZ594" s="7"/>
      <c r="JA594" s="7"/>
    </row>
    <row r="595" spans="2:261" ht="11.85" customHeight="1">
      <c r="C595" s="24"/>
      <c r="D595" s="12"/>
      <c r="E595" s="12"/>
      <c r="F595" s="12"/>
      <c r="G595" s="12"/>
      <c r="H595" s="14"/>
      <c r="I595" s="14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7"/>
      <c r="U595" s="7"/>
      <c r="V595" s="7"/>
      <c r="W595" s="7"/>
      <c r="X595" s="7"/>
      <c r="Y595" s="7"/>
      <c r="AH595" s="1"/>
      <c r="AI595" s="1"/>
      <c r="AJ595" s="1"/>
      <c r="IY595" s="7"/>
      <c r="IZ595" s="7"/>
      <c r="JA595" s="7"/>
    </row>
    <row r="596" spans="2:261" ht="11.85" customHeight="1">
      <c r="C596" s="24"/>
      <c r="D596" s="12"/>
      <c r="E596" s="12"/>
      <c r="F596" s="12"/>
      <c r="G596" s="12"/>
      <c r="H596" s="14"/>
      <c r="I596" s="14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7"/>
      <c r="U596" s="7"/>
      <c r="V596" s="7"/>
      <c r="W596" s="7"/>
      <c r="X596" s="7"/>
      <c r="Y596" s="7"/>
      <c r="AH596" s="1"/>
      <c r="AI596" s="1"/>
      <c r="AJ596" s="1"/>
      <c r="IY596" s="7"/>
      <c r="IZ596" s="7"/>
      <c r="JA596" s="7"/>
    </row>
    <row r="597" spans="2:261" ht="11.85" customHeight="1">
      <c r="C597" s="24"/>
      <c r="D597" s="12"/>
      <c r="E597" s="12"/>
      <c r="F597" s="12"/>
      <c r="G597" s="12"/>
      <c r="H597" s="14"/>
      <c r="I597" s="14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7"/>
      <c r="U597" s="7"/>
      <c r="V597" s="7"/>
      <c r="W597" s="7"/>
      <c r="X597" s="7"/>
      <c r="Y597" s="7"/>
      <c r="AH597" s="1"/>
      <c r="AI597" s="1"/>
      <c r="AJ597" s="1"/>
      <c r="IY597" s="7"/>
      <c r="IZ597" s="7"/>
      <c r="JA597" s="7"/>
    </row>
    <row r="598" spans="2:261" ht="11.85" customHeight="1">
      <c r="C598" s="24"/>
      <c r="D598" s="12"/>
      <c r="E598" s="12"/>
      <c r="F598" s="12"/>
      <c r="G598" s="12"/>
      <c r="H598" s="14"/>
      <c r="I598" s="14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7"/>
      <c r="U598" s="7"/>
      <c r="V598" s="7"/>
      <c r="W598" s="7"/>
      <c r="X598" s="7"/>
      <c r="Y598" s="7"/>
      <c r="AH598" s="1"/>
      <c r="AI598" s="1"/>
      <c r="AJ598" s="1"/>
      <c r="IY598" s="7"/>
      <c r="IZ598" s="7"/>
      <c r="JA598" s="7"/>
    </row>
    <row r="599" spans="2:261" ht="11.85" customHeight="1">
      <c r="C599" s="24"/>
      <c r="D599" s="12"/>
      <c r="E599" s="12"/>
      <c r="F599" s="12"/>
      <c r="G599" s="12"/>
      <c r="H599" s="14"/>
      <c r="I599" s="14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7"/>
      <c r="U599" s="7"/>
      <c r="V599" s="7"/>
      <c r="W599" s="7"/>
      <c r="X599" s="7"/>
      <c r="Y599" s="7"/>
      <c r="AH599" s="1"/>
      <c r="AI599" s="1"/>
      <c r="AJ599" s="1"/>
      <c r="IY599" s="7"/>
      <c r="IZ599" s="7"/>
      <c r="JA599" s="7"/>
    </row>
    <row r="600" spans="2:261" ht="11.85" customHeight="1">
      <c r="C600" s="24"/>
      <c r="D600" s="12"/>
      <c r="E600" s="12"/>
      <c r="F600" s="12"/>
      <c r="G600" s="12"/>
      <c r="H600" s="14"/>
      <c r="I600" s="14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7"/>
      <c r="U600" s="7"/>
      <c r="V600" s="7"/>
      <c r="W600" s="7"/>
      <c r="X600" s="7"/>
      <c r="Y600" s="7"/>
      <c r="AH600" s="1"/>
      <c r="AI600" s="1"/>
      <c r="AJ600" s="1"/>
      <c r="IY600" s="7"/>
      <c r="IZ600" s="7"/>
      <c r="JA600" s="7"/>
    </row>
    <row r="601" spans="2:261" ht="11.85" customHeight="1">
      <c r="C601" s="24"/>
      <c r="D601" s="12"/>
      <c r="E601" s="12"/>
      <c r="F601" s="12"/>
      <c r="G601" s="12"/>
      <c r="H601" s="14"/>
      <c r="I601" s="14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7"/>
      <c r="U601" s="7"/>
      <c r="V601" s="7"/>
      <c r="W601" s="7"/>
      <c r="X601" s="7"/>
      <c r="Y601" s="7"/>
      <c r="AH601" s="1"/>
      <c r="AI601" s="1"/>
      <c r="AJ601" s="1"/>
      <c r="IY601" s="7"/>
      <c r="IZ601" s="7"/>
      <c r="JA601" s="7"/>
    </row>
    <row r="602" spans="2:261" ht="11.85" customHeight="1">
      <c r="C602" s="24"/>
      <c r="D602" s="12"/>
      <c r="E602" s="12"/>
      <c r="F602" s="12"/>
      <c r="G602" s="12"/>
      <c r="H602" s="14"/>
      <c r="I602" s="14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7"/>
      <c r="U602" s="7"/>
      <c r="V602" s="7"/>
      <c r="W602" s="7"/>
      <c r="X602" s="7"/>
      <c r="Y602" s="7"/>
      <c r="AH602" s="1"/>
      <c r="AI602" s="1"/>
      <c r="AJ602" s="1"/>
      <c r="IY602" s="7"/>
      <c r="IZ602" s="7"/>
      <c r="JA602" s="7"/>
    </row>
    <row r="603" spans="2:261" ht="11.85" customHeight="1">
      <c r="B603" s="26"/>
      <c r="C603" s="24"/>
      <c r="D603" s="12"/>
      <c r="E603" s="12"/>
      <c r="F603" s="12"/>
      <c r="G603" s="12"/>
      <c r="H603" s="14"/>
      <c r="I603" s="14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7"/>
      <c r="U603" s="7"/>
      <c r="V603" s="7"/>
      <c r="W603" s="7"/>
      <c r="X603" s="7"/>
      <c r="Y603" s="7"/>
      <c r="AH603" s="1"/>
      <c r="AI603" s="1"/>
      <c r="AJ603" s="1"/>
      <c r="IY603" s="7"/>
      <c r="IZ603" s="7"/>
      <c r="JA603" s="7"/>
    </row>
    <row r="604" spans="2:261" ht="11.85" customHeight="1">
      <c r="B604" s="26"/>
      <c r="C604" s="24"/>
      <c r="D604" s="12"/>
      <c r="E604" s="12"/>
      <c r="F604" s="12"/>
      <c r="G604" s="12"/>
      <c r="H604" s="14"/>
      <c r="I604" s="14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7"/>
      <c r="U604" s="7"/>
      <c r="V604" s="7"/>
      <c r="W604" s="7"/>
      <c r="X604" s="7"/>
      <c r="Y604" s="7"/>
      <c r="AH604" s="1"/>
      <c r="AI604" s="1"/>
      <c r="AJ604" s="1"/>
      <c r="IY604" s="7"/>
      <c r="IZ604" s="7"/>
      <c r="JA604" s="7"/>
    </row>
    <row r="605" spans="2:261" ht="11.85" customHeight="1">
      <c r="B605" s="26"/>
      <c r="C605" s="24"/>
      <c r="D605" s="12"/>
      <c r="E605" s="12"/>
      <c r="F605" s="12"/>
      <c r="G605" s="12"/>
      <c r="H605" s="14"/>
      <c r="I605" s="14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7"/>
      <c r="U605" s="7"/>
      <c r="V605" s="7"/>
      <c r="W605" s="7"/>
      <c r="X605" s="7"/>
      <c r="Y605" s="7"/>
      <c r="AH605" s="1"/>
      <c r="AI605" s="1"/>
      <c r="AJ605" s="1"/>
      <c r="IY605" s="7"/>
      <c r="IZ605" s="7"/>
      <c r="JA605" s="7"/>
    </row>
    <row r="606" spans="2:261" ht="11.85" customHeight="1">
      <c r="B606" s="26"/>
      <c r="C606" s="24"/>
      <c r="D606" s="12"/>
      <c r="E606" s="12"/>
      <c r="F606" s="12"/>
      <c r="G606" s="12"/>
      <c r="H606" s="14"/>
      <c r="I606" s="14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7"/>
      <c r="U606" s="7"/>
      <c r="V606" s="7"/>
      <c r="W606" s="7"/>
      <c r="X606" s="7"/>
      <c r="Y606" s="7"/>
      <c r="AH606" s="1"/>
      <c r="AI606" s="1"/>
      <c r="AJ606" s="1"/>
      <c r="IY606" s="7"/>
      <c r="IZ606" s="7"/>
      <c r="JA606" s="7"/>
    </row>
    <row r="607" spans="2:261">
      <c r="C607" s="24"/>
      <c r="D607" s="12"/>
      <c r="E607" s="12"/>
      <c r="F607" s="12"/>
      <c r="G607" s="12"/>
      <c r="H607" s="14"/>
      <c r="I607" s="14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7"/>
      <c r="U607" s="7"/>
      <c r="V607" s="7"/>
      <c r="W607" s="7"/>
      <c r="X607" s="7"/>
      <c r="Y607" s="7"/>
      <c r="AH607" s="1"/>
      <c r="AI607" s="1"/>
      <c r="AJ607" s="1"/>
      <c r="IY607" s="7"/>
      <c r="IZ607" s="7"/>
      <c r="JA607" s="7"/>
    </row>
    <row r="608" spans="2:261">
      <c r="C608" s="24"/>
      <c r="D608" s="12"/>
      <c r="E608" s="12"/>
      <c r="F608" s="12"/>
      <c r="G608" s="12"/>
      <c r="H608" s="14"/>
      <c r="I608" s="14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7"/>
      <c r="U608" s="7"/>
      <c r="V608" s="7"/>
      <c r="W608" s="7"/>
      <c r="X608" s="7"/>
      <c r="Y608" s="7"/>
      <c r="AH608" s="1"/>
      <c r="AI608" s="1"/>
      <c r="AJ608" s="1"/>
      <c r="IY608" s="7"/>
      <c r="IZ608" s="7"/>
      <c r="JA608" s="7"/>
    </row>
    <row r="609" spans="3:261">
      <c r="C609" s="24"/>
      <c r="D609" s="12"/>
      <c r="E609" s="12"/>
      <c r="F609" s="12"/>
      <c r="G609" s="12"/>
      <c r="H609" s="14"/>
      <c r="I609" s="14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7"/>
      <c r="U609" s="7"/>
      <c r="V609" s="7"/>
      <c r="W609" s="7"/>
      <c r="X609" s="7"/>
      <c r="Y609" s="7"/>
      <c r="AH609" s="1"/>
      <c r="AI609" s="1"/>
      <c r="AJ609" s="1"/>
      <c r="IY609" s="7"/>
      <c r="IZ609" s="7"/>
      <c r="JA609" s="7"/>
    </row>
    <row r="610" spans="3:261">
      <c r="C610" s="24"/>
      <c r="D610" s="12"/>
      <c r="E610" s="12"/>
      <c r="F610" s="12"/>
      <c r="G610" s="12"/>
      <c r="H610" s="14"/>
      <c r="I610" s="14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7"/>
      <c r="U610" s="7"/>
      <c r="V610" s="7"/>
      <c r="W610" s="7"/>
      <c r="X610" s="7"/>
      <c r="Y610" s="7"/>
      <c r="AH610" s="1"/>
      <c r="AI610" s="1"/>
      <c r="AJ610" s="1"/>
      <c r="IY610" s="7"/>
      <c r="IZ610" s="7"/>
      <c r="JA610" s="7"/>
    </row>
    <row r="611" spans="3:261">
      <c r="C611" s="24"/>
      <c r="D611" s="12"/>
      <c r="E611" s="12"/>
      <c r="F611" s="12"/>
      <c r="G611" s="12"/>
      <c r="H611" s="14"/>
      <c r="I611" s="14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7"/>
      <c r="U611" s="7"/>
      <c r="V611" s="7"/>
      <c r="W611" s="7"/>
      <c r="X611" s="7"/>
      <c r="Y611" s="7"/>
      <c r="AH611" s="1"/>
      <c r="AI611" s="1"/>
      <c r="AJ611" s="1"/>
      <c r="IY611" s="7"/>
      <c r="IZ611" s="7"/>
      <c r="JA611" s="7"/>
    </row>
    <row r="612" spans="3:261">
      <c r="C612" s="24"/>
      <c r="D612" s="12"/>
      <c r="E612" s="12"/>
      <c r="F612" s="12"/>
      <c r="G612" s="12"/>
      <c r="H612" s="14"/>
      <c r="I612" s="14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7"/>
      <c r="U612" s="7"/>
      <c r="V612" s="7"/>
      <c r="W612" s="7"/>
      <c r="X612" s="7"/>
      <c r="Y612" s="7"/>
      <c r="AH612" s="1"/>
      <c r="AI612" s="1"/>
      <c r="AJ612" s="1"/>
      <c r="IY612" s="7"/>
      <c r="IZ612" s="7"/>
      <c r="JA612" s="7"/>
    </row>
    <row r="613" spans="3:261">
      <c r="C613" s="24"/>
      <c r="D613" s="12"/>
      <c r="E613" s="12"/>
      <c r="F613" s="12"/>
      <c r="G613" s="12"/>
      <c r="H613" s="14"/>
      <c r="I613" s="14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7"/>
      <c r="U613" s="7"/>
      <c r="V613" s="7"/>
      <c r="W613" s="7"/>
      <c r="X613" s="7"/>
      <c r="Y613" s="7"/>
      <c r="AH613" s="1"/>
      <c r="AI613" s="1"/>
      <c r="AJ613" s="1"/>
      <c r="IY613" s="7"/>
      <c r="IZ613" s="7"/>
      <c r="JA613" s="7"/>
    </row>
    <row r="614" spans="3:261">
      <c r="C614" s="24"/>
      <c r="D614" s="12"/>
      <c r="E614" s="12"/>
      <c r="F614" s="12"/>
      <c r="G614" s="12"/>
      <c r="H614" s="14"/>
      <c r="I614" s="14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7"/>
      <c r="U614" s="7"/>
      <c r="V614" s="7"/>
      <c r="W614" s="7"/>
      <c r="X614" s="7"/>
      <c r="Y614" s="7"/>
      <c r="AH614" s="1"/>
      <c r="AI614" s="1"/>
      <c r="AJ614" s="1"/>
      <c r="IY614" s="7"/>
      <c r="IZ614" s="7"/>
      <c r="JA614" s="7"/>
    </row>
    <row r="615" spans="3:261">
      <c r="C615" s="24"/>
      <c r="D615" s="12"/>
      <c r="E615" s="12"/>
      <c r="F615" s="12"/>
      <c r="G615" s="12"/>
      <c r="H615" s="14"/>
      <c r="I615" s="14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7"/>
      <c r="U615" s="7"/>
      <c r="V615" s="7"/>
      <c r="W615" s="7"/>
      <c r="X615" s="7"/>
      <c r="Y615" s="7"/>
      <c r="AH615" s="1"/>
      <c r="AI615" s="1"/>
      <c r="AJ615" s="1"/>
      <c r="IY615" s="7"/>
      <c r="IZ615" s="7"/>
      <c r="JA615" s="7"/>
    </row>
    <row r="616" spans="3:261">
      <c r="C616" s="24"/>
      <c r="D616" s="12"/>
      <c r="E616" s="12"/>
      <c r="F616" s="12"/>
      <c r="G616" s="12"/>
      <c r="H616" s="14"/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7"/>
      <c r="U616" s="7"/>
      <c r="V616" s="7"/>
      <c r="W616" s="7"/>
      <c r="X616" s="7"/>
      <c r="Y616" s="7"/>
      <c r="AH616" s="1"/>
      <c r="AI616" s="1"/>
      <c r="AJ616" s="1"/>
      <c r="IY616" s="7"/>
      <c r="IZ616" s="7"/>
      <c r="JA616" s="7"/>
    </row>
    <row r="617" spans="3:261">
      <c r="C617" s="24"/>
      <c r="D617" s="12"/>
      <c r="E617" s="12"/>
      <c r="F617" s="12"/>
      <c r="G617" s="12"/>
      <c r="H617" s="14"/>
      <c r="I617" s="14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7"/>
      <c r="U617" s="7"/>
      <c r="V617" s="7"/>
      <c r="W617" s="7"/>
      <c r="X617" s="7"/>
      <c r="Y617" s="7"/>
      <c r="AH617" s="1"/>
      <c r="AI617" s="1"/>
      <c r="AJ617" s="1"/>
      <c r="IY617" s="7"/>
      <c r="IZ617" s="7"/>
      <c r="JA617" s="7"/>
    </row>
    <row r="618" spans="3:261">
      <c r="C618" s="24"/>
      <c r="D618" s="12"/>
      <c r="E618" s="12"/>
      <c r="F618" s="12"/>
      <c r="G618" s="12"/>
      <c r="H618" s="14"/>
      <c r="I618" s="14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7"/>
      <c r="U618" s="7"/>
      <c r="V618" s="7"/>
      <c r="W618" s="7"/>
      <c r="X618" s="7"/>
      <c r="Y618" s="7"/>
      <c r="AH618" s="1"/>
      <c r="AI618" s="1"/>
      <c r="AJ618" s="1"/>
      <c r="IY618" s="7"/>
      <c r="IZ618" s="7"/>
      <c r="JA618" s="7"/>
    </row>
    <row r="619" spans="3:261">
      <c r="C619" s="24"/>
      <c r="D619" s="12"/>
      <c r="E619" s="12"/>
      <c r="F619" s="12"/>
      <c r="G619" s="12"/>
      <c r="H619" s="14"/>
      <c r="I619" s="14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7"/>
      <c r="U619" s="7"/>
      <c r="V619" s="7"/>
      <c r="W619" s="7"/>
      <c r="X619" s="7"/>
      <c r="Y619" s="7"/>
      <c r="AH619" s="1"/>
      <c r="AI619" s="1"/>
      <c r="AJ619" s="1"/>
      <c r="IY619" s="7"/>
      <c r="IZ619" s="7"/>
      <c r="JA619" s="7"/>
    </row>
    <row r="620" spans="3:261">
      <c r="C620" s="24"/>
      <c r="D620" s="12"/>
      <c r="E620" s="12"/>
      <c r="F620" s="12"/>
      <c r="G620" s="12"/>
      <c r="H620" s="14"/>
      <c r="I620" s="14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7"/>
      <c r="U620" s="7"/>
      <c r="V620" s="7"/>
      <c r="W620" s="7"/>
      <c r="X620" s="7"/>
      <c r="Y620" s="7"/>
      <c r="AH620" s="1"/>
      <c r="AI620" s="1"/>
      <c r="AJ620" s="1"/>
      <c r="IY620" s="7"/>
      <c r="IZ620" s="7"/>
      <c r="JA620" s="7"/>
    </row>
    <row r="621" spans="3:261">
      <c r="C621" s="24"/>
      <c r="D621" s="12"/>
      <c r="E621" s="12"/>
      <c r="F621" s="12"/>
      <c r="G621" s="12"/>
      <c r="H621" s="14"/>
      <c r="I621" s="14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7"/>
      <c r="U621" s="7"/>
      <c r="V621" s="7"/>
      <c r="W621" s="7"/>
      <c r="X621" s="7"/>
      <c r="Y621" s="7"/>
      <c r="AH621" s="1"/>
      <c r="AI621" s="1"/>
      <c r="AJ621" s="1"/>
      <c r="IY621" s="7"/>
      <c r="IZ621" s="7"/>
      <c r="JA621" s="7"/>
    </row>
    <row r="622" spans="3:261">
      <c r="C622" s="24"/>
      <c r="D622" s="12"/>
      <c r="E622" s="12"/>
      <c r="F622" s="12"/>
      <c r="G622" s="12"/>
      <c r="H622" s="14"/>
      <c r="I622" s="14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7"/>
      <c r="U622" s="7"/>
      <c r="V622" s="7"/>
      <c r="W622" s="7"/>
      <c r="X622" s="7"/>
      <c r="Y622" s="7"/>
      <c r="AH622" s="1"/>
      <c r="AI622" s="1"/>
      <c r="AJ622" s="1"/>
      <c r="IY622" s="7"/>
      <c r="IZ622" s="7"/>
      <c r="JA622" s="7"/>
    </row>
    <row r="623" spans="3:261">
      <c r="C623" s="24"/>
      <c r="D623" s="12"/>
      <c r="E623" s="12"/>
      <c r="F623" s="12"/>
      <c r="G623" s="12"/>
      <c r="H623" s="14"/>
      <c r="I623" s="14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7"/>
      <c r="U623" s="7"/>
      <c r="V623" s="7"/>
      <c r="W623" s="7"/>
      <c r="X623" s="7"/>
      <c r="Y623" s="7"/>
      <c r="AH623" s="1"/>
      <c r="AI623" s="1"/>
      <c r="AJ623" s="1"/>
      <c r="IY623" s="7"/>
      <c r="IZ623" s="7"/>
      <c r="JA623" s="7"/>
    </row>
    <row r="624" spans="3:261">
      <c r="C624" s="24"/>
      <c r="D624" s="12"/>
      <c r="E624" s="12"/>
      <c r="F624" s="12"/>
      <c r="G624" s="12"/>
      <c r="H624" s="14"/>
      <c r="I624" s="14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7"/>
      <c r="U624" s="7"/>
      <c r="V624" s="7"/>
      <c r="W624" s="7"/>
      <c r="X624" s="7"/>
      <c r="Y624" s="7"/>
      <c r="AH624" s="1"/>
      <c r="AI624" s="1"/>
      <c r="AJ624" s="1"/>
      <c r="IY624" s="7"/>
      <c r="IZ624" s="7"/>
      <c r="JA624" s="7"/>
    </row>
    <row r="625" spans="3:261">
      <c r="C625" s="24"/>
      <c r="D625" s="12"/>
      <c r="E625" s="12"/>
      <c r="F625" s="12"/>
      <c r="G625" s="12"/>
      <c r="H625" s="14"/>
      <c r="I625" s="14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7"/>
      <c r="U625" s="7"/>
      <c r="V625" s="7"/>
      <c r="W625" s="7"/>
      <c r="X625" s="7"/>
      <c r="Y625" s="7"/>
      <c r="AH625" s="1"/>
      <c r="AI625" s="1"/>
      <c r="AJ625" s="1"/>
      <c r="IY625" s="7"/>
      <c r="IZ625" s="7"/>
      <c r="JA625" s="7"/>
    </row>
    <row r="626" spans="3:261">
      <c r="C626" s="24"/>
      <c r="D626" s="12"/>
      <c r="E626" s="12"/>
      <c r="F626" s="12"/>
      <c r="G626" s="12"/>
      <c r="H626" s="14"/>
      <c r="I626" s="14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7"/>
      <c r="U626" s="7"/>
      <c r="V626" s="7"/>
      <c r="W626" s="7"/>
      <c r="X626" s="7"/>
      <c r="Y626" s="7"/>
      <c r="AH626" s="1"/>
      <c r="AI626" s="1"/>
      <c r="AJ626" s="1"/>
      <c r="IY626" s="7"/>
      <c r="IZ626" s="7"/>
      <c r="JA626" s="7"/>
    </row>
    <row r="627" spans="3:261">
      <c r="C627" s="24"/>
      <c r="D627" s="12"/>
      <c r="E627" s="12"/>
      <c r="F627" s="12"/>
      <c r="G627" s="12"/>
      <c r="H627" s="14"/>
      <c r="I627" s="14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7"/>
      <c r="U627" s="7"/>
      <c r="V627" s="7"/>
      <c r="W627" s="7"/>
      <c r="X627" s="7"/>
      <c r="Y627" s="7"/>
      <c r="AH627" s="1"/>
      <c r="AI627" s="1"/>
      <c r="AJ627" s="1"/>
      <c r="IY627" s="7"/>
      <c r="IZ627" s="7"/>
      <c r="JA627" s="7"/>
    </row>
    <row r="628" spans="3:261">
      <c r="C628" s="24"/>
      <c r="D628" s="12"/>
      <c r="E628" s="12"/>
      <c r="F628" s="12"/>
      <c r="G628" s="12"/>
      <c r="H628" s="14"/>
      <c r="I628" s="14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7"/>
      <c r="U628" s="7"/>
      <c r="V628" s="7"/>
      <c r="W628" s="7"/>
      <c r="X628" s="7"/>
      <c r="Y628" s="7"/>
      <c r="AH628" s="1"/>
      <c r="AI628" s="1"/>
      <c r="AJ628" s="1"/>
      <c r="IY628" s="7"/>
      <c r="IZ628" s="7"/>
      <c r="JA628" s="7"/>
    </row>
    <row r="629" spans="3:261">
      <c r="C629" s="24"/>
      <c r="D629" s="12"/>
      <c r="E629" s="12"/>
      <c r="F629" s="12"/>
      <c r="G629" s="12"/>
      <c r="H629" s="14"/>
      <c r="I629" s="14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7"/>
      <c r="U629" s="7"/>
      <c r="V629" s="7"/>
      <c r="W629" s="7"/>
      <c r="X629" s="7"/>
      <c r="Y629" s="7"/>
      <c r="AH629" s="1"/>
      <c r="AI629" s="1"/>
      <c r="AJ629" s="1"/>
      <c r="IY629" s="7"/>
      <c r="IZ629" s="7"/>
      <c r="JA629" s="7"/>
    </row>
    <row r="630" spans="3:261">
      <c r="C630" s="24"/>
      <c r="D630" s="12"/>
      <c r="E630" s="12"/>
      <c r="F630" s="12"/>
      <c r="G630" s="12"/>
      <c r="H630" s="14"/>
      <c r="I630" s="14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7"/>
      <c r="U630" s="7"/>
      <c r="V630" s="7"/>
      <c r="W630" s="7"/>
      <c r="X630" s="7"/>
      <c r="Y630" s="7"/>
      <c r="AH630" s="1"/>
      <c r="AI630" s="1"/>
      <c r="AJ630" s="1"/>
      <c r="IY630" s="7"/>
      <c r="IZ630" s="7"/>
      <c r="JA630" s="7"/>
    </row>
    <row r="631" spans="3:261">
      <c r="C631" s="24"/>
      <c r="D631" s="12"/>
      <c r="E631" s="12"/>
      <c r="F631" s="12"/>
      <c r="G631" s="12"/>
      <c r="H631" s="14"/>
      <c r="I631" s="14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7"/>
      <c r="U631" s="7"/>
      <c r="V631" s="7"/>
      <c r="W631" s="7"/>
      <c r="X631" s="7"/>
      <c r="Y631" s="7"/>
      <c r="AH631" s="1"/>
      <c r="AI631" s="1"/>
      <c r="AJ631" s="1"/>
      <c r="IY631" s="7"/>
      <c r="IZ631" s="7"/>
      <c r="JA631" s="7"/>
    </row>
    <row r="632" spans="3:261">
      <c r="C632" s="24"/>
      <c r="D632" s="12"/>
      <c r="E632" s="12"/>
      <c r="F632" s="12"/>
      <c r="G632" s="12"/>
      <c r="H632" s="14"/>
      <c r="I632" s="14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7"/>
      <c r="U632" s="7"/>
      <c r="V632" s="7"/>
      <c r="W632" s="7"/>
      <c r="X632" s="7"/>
      <c r="Y632" s="7"/>
      <c r="AH632" s="1"/>
      <c r="AI632" s="1"/>
      <c r="AJ632" s="1"/>
      <c r="IY632" s="7"/>
      <c r="IZ632" s="7"/>
      <c r="JA632" s="7"/>
    </row>
    <row r="633" spans="3:261">
      <c r="C633" s="24"/>
      <c r="D633" s="12"/>
      <c r="E633" s="12"/>
      <c r="F633" s="12"/>
      <c r="G633" s="12"/>
      <c r="H633" s="14"/>
      <c r="I633" s="14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7"/>
      <c r="U633" s="7"/>
      <c r="V633" s="7"/>
      <c r="W633" s="7"/>
      <c r="X633" s="7"/>
      <c r="Y633" s="7"/>
      <c r="AH633" s="1"/>
      <c r="AI633" s="1"/>
      <c r="AJ633" s="1"/>
      <c r="IY633" s="7"/>
      <c r="IZ633" s="7"/>
      <c r="JA633" s="7"/>
    </row>
    <row r="634" spans="3:261">
      <c r="C634" s="24"/>
      <c r="D634" s="12"/>
      <c r="E634" s="12"/>
      <c r="F634" s="12"/>
      <c r="G634" s="12"/>
      <c r="H634" s="14"/>
      <c r="I634" s="14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7"/>
      <c r="U634" s="7"/>
      <c r="V634" s="7"/>
      <c r="W634" s="7"/>
      <c r="X634" s="7"/>
      <c r="Y634" s="7"/>
      <c r="AH634" s="1"/>
      <c r="AI634" s="1"/>
      <c r="AJ634" s="1"/>
      <c r="IY634" s="7"/>
      <c r="IZ634" s="7"/>
      <c r="JA634" s="7"/>
    </row>
    <row r="635" spans="3:261">
      <c r="C635" s="24"/>
      <c r="D635" s="12"/>
      <c r="E635" s="12"/>
      <c r="F635" s="12"/>
      <c r="G635" s="12"/>
      <c r="H635" s="14"/>
      <c r="I635" s="14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7"/>
      <c r="U635" s="7"/>
      <c r="V635" s="7"/>
      <c r="W635" s="7"/>
      <c r="X635" s="7"/>
      <c r="Y635" s="7"/>
      <c r="AH635" s="1"/>
      <c r="AI635" s="1"/>
      <c r="AJ635" s="1"/>
      <c r="IY635" s="7"/>
      <c r="IZ635" s="7"/>
      <c r="JA635" s="7"/>
    </row>
    <row r="636" spans="3:261">
      <c r="C636" s="24"/>
      <c r="D636" s="12"/>
      <c r="E636" s="12"/>
      <c r="F636" s="12"/>
      <c r="G636" s="12"/>
      <c r="H636" s="14"/>
      <c r="I636" s="14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7"/>
      <c r="U636" s="7"/>
      <c r="V636" s="7"/>
      <c r="W636" s="7"/>
      <c r="X636" s="7"/>
      <c r="Y636" s="7"/>
      <c r="AH636" s="1"/>
      <c r="AI636" s="1"/>
      <c r="AJ636" s="1"/>
      <c r="IY636" s="7"/>
      <c r="IZ636" s="7"/>
      <c r="JA636" s="7"/>
    </row>
    <row r="637" spans="3:261">
      <c r="C637" s="24"/>
      <c r="D637" s="12"/>
      <c r="E637" s="12"/>
      <c r="F637" s="12"/>
      <c r="G637" s="12"/>
      <c r="H637" s="14"/>
      <c r="I637" s="14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7"/>
      <c r="U637" s="7"/>
      <c r="V637" s="7"/>
      <c r="W637" s="7"/>
      <c r="X637" s="7"/>
      <c r="Y637" s="7"/>
      <c r="AH637" s="1"/>
      <c r="AI637" s="1"/>
      <c r="AJ637" s="1"/>
      <c r="IY637" s="7"/>
      <c r="IZ637" s="7"/>
      <c r="JA637" s="7"/>
    </row>
    <row r="638" spans="3:261">
      <c r="C638" s="24"/>
      <c r="D638" s="12"/>
      <c r="E638" s="12"/>
      <c r="F638" s="12"/>
      <c r="G638" s="12"/>
      <c r="H638" s="14"/>
      <c r="I638" s="14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7"/>
      <c r="U638" s="7"/>
      <c r="V638" s="7"/>
      <c r="W638" s="7"/>
      <c r="X638" s="7"/>
      <c r="Y638" s="7"/>
      <c r="AH638" s="1"/>
      <c r="AI638" s="1"/>
      <c r="AJ638" s="1"/>
      <c r="IY638" s="7"/>
      <c r="IZ638" s="7"/>
      <c r="JA638" s="7"/>
    </row>
    <row r="639" spans="3:261">
      <c r="C639" s="24"/>
      <c r="D639" s="12"/>
      <c r="E639" s="12"/>
      <c r="F639" s="12"/>
      <c r="G639" s="12"/>
      <c r="H639" s="14"/>
      <c r="I639" s="14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7"/>
      <c r="U639" s="7"/>
      <c r="V639" s="7"/>
      <c r="W639" s="7"/>
      <c r="X639" s="7"/>
      <c r="Y639" s="7"/>
      <c r="AH639" s="1"/>
      <c r="AI639" s="1"/>
      <c r="AJ639" s="1"/>
      <c r="IY639" s="7"/>
      <c r="IZ639" s="7"/>
      <c r="JA639" s="7"/>
    </row>
    <row r="640" spans="3:261">
      <c r="C640" s="24"/>
      <c r="D640" s="12"/>
      <c r="E640" s="12"/>
      <c r="F640" s="12"/>
      <c r="G640" s="12"/>
      <c r="H640" s="14"/>
      <c r="I640" s="14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7"/>
      <c r="U640" s="7"/>
      <c r="V640" s="7"/>
      <c r="W640" s="7"/>
      <c r="X640" s="7"/>
      <c r="Y640" s="7"/>
      <c r="AH640" s="1"/>
      <c r="AI640" s="1"/>
      <c r="AJ640" s="1"/>
      <c r="IY640" s="7"/>
      <c r="IZ640" s="7"/>
      <c r="JA640" s="7"/>
    </row>
    <row r="641" spans="1:261">
      <c r="C641" s="24"/>
      <c r="D641" s="12"/>
      <c r="E641" s="12"/>
      <c r="F641" s="12"/>
      <c r="G641" s="12"/>
      <c r="H641" s="14"/>
      <c r="I641" s="14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7"/>
      <c r="U641" s="7"/>
      <c r="V641" s="7"/>
      <c r="W641" s="7"/>
      <c r="X641" s="7"/>
      <c r="Y641" s="7"/>
      <c r="AH641" s="1"/>
      <c r="AI641" s="1"/>
      <c r="AJ641" s="1"/>
      <c r="IY641" s="7"/>
      <c r="IZ641" s="7"/>
      <c r="JA641" s="7"/>
    </row>
    <row r="642" spans="1:261">
      <c r="C642" s="24"/>
      <c r="D642" s="12"/>
      <c r="E642" s="12"/>
      <c r="F642" s="12"/>
      <c r="G642" s="12"/>
      <c r="H642" s="14"/>
      <c r="I642" s="14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7"/>
      <c r="U642" s="7"/>
      <c r="V642" s="7"/>
      <c r="W642" s="7"/>
      <c r="X642" s="7"/>
      <c r="Y642" s="7"/>
      <c r="AH642" s="1"/>
      <c r="AI642" s="1"/>
      <c r="AJ642" s="1"/>
      <c r="IY642" s="7"/>
      <c r="IZ642" s="7"/>
      <c r="JA642" s="7"/>
    </row>
    <row r="643" spans="1:261">
      <c r="C643" s="24"/>
      <c r="D643" s="12"/>
      <c r="E643" s="12"/>
      <c r="F643" s="12"/>
      <c r="G643" s="12"/>
      <c r="H643" s="14"/>
      <c r="I643" s="14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7"/>
      <c r="U643" s="7"/>
      <c r="V643" s="7"/>
      <c r="W643" s="7"/>
      <c r="X643" s="7"/>
      <c r="Y643" s="7"/>
      <c r="AH643" s="1"/>
      <c r="AI643" s="1"/>
      <c r="AJ643" s="1"/>
      <c r="IY643" s="7"/>
      <c r="IZ643" s="7"/>
      <c r="JA643" s="7"/>
    </row>
    <row r="644" spans="1:261">
      <c r="C644" s="24"/>
      <c r="D644" s="12"/>
      <c r="E644" s="12"/>
      <c r="F644" s="12"/>
      <c r="G644" s="12"/>
      <c r="H644" s="14"/>
      <c r="I644" s="14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7"/>
      <c r="U644" s="7"/>
      <c r="V644" s="7"/>
      <c r="W644" s="7"/>
      <c r="X644" s="7"/>
      <c r="Y644" s="7"/>
      <c r="AH644" s="1"/>
      <c r="AI644" s="1"/>
      <c r="AJ644" s="1"/>
      <c r="IY644" s="7"/>
      <c r="IZ644" s="7"/>
      <c r="JA644" s="7"/>
    </row>
    <row r="645" spans="1:261">
      <c r="C645" s="24"/>
      <c r="D645" s="12"/>
      <c r="E645" s="12"/>
      <c r="F645" s="12"/>
      <c r="G645" s="12"/>
      <c r="H645" s="14"/>
      <c r="I645" s="14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7"/>
      <c r="U645" s="7"/>
      <c r="V645" s="7"/>
      <c r="W645" s="7"/>
      <c r="X645" s="7"/>
      <c r="Y645" s="7"/>
      <c r="AH645" s="1"/>
      <c r="AI645" s="1"/>
      <c r="AJ645" s="1"/>
      <c r="IY645" s="7"/>
      <c r="IZ645" s="7"/>
      <c r="JA645" s="7"/>
    </row>
    <row r="646" spans="1:261">
      <c r="C646" s="24"/>
      <c r="D646" s="12"/>
      <c r="E646" s="12"/>
      <c r="F646" s="12"/>
      <c r="G646" s="12"/>
      <c r="H646" s="14"/>
      <c r="I646" s="14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7"/>
      <c r="U646" s="7"/>
      <c r="V646" s="7"/>
      <c r="W646" s="7"/>
      <c r="X646" s="7"/>
      <c r="Y646" s="7"/>
      <c r="AH646" s="1"/>
      <c r="AI646" s="1"/>
      <c r="AJ646" s="1"/>
      <c r="IY646" s="7"/>
      <c r="IZ646" s="7"/>
      <c r="JA646" s="7"/>
    </row>
    <row r="647" spans="1:261">
      <c r="C647" s="24"/>
      <c r="D647" s="12"/>
      <c r="E647" s="12"/>
      <c r="F647" s="12"/>
      <c r="G647" s="12"/>
      <c r="H647" s="14"/>
      <c r="I647" s="14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7"/>
      <c r="U647" s="7"/>
      <c r="V647" s="7"/>
      <c r="W647" s="7"/>
      <c r="X647" s="7"/>
      <c r="Y647" s="7"/>
      <c r="AH647" s="1"/>
      <c r="AI647" s="1"/>
      <c r="AJ647" s="1"/>
      <c r="IY647" s="7"/>
      <c r="IZ647" s="7"/>
      <c r="JA647" s="7"/>
    </row>
    <row r="648" spans="1:261">
      <c r="C648" s="24"/>
      <c r="D648" s="12"/>
      <c r="E648" s="12"/>
      <c r="F648" s="12"/>
      <c r="G648" s="12"/>
      <c r="H648" s="14"/>
      <c r="I648" s="14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7"/>
      <c r="U648" s="7"/>
      <c r="V648" s="7"/>
      <c r="W648" s="7"/>
      <c r="X648" s="7"/>
      <c r="Y648" s="7"/>
      <c r="AH648" s="1"/>
      <c r="AI648" s="1"/>
      <c r="AJ648" s="1"/>
      <c r="IY648" s="7"/>
      <c r="IZ648" s="7"/>
      <c r="JA648" s="7"/>
    </row>
    <row r="649" spans="1:261">
      <c r="C649" s="24"/>
      <c r="D649" s="12"/>
      <c r="E649" s="12"/>
      <c r="F649" s="12"/>
      <c r="G649" s="12"/>
      <c r="H649" s="14"/>
      <c r="I649" s="14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7"/>
      <c r="U649" s="7"/>
      <c r="V649" s="7"/>
      <c r="W649" s="7"/>
      <c r="X649" s="7"/>
      <c r="Y649" s="7"/>
      <c r="AH649" s="1"/>
      <c r="AI649" s="1"/>
      <c r="AJ649" s="1"/>
      <c r="IY649" s="7"/>
      <c r="IZ649" s="7"/>
      <c r="JA649" s="7"/>
    </row>
    <row r="650" spans="1:261">
      <c r="C650" s="24"/>
      <c r="D650" s="12"/>
      <c r="E650" s="12"/>
      <c r="F650" s="12"/>
      <c r="G650" s="12"/>
      <c r="H650" s="14"/>
      <c r="I650" s="14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7"/>
      <c r="U650" s="7"/>
      <c r="V650" s="7"/>
      <c r="W650" s="7"/>
      <c r="X650" s="7"/>
      <c r="Y650" s="7"/>
      <c r="AH650" s="1"/>
      <c r="AI650" s="1"/>
      <c r="AJ650" s="1"/>
      <c r="IY650" s="7"/>
      <c r="IZ650" s="7"/>
      <c r="JA650" s="7"/>
    </row>
    <row r="651" spans="1:261" ht="13.05" customHeight="1">
      <c r="A651" s="4"/>
      <c r="B651" s="10"/>
      <c r="C651" s="10"/>
      <c r="D651" s="63"/>
      <c r="E651" s="63"/>
      <c r="Q651" s="7"/>
      <c r="R651" s="7"/>
      <c r="T651" s="4"/>
      <c r="AH651" s="1"/>
      <c r="AI651" s="1"/>
      <c r="AJ651" s="1"/>
      <c r="AK651" s="1"/>
      <c r="IY651" s="7"/>
    </row>
    <row r="652" spans="1:261" ht="13.05" customHeight="1">
      <c r="A652" s="4"/>
      <c r="E652" s="7"/>
      <c r="Q652" s="7"/>
      <c r="R652" s="7"/>
      <c r="T652" s="4"/>
      <c r="AH652" s="1"/>
      <c r="AI652" s="1"/>
      <c r="AJ652" s="1"/>
      <c r="AK652" s="1"/>
      <c r="IY652" s="7"/>
    </row>
    <row r="653" spans="1:261" ht="11.85" customHeight="1">
      <c r="C653" s="60"/>
      <c r="D653" s="27"/>
      <c r="E653" s="27"/>
      <c r="F653" s="27"/>
      <c r="G653" s="27"/>
      <c r="AH653" s="1"/>
      <c r="IW653" s="4"/>
      <c r="IX653" s="4"/>
    </row>
    <row r="654" spans="1:261" ht="11.85" customHeight="1">
      <c r="C654" s="10"/>
      <c r="D654" s="10"/>
      <c r="E654" s="10"/>
      <c r="F654" s="10"/>
      <c r="G654" s="10"/>
      <c r="H654" s="10"/>
      <c r="I654" s="10"/>
      <c r="J654" s="10"/>
      <c r="AH654" s="1"/>
      <c r="AI654" s="1"/>
      <c r="AJ654" s="1"/>
    </row>
    <row r="655" spans="1:261" ht="11.85" customHeight="1">
      <c r="B655" s="8"/>
      <c r="C655" s="61"/>
      <c r="D655" s="62"/>
      <c r="E655" s="62"/>
      <c r="F655" s="62"/>
      <c r="G655" s="62"/>
      <c r="H655" s="23"/>
      <c r="I655" s="23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8"/>
      <c r="U655" s="8"/>
      <c r="AH655" s="1"/>
      <c r="AI655" s="1"/>
      <c r="AJ655" s="1"/>
      <c r="AK655" s="1"/>
      <c r="IY655" s="7"/>
    </row>
    <row r="656" spans="1:261" ht="11.4" customHeight="1">
      <c r="C656" s="24"/>
      <c r="D656" s="12"/>
      <c r="E656" s="12"/>
      <c r="F656" s="12"/>
      <c r="G656" s="12"/>
      <c r="H656" s="14"/>
      <c r="I656" s="14"/>
      <c r="J656" s="59"/>
      <c r="K656" s="25"/>
      <c r="L656" s="25"/>
      <c r="M656" s="25"/>
      <c r="N656" s="25"/>
      <c r="O656" s="25"/>
      <c r="P656" s="25"/>
      <c r="Q656" s="25"/>
      <c r="R656" s="25"/>
      <c r="S656" s="25"/>
      <c r="T656" s="10"/>
      <c r="U656" s="25"/>
      <c r="V656" s="7"/>
      <c r="W656" s="7"/>
      <c r="X656" s="7"/>
      <c r="Y656" s="7"/>
      <c r="AH656" s="1"/>
      <c r="AI656" s="1"/>
      <c r="AJ656" s="1"/>
    </row>
    <row r="657" spans="3:261" ht="11.85" customHeight="1">
      <c r="C657" s="24"/>
      <c r="D657" s="12"/>
      <c r="E657" s="12"/>
      <c r="F657" s="12"/>
      <c r="G657" s="12"/>
      <c r="H657" s="14"/>
      <c r="I657" s="14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7"/>
      <c r="W657" s="7"/>
      <c r="X657" s="7"/>
      <c r="Y657" s="7"/>
      <c r="AH657" s="1"/>
      <c r="AI657" s="1"/>
      <c r="AJ657" s="1"/>
    </row>
    <row r="658" spans="3:261" ht="11.85" customHeight="1">
      <c r="C658" s="24"/>
      <c r="D658" s="12"/>
      <c r="E658" s="12"/>
      <c r="F658" s="12"/>
      <c r="G658" s="12"/>
      <c r="H658" s="14"/>
      <c r="I658" s="14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7"/>
      <c r="U658" s="7"/>
      <c r="V658" s="7"/>
      <c r="W658" s="7"/>
      <c r="X658" s="7"/>
      <c r="Y658" s="7"/>
      <c r="AH658" s="1"/>
      <c r="AI658" s="1"/>
      <c r="AJ658" s="1"/>
    </row>
    <row r="659" spans="3:261" ht="11.4" customHeight="1">
      <c r="C659" s="24"/>
      <c r="D659" s="12"/>
      <c r="E659" s="12"/>
      <c r="F659" s="12"/>
      <c r="G659" s="12"/>
      <c r="H659" s="14"/>
      <c r="I659" s="14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7"/>
      <c r="U659" s="7"/>
      <c r="V659" s="7"/>
      <c r="W659" s="7"/>
      <c r="X659" s="7"/>
      <c r="Y659" s="7"/>
      <c r="AH659" s="1"/>
      <c r="AI659" s="1"/>
      <c r="AJ659" s="1"/>
    </row>
    <row r="660" spans="3:261" ht="13.8" customHeight="1">
      <c r="C660" s="24"/>
      <c r="D660" s="12"/>
      <c r="E660" s="12"/>
      <c r="F660" s="12"/>
      <c r="G660" s="12"/>
      <c r="H660" s="14"/>
      <c r="I660" s="14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7"/>
      <c r="U660" s="7"/>
      <c r="V660" s="7"/>
      <c r="W660" s="7"/>
      <c r="X660" s="7"/>
      <c r="Y660" s="7"/>
      <c r="AH660" s="1"/>
      <c r="AI660" s="1"/>
      <c r="AJ660" s="1"/>
    </row>
    <row r="661" spans="3:261" ht="13.2" customHeight="1">
      <c r="C661" s="24"/>
      <c r="D661" s="12"/>
      <c r="E661" s="12"/>
      <c r="F661" s="12"/>
      <c r="G661" s="12"/>
      <c r="H661" s="14"/>
      <c r="I661" s="14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7"/>
      <c r="U661" s="7"/>
      <c r="V661" s="7"/>
      <c r="W661" s="7"/>
      <c r="X661" s="7"/>
      <c r="Y661" s="7"/>
      <c r="AH661" s="1"/>
      <c r="AI661" s="1"/>
      <c r="AJ661" s="1"/>
    </row>
    <row r="662" spans="3:261" ht="11.85" customHeight="1">
      <c r="C662" s="24"/>
      <c r="D662" s="12"/>
      <c r="E662" s="12"/>
      <c r="F662" s="12"/>
      <c r="G662" s="12"/>
      <c r="H662" s="14"/>
      <c r="I662" s="14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7"/>
      <c r="U662" s="7"/>
      <c r="V662" s="7"/>
      <c r="W662" s="7"/>
      <c r="X662" s="7"/>
      <c r="Y662" s="7"/>
      <c r="AH662" s="1"/>
      <c r="AI662" s="1"/>
      <c r="AJ662" s="1"/>
    </row>
    <row r="663" spans="3:261" ht="11.85" customHeight="1">
      <c r="C663" s="24"/>
      <c r="D663" s="12"/>
      <c r="E663" s="12"/>
      <c r="F663" s="12"/>
      <c r="G663" s="12"/>
      <c r="H663" s="14"/>
      <c r="I663" s="14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7"/>
      <c r="U663" s="7"/>
      <c r="V663" s="7"/>
      <c r="W663" s="7"/>
      <c r="X663" s="7"/>
      <c r="Y663" s="7"/>
      <c r="AH663" s="1"/>
      <c r="AI663" s="1"/>
      <c r="AJ663" s="1"/>
    </row>
    <row r="664" spans="3:261" ht="11.85" customHeight="1">
      <c r="C664" s="24"/>
      <c r="D664" s="12"/>
      <c r="E664" s="12"/>
      <c r="F664" s="12"/>
      <c r="G664" s="12"/>
      <c r="H664" s="14"/>
      <c r="I664" s="14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7"/>
      <c r="U664" s="7"/>
      <c r="V664" s="7"/>
      <c r="W664" s="7"/>
      <c r="X664" s="7"/>
      <c r="Y664" s="7"/>
      <c r="AH664" s="1"/>
      <c r="AI664" s="1"/>
      <c r="AJ664" s="1"/>
    </row>
    <row r="665" spans="3:261" ht="11.85" customHeight="1">
      <c r="C665" s="24"/>
      <c r="D665" s="12"/>
      <c r="E665" s="12"/>
      <c r="F665" s="12"/>
      <c r="G665" s="12"/>
      <c r="H665" s="14"/>
      <c r="I665" s="14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7"/>
      <c r="U665" s="7"/>
      <c r="V665" s="7"/>
      <c r="W665" s="7"/>
      <c r="X665" s="7"/>
      <c r="Y665" s="7"/>
      <c r="AH665" s="1"/>
      <c r="AI665" s="1"/>
      <c r="AJ665" s="1"/>
    </row>
    <row r="666" spans="3:261" ht="11.85" customHeight="1">
      <c r="C666" s="24"/>
      <c r="D666" s="12"/>
      <c r="E666" s="12"/>
      <c r="F666" s="12"/>
      <c r="G666" s="12"/>
      <c r="H666" s="14"/>
      <c r="I666" s="14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7"/>
      <c r="U666" s="7"/>
      <c r="V666" s="7"/>
      <c r="W666" s="7"/>
      <c r="X666" s="7"/>
      <c r="Y666" s="7"/>
      <c r="AH666" s="1"/>
      <c r="AI666" s="1"/>
      <c r="AJ666" s="1"/>
      <c r="IY666" s="7"/>
    </row>
    <row r="667" spans="3:261" ht="11.85" customHeight="1">
      <c r="C667" s="24"/>
      <c r="D667" s="12"/>
      <c r="E667" s="12"/>
      <c r="F667" s="12"/>
      <c r="G667" s="12"/>
      <c r="H667" s="14"/>
      <c r="I667" s="14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7"/>
      <c r="U667" s="7"/>
      <c r="V667" s="7"/>
      <c r="W667" s="7"/>
      <c r="X667" s="7"/>
      <c r="Y667" s="7"/>
      <c r="AH667" s="1"/>
      <c r="AI667" s="1"/>
      <c r="AJ667" s="1"/>
      <c r="IY667" s="7"/>
    </row>
    <row r="668" spans="3:261" ht="11.85" customHeight="1">
      <c r="C668" s="24"/>
      <c r="D668" s="12"/>
      <c r="E668" s="12"/>
      <c r="F668" s="12"/>
      <c r="G668" s="12"/>
      <c r="H668" s="14"/>
      <c r="I668" s="14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7"/>
      <c r="U668" s="7"/>
      <c r="V668" s="7"/>
      <c r="W668" s="7"/>
      <c r="X668" s="7"/>
      <c r="Y668" s="7"/>
      <c r="AH668" s="1"/>
      <c r="AI668" s="1"/>
      <c r="AJ668" s="1"/>
      <c r="IY668" s="7"/>
    </row>
    <row r="669" spans="3:261" ht="11.85" customHeight="1">
      <c r="C669" s="24"/>
      <c r="D669" s="12"/>
      <c r="E669" s="12"/>
      <c r="F669" s="12"/>
      <c r="G669" s="12"/>
      <c r="H669" s="14"/>
      <c r="I669" s="14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7"/>
      <c r="U669" s="7"/>
      <c r="V669" s="7"/>
      <c r="W669" s="7"/>
      <c r="X669" s="7"/>
      <c r="Y669" s="7"/>
      <c r="AH669" s="1"/>
      <c r="AI669" s="1"/>
      <c r="AJ669" s="1"/>
      <c r="IY669" s="7"/>
    </row>
    <row r="670" spans="3:261" ht="11.85" customHeight="1">
      <c r="C670" s="24"/>
      <c r="D670" s="12"/>
      <c r="E670" s="12"/>
      <c r="F670" s="12"/>
      <c r="G670" s="12"/>
      <c r="H670" s="14"/>
      <c r="I670" s="14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7"/>
      <c r="U670" s="7"/>
      <c r="V670" s="7"/>
      <c r="W670" s="7"/>
      <c r="X670" s="7"/>
      <c r="Y670" s="7"/>
      <c r="AH670" s="1"/>
      <c r="AI670" s="1"/>
      <c r="AJ670" s="1"/>
      <c r="IY670" s="7"/>
    </row>
    <row r="671" spans="3:261" ht="11.85" customHeight="1">
      <c r="C671" s="24"/>
      <c r="D671" s="12"/>
      <c r="E671" s="12"/>
      <c r="F671" s="12"/>
      <c r="G671" s="12"/>
      <c r="H671" s="14"/>
      <c r="I671" s="14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7"/>
      <c r="U671" s="7"/>
      <c r="V671" s="7"/>
      <c r="W671" s="7"/>
      <c r="X671" s="7"/>
      <c r="Y671" s="7"/>
      <c r="AH671" s="1"/>
      <c r="AI671" s="1"/>
      <c r="AJ671" s="1"/>
      <c r="IY671" s="7"/>
    </row>
    <row r="672" spans="3:261" ht="11.85" customHeight="1">
      <c r="C672" s="24"/>
      <c r="D672" s="12"/>
      <c r="E672" s="12"/>
      <c r="F672" s="12"/>
      <c r="G672" s="12"/>
      <c r="H672" s="14"/>
      <c r="I672" s="14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7"/>
      <c r="U672" s="7"/>
      <c r="V672" s="7"/>
      <c r="W672" s="7"/>
      <c r="X672" s="7"/>
      <c r="Y672" s="7"/>
      <c r="AH672" s="1"/>
      <c r="AI672" s="1"/>
      <c r="AJ672" s="1"/>
      <c r="IY672" s="7"/>
      <c r="IZ672" s="7"/>
      <c r="JA672" s="7"/>
    </row>
    <row r="673" spans="3:261" ht="11.85" customHeight="1">
      <c r="C673" s="24"/>
      <c r="D673" s="12"/>
      <c r="E673" s="12"/>
      <c r="F673" s="12"/>
      <c r="G673" s="12"/>
      <c r="H673" s="14"/>
      <c r="I673" s="14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7"/>
      <c r="U673" s="7"/>
      <c r="V673" s="7"/>
      <c r="W673" s="7"/>
      <c r="X673" s="7"/>
      <c r="Y673" s="7"/>
      <c r="AH673" s="1"/>
      <c r="AI673" s="1"/>
      <c r="AJ673" s="1"/>
      <c r="IY673" s="7"/>
      <c r="IZ673" s="7"/>
      <c r="JA673" s="7"/>
    </row>
    <row r="674" spans="3:261" ht="11.85" customHeight="1">
      <c r="C674" s="24"/>
      <c r="D674" s="12"/>
      <c r="E674" s="12"/>
      <c r="F674" s="12"/>
      <c r="G674" s="12"/>
      <c r="H674" s="14"/>
      <c r="I674" s="14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7"/>
      <c r="U674" s="7"/>
      <c r="V674" s="7"/>
      <c r="W674" s="7"/>
      <c r="X674" s="7"/>
      <c r="Y674" s="7"/>
      <c r="AH674" s="1"/>
      <c r="AI674" s="1"/>
      <c r="AJ674" s="1"/>
      <c r="IY674" s="7"/>
      <c r="IZ674" s="7"/>
      <c r="JA674" s="7"/>
    </row>
    <row r="675" spans="3:261" ht="11.85" customHeight="1">
      <c r="C675" s="24"/>
      <c r="D675" s="12"/>
      <c r="E675" s="12"/>
      <c r="F675" s="12"/>
      <c r="G675" s="12"/>
      <c r="H675" s="14"/>
      <c r="I675" s="14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7"/>
      <c r="U675" s="7"/>
      <c r="V675" s="7"/>
      <c r="W675" s="7"/>
      <c r="X675" s="7"/>
      <c r="Y675" s="7"/>
      <c r="AH675" s="1"/>
      <c r="AI675" s="1"/>
      <c r="AJ675" s="1"/>
      <c r="IY675" s="7"/>
      <c r="IZ675" s="7"/>
      <c r="JA675" s="7"/>
    </row>
    <row r="676" spans="3:261" ht="11.85" customHeight="1">
      <c r="C676" s="24"/>
      <c r="D676" s="12"/>
      <c r="E676" s="12"/>
      <c r="F676" s="12"/>
      <c r="G676" s="12"/>
      <c r="H676" s="14"/>
      <c r="I676" s="14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7"/>
      <c r="U676" s="7"/>
      <c r="V676" s="7"/>
      <c r="W676" s="7"/>
      <c r="X676" s="7"/>
      <c r="Y676" s="7"/>
      <c r="AH676" s="1"/>
      <c r="AI676" s="1"/>
      <c r="AJ676" s="1"/>
      <c r="IY676" s="7"/>
      <c r="IZ676" s="7"/>
      <c r="JA676" s="7"/>
    </row>
    <row r="677" spans="3:261" ht="11.85" customHeight="1">
      <c r="C677" s="24"/>
      <c r="D677" s="12"/>
      <c r="E677" s="12"/>
      <c r="F677" s="12"/>
      <c r="G677" s="12"/>
      <c r="H677" s="14"/>
      <c r="I677" s="14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7"/>
      <c r="U677" s="7"/>
      <c r="V677" s="7"/>
      <c r="W677" s="7"/>
      <c r="X677" s="7"/>
      <c r="Y677" s="7"/>
      <c r="AH677" s="1"/>
      <c r="AI677" s="1"/>
      <c r="AJ677" s="1"/>
      <c r="IY677" s="7"/>
      <c r="IZ677" s="7"/>
      <c r="JA677" s="7"/>
    </row>
    <row r="678" spans="3:261" ht="11.85" customHeight="1">
      <c r="C678" s="24"/>
      <c r="D678" s="12"/>
      <c r="E678" s="12"/>
      <c r="F678" s="12"/>
      <c r="G678" s="12"/>
      <c r="H678" s="14"/>
      <c r="I678" s="14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7"/>
      <c r="U678" s="7"/>
      <c r="V678" s="7"/>
      <c r="W678" s="7"/>
      <c r="X678" s="7"/>
      <c r="Y678" s="7"/>
      <c r="AH678" s="1"/>
      <c r="AI678" s="1"/>
      <c r="AJ678" s="1"/>
      <c r="IY678" s="7"/>
      <c r="IZ678" s="7"/>
      <c r="JA678" s="7"/>
    </row>
    <row r="679" spans="3:261" ht="11.85" customHeight="1">
      <c r="C679" s="24"/>
      <c r="D679" s="12"/>
      <c r="E679" s="12"/>
      <c r="F679" s="12"/>
      <c r="G679" s="12"/>
      <c r="H679" s="14"/>
      <c r="I679" s="14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7"/>
      <c r="U679" s="7"/>
      <c r="V679" s="7"/>
      <c r="W679" s="7"/>
      <c r="X679" s="7"/>
      <c r="Y679" s="7"/>
      <c r="AH679" s="1"/>
      <c r="AI679" s="1"/>
      <c r="AJ679" s="1"/>
      <c r="IY679" s="7"/>
      <c r="IZ679" s="7"/>
      <c r="JA679" s="7"/>
    </row>
    <row r="680" spans="3:261" ht="11.85" customHeight="1">
      <c r="C680" s="24"/>
      <c r="D680" s="12"/>
      <c r="E680" s="12"/>
      <c r="F680" s="12"/>
      <c r="G680" s="12"/>
      <c r="H680" s="14"/>
      <c r="I680" s="14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7"/>
      <c r="U680" s="7"/>
      <c r="V680" s="7"/>
      <c r="W680" s="7"/>
      <c r="X680" s="7"/>
      <c r="Y680" s="7"/>
      <c r="AH680" s="1"/>
      <c r="AI680" s="1"/>
      <c r="AJ680" s="1"/>
      <c r="IY680" s="7"/>
      <c r="IZ680" s="7"/>
      <c r="JA680" s="7"/>
    </row>
    <row r="681" spans="3:261" ht="11.85" customHeight="1">
      <c r="C681" s="24"/>
      <c r="D681" s="12"/>
      <c r="E681" s="12"/>
      <c r="F681" s="12"/>
      <c r="G681" s="12"/>
      <c r="H681" s="14"/>
      <c r="I681" s="14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7"/>
      <c r="U681" s="7"/>
      <c r="V681" s="7"/>
      <c r="W681" s="7"/>
      <c r="X681" s="7"/>
      <c r="Y681" s="7"/>
      <c r="AH681" s="1"/>
      <c r="AI681" s="1"/>
      <c r="AJ681" s="1"/>
      <c r="IY681" s="7"/>
      <c r="IZ681" s="7"/>
      <c r="JA681" s="7"/>
    </row>
    <row r="682" spans="3:261" ht="11.85" customHeight="1">
      <c r="C682" s="24"/>
      <c r="D682" s="12"/>
      <c r="E682" s="12"/>
      <c r="F682" s="12"/>
      <c r="G682" s="12"/>
      <c r="H682" s="14"/>
      <c r="I682" s="14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7"/>
      <c r="U682" s="7"/>
      <c r="V682" s="7"/>
      <c r="W682" s="7"/>
      <c r="X682" s="7"/>
      <c r="Y682" s="7"/>
      <c r="AH682" s="1"/>
      <c r="AI682" s="1"/>
      <c r="AJ682" s="1"/>
      <c r="IY682" s="7"/>
      <c r="IZ682" s="7"/>
      <c r="JA682" s="7"/>
    </row>
    <row r="683" spans="3:261" ht="11.85" customHeight="1">
      <c r="C683" s="24"/>
      <c r="D683" s="12"/>
      <c r="E683" s="12"/>
      <c r="F683" s="12"/>
      <c r="G683" s="12"/>
      <c r="H683" s="14"/>
      <c r="I683" s="14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7"/>
      <c r="U683" s="7"/>
      <c r="V683" s="7"/>
      <c r="W683" s="7"/>
      <c r="X683" s="7"/>
      <c r="Y683" s="7"/>
      <c r="AH683" s="1"/>
      <c r="AI683" s="1"/>
      <c r="AJ683" s="1"/>
      <c r="IY683" s="7"/>
      <c r="IZ683" s="7"/>
      <c r="JA683" s="7"/>
    </row>
    <row r="684" spans="3:261" ht="11.85" customHeight="1">
      <c r="C684" s="24"/>
      <c r="D684" s="12"/>
      <c r="E684" s="12"/>
      <c r="F684" s="12"/>
      <c r="G684" s="12"/>
      <c r="H684" s="14"/>
      <c r="I684" s="14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7"/>
      <c r="U684" s="7"/>
      <c r="V684" s="7"/>
      <c r="W684" s="7"/>
      <c r="X684" s="7"/>
      <c r="Y684" s="7"/>
      <c r="AH684" s="1"/>
      <c r="AI684" s="1"/>
      <c r="AJ684" s="1"/>
      <c r="IY684" s="7"/>
      <c r="IZ684" s="7"/>
      <c r="JA684" s="7"/>
    </row>
    <row r="685" spans="3:261" ht="11.85" customHeight="1">
      <c r="C685" s="24"/>
      <c r="D685" s="12"/>
      <c r="E685" s="12"/>
      <c r="F685" s="12"/>
      <c r="G685" s="12"/>
      <c r="H685" s="14"/>
      <c r="I685" s="14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7"/>
      <c r="U685" s="7"/>
      <c r="V685" s="7"/>
      <c r="W685" s="7"/>
      <c r="X685" s="7"/>
      <c r="Y685" s="7"/>
      <c r="AH685" s="1"/>
      <c r="AI685" s="1"/>
      <c r="AJ685" s="1"/>
      <c r="IY685" s="7"/>
      <c r="IZ685" s="7"/>
      <c r="JA685" s="7"/>
    </row>
    <row r="686" spans="3:261" ht="11.85" customHeight="1">
      <c r="C686" s="24"/>
      <c r="D686" s="12"/>
      <c r="E686" s="12"/>
      <c r="F686" s="12"/>
      <c r="G686" s="12"/>
      <c r="H686" s="14"/>
      <c r="I686" s="14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7"/>
      <c r="U686" s="7"/>
      <c r="V686" s="7"/>
      <c r="W686" s="7"/>
      <c r="X686" s="7"/>
      <c r="Y686" s="7"/>
      <c r="AH686" s="1"/>
      <c r="AI686" s="1"/>
      <c r="AJ686" s="1"/>
      <c r="IY686" s="7"/>
      <c r="IZ686" s="7"/>
      <c r="JA686" s="7"/>
    </row>
    <row r="687" spans="3:261" ht="11.85" customHeight="1">
      <c r="C687" s="24"/>
      <c r="D687" s="12"/>
      <c r="E687" s="12"/>
      <c r="F687" s="12"/>
      <c r="G687" s="12"/>
      <c r="H687" s="14"/>
      <c r="I687" s="14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7"/>
      <c r="U687" s="7"/>
      <c r="V687" s="7"/>
      <c r="W687" s="7"/>
      <c r="X687" s="7"/>
      <c r="Y687" s="7"/>
      <c r="AH687" s="1"/>
      <c r="AI687" s="1"/>
      <c r="AJ687" s="1"/>
      <c r="IY687" s="7"/>
      <c r="IZ687" s="7"/>
      <c r="JA687" s="7"/>
    </row>
    <row r="688" spans="3:261" ht="11.85" customHeight="1">
      <c r="C688" s="24"/>
      <c r="D688" s="12"/>
      <c r="E688" s="12"/>
      <c r="F688" s="12"/>
      <c r="G688" s="12"/>
      <c r="H688" s="14"/>
      <c r="I688" s="14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7"/>
      <c r="U688" s="7"/>
      <c r="V688" s="7"/>
      <c r="W688" s="7"/>
      <c r="X688" s="7"/>
      <c r="Y688" s="7"/>
      <c r="AH688" s="1"/>
      <c r="AI688" s="1"/>
      <c r="AJ688" s="1"/>
      <c r="IY688" s="7"/>
      <c r="IZ688" s="7"/>
      <c r="JA688" s="7"/>
    </row>
    <row r="689" spans="3:261" ht="11.85" customHeight="1">
      <c r="C689" s="24"/>
      <c r="D689" s="12"/>
      <c r="E689" s="12"/>
      <c r="F689" s="12"/>
      <c r="G689" s="12"/>
      <c r="H689" s="14"/>
      <c r="I689" s="14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7"/>
      <c r="U689" s="7"/>
      <c r="V689" s="7"/>
      <c r="W689" s="7"/>
      <c r="X689" s="7"/>
      <c r="Y689" s="7"/>
      <c r="AH689" s="1"/>
      <c r="AI689" s="1"/>
      <c r="AJ689" s="1"/>
      <c r="IY689" s="7"/>
      <c r="IZ689" s="7"/>
      <c r="JA689" s="7"/>
    </row>
    <row r="690" spans="3:261" ht="11.85" customHeight="1">
      <c r="C690" s="24"/>
      <c r="D690" s="12"/>
      <c r="E690" s="12"/>
      <c r="F690" s="12"/>
      <c r="G690" s="12"/>
      <c r="H690" s="14"/>
      <c r="I690" s="14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7"/>
      <c r="U690" s="7"/>
      <c r="V690" s="7"/>
      <c r="W690" s="7"/>
      <c r="X690" s="7"/>
      <c r="Y690" s="7"/>
      <c r="AH690" s="1"/>
      <c r="AI690" s="1"/>
      <c r="AJ690" s="1"/>
      <c r="IY690" s="7"/>
      <c r="IZ690" s="7"/>
      <c r="JA690" s="7"/>
    </row>
    <row r="691" spans="3:261" ht="11.85" customHeight="1">
      <c r="C691" s="24"/>
      <c r="D691" s="12"/>
      <c r="E691" s="12"/>
      <c r="F691" s="12"/>
      <c r="G691" s="12"/>
      <c r="H691" s="14"/>
      <c r="I691" s="14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7"/>
      <c r="U691" s="7"/>
      <c r="V691" s="7"/>
      <c r="W691" s="7"/>
      <c r="X691" s="7"/>
      <c r="Y691" s="7"/>
      <c r="AH691" s="1"/>
      <c r="AI691" s="1"/>
      <c r="AJ691" s="1"/>
      <c r="IY691" s="7"/>
      <c r="IZ691" s="7"/>
      <c r="JA691" s="7"/>
    </row>
    <row r="692" spans="3:261" ht="11.85" customHeight="1">
      <c r="C692" s="24"/>
      <c r="D692" s="12"/>
      <c r="E692" s="12"/>
      <c r="F692" s="12"/>
      <c r="G692" s="12"/>
      <c r="H692" s="14"/>
      <c r="I692" s="14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7"/>
      <c r="U692" s="7"/>
      <c r="V692" s="7"/>
      <c r="W692" s="7"/>
      <c r="X692" s="7"/>
      <c r="Y692" s="7"/>
      <c r="AH692" s="1"/>
      <c r="AI692" s="1"/>
      <c r="AJ692" s="1"/>
      <c r="IY692" s="7"/>
      <c r="IZ692" s="7"/>
      <c r="JA692" s="7"/>
    </row>
    <row r="693" spans="3:261" ht="11.85" customHeight="1">
      <c r="C693" s="24"/>
      <c r="D693" s="12"/>
      <c r="E693" s="12"/>
      <c r="F693" s="12"/>
      <c r="G693" s="12"/>
      <c r="H693" s="14"/>
      <c r="I693" s="14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7"/>
      <c r="U693" s="7"/>
      <c r="V693" s="7"/>
      <c r="W693" s="7"/>
      <c r="X693" s="7"/>
      <c r="Y693" s="7"/>
      <c r="AH693" s="1"/>
      <c r="AI693" s="1"/>
      <c r="AJ693" s="1"/>
      <c r="IY693" s="7"/>
      <c r="IZ693" s="7"/>
      <c r="JA693" s="7"/>
    </row>
    <row r="694" spans="3:261" ht="11.85" customHeight="1">
      <c r="C694" s="24"/>
      <c r="D694" s="12"/>
      <c r="E694" s="12"/>
      <c r="F694" s="12"/>
      <c r="G694" s="12"/>
      <c r="H694" s="14"/>
      <c r="I694" s="14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7"/>
      <c r="U694" s="7"/>
      <c r="V694" s="7"/>
      <c r="W694" s="7"/>
      <c r="X694" s="7"/>
      <c r="Y694" s="7"/>
      <c r="AH694" s="1"/>
      <c r="AI694" s="1"/>
      <c r="AJ694" s="1"/>
      <c r="IY694" s="7"/>
      <c r="IZ694" s="7"/>
      <c r="JA694" s="7"/>
    </row>
    <row r="695" spans="3:261" ht="11.85" customHeight="1">
      <c r="C695" s="24"/>
      <c r="D695" s="12"/>
      <c r="E695" s="12"/>
      <c r="F695" s="12"/>
      <c r="G695" s="12"/>
      <c r="H695" s="14"/>
      <c r="I695" s="14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7"/>
      <c r="U695" s="7"/>
      <c r="V695" s="7"/>
      <c r="W695" s="7"/>
      <c r="X695" s="7"/>
      <c r="Y695" s="7"/>
      <c r="AH695" s="1"/>
      <c r="AI695" s="1"/>
      <c r="AJ695" s="1"/>
      <c r="IY695" s="7"/>
      <c r="IZ695" s="7"/>
      <c r="JA695" s="7"/>
    </row>
    <row r="696" spans="3:261" ht="11.85" customHeight="1">
      <c r="C696" s="24"/>
      <c r="D696" s="12"/>
      <c r="E696" s="12"/>
      <c r="F696" s="12"/>
      <c r="G696" s="12"/>
      <c r="H696" s="14"/>
      <c r="I696" s="14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7"/>
      <c r="U696" s="7"/>
      <c r="V696" s="7"/>
      <c r="W696" s="7"/>
      <c r="X696" s="7"/>
      <c r="Y696" s="7"/>
      <c r="AH696" s="1"/>
      <c r="AI696" s="1"/>
      <c r="AJ696" s="1"/>
      <c r="IY696" s="7"/>
      <c r="IZ696" s="7"/>
      <c r="JA696" s="7"/>
    </row>
    <row r="697" spans="3:261" ht="11.85" customHeight="1">
      <c r="C697" s="24"/>
      <c r="D697" s="12"/>
      <c r="E697" s="12"/>
      <c r="F697" s="12"/>
      <c r="G697" s="12"/>
      <c r="H697" s="14"/>
      <c r="I697" s="14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7"/>
      <c r="U697" s="7"/>
      <c r="V697" s="7"/>
      <c r="W697" s="7"/>
      <c r="X697" s="7"/>
      <c r="Y697" s="7"/>
      <c r="AH697" s="1"/>
      <c r="AI697" s="1"/>
      <c r="AJ697" s="1"/>
      <c r="IY697" s="7"/>
      <c r="IZ697" s="7"/>
      <c r="JA697" s="7"/>
    </row>
    <row r="698" spans="3:261" ht="11.85" customHeight="1">
      <c r="C698" s="24"/>
      <c r="D698" s="12"/>
      <c r="E698" s="12"/>
      <c r="F698" s="12"/>
      <c r="G698" s="12"/>
      <c r="H698" s="14"/>
      <c r="I698" s="14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7"/>
      <c r="U698" s="7"/>
      <c r="V698" s="7"/>
      <c r="W698" s="7"/>
      <c r="X698" s="7"/>
      <c r="Y698" s="7"/>
      <c r="AH698" s="1"/>
      <c r="AI698" s="1"/>
      <c r="AJ698" s="1"/>
      <c r="IY698" s="7"/>
      <c r="IZ698" s="7"/>
      <c r="JA698" s="7"/>
    </row>
    <row r="699" spans="3:261" ht="11.85" customHeight="1">
      <c r="C699" s="24"/>
      <c r="D699" s="12"/>
      <c r="E699" s="12"/>
      <c r="F699" s="12"/>
      <c r="G699" s="12"/>
      <c r="H699" s="14"/>
      <c r="I699" s="14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7"/>
      <c r="U699" s="7"/>
      <c r="V699" s="7"/>
      <c r="W699" s="7"/>
      <c r="X699" s="7"/>
      <c r="Y699" s="7"/>
      <c r="AH699" s="1"/>
      <c r="AI699" s="1"/>
      <c r="AJ699" s="1"/>
      <c r="IY699" s="7"/>
      <c r="IZ699" s="7"/>
      <c r="JA699" s="7"/>
    </row>
    <row r="700" spans="3:261" ht="11.85" customHeight="1">
      <c r="C700" s="24"/>
      <c r="D700" s="12"/>
      <c r="E700" s="12"/>
      <c r="F700" s="12"/>
      <c r="G700" s="12"/>
      <c r="H700" s="14"/>
      <c r="I700" s="14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7"/>
      <c r="U700" s="7"/>
      <c r="V700" s="7"/>
      <c r="W700" s="7"/>
      <c r="X700" s="7"/>
      <c r="Y700" s="7"/>
      <c r="AH700" s="1"/>
      <c r="AI700" s="1"/>
      <c r="AJ700" s="1"/>
      <c r="IY700" s="7"/>
      <c r="IZ700" s="7"/>
      <c r="JA700" s="7"/>
    </row>
    <row r="701" spans="3:261" ht="11.85" customHeight="1">
      <c r="C701" s="24"/>
      <c r="D701" s="12"/>
      <c r="E701" s="12"/>
      <c r="F701" s="12"/>
      <c r="G701" s="12"/>
      <c r="H701" s="14"/>
      <c r="I701" s="14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7"/>
      <c r="U701" s="7"/>
      <c r="V701" s="7"/>
      <c r="W701" s="7"/>
      <c r="X701" s="7"/>
      <c r="Y701" s="7"/>
      <c r="AH701" s="1"/>
      <c r="AI701" s="1"/>
      <c r="AJ701" s="1"/>
      <c r="IY701" s="7"/>
      <c r="IZ701" s="7"/>
      <c r="JA701" s="7"/>
    </row>
    <row r="702" spans="3:261" ht="11.85" customHeight="1">
      <c r="C702" s="24"/>
      <c r="D702" s="12"/>
      <c r="E702" s="12"/>
      <c r="F702" s="12"/>
      <c r="G702" s="12"/>
      <c r="H702" s="14"/>
      <c r="I702" s="14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7"/>
      <c r="U702" s="7"/>
      <c r="V702" s="7"/>
      <c r="W702" s="7"/>
      <c r="X702" s="7"/>
      <c r="Y702" s="7"/>
      <c r="AH702" s="1"/>
      <c r="AI702" s="1"/>
      <c r="AJ702" s="1"/>
      <c r="IY702" s="7"/>
      <c r="IZ702" s="7"/>
      <c r="JA702" s="7"/>
    </row>
    <row r="703" spans="3:261" ht="11.85" customHeight="1">
      <c r="C703" s="24"/>
      <c r="D703" s="12"/>
      <c r="E703" s="12"/>
      <c r="F703" s="12"/>
      <c r="G703" s="12"/>
      <c r="H703" s="14"/>
      <c r="I703" s="14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7"/>
      <c r="U703" s="7"/>
      <c r="V703" s="7"/>
      <c r="W703" s="7"/>
      <c r="X703" s="7"/>
      <c r="Y703" s="7"/>
      <c r="AH703" s="1"/>
      <c r="AI703" s="1"/>
      <c r="AJ703" s="1"/>
      <c r="IY703" s="7"/>
      <c r="IZ703" s="7"/>
      <c r="JA703" s="7"/>
    </row>
    <row r="704" spans="3:261" ht="11.85" customHeight="1">
      <c r="C704" s="24"/>
      <c r="D704" s="12"/>
      <c r="E704" s="12"/>
      <c r="F704" s="12"/>
      <c r="G704" s="12"/>
      <c r="H704" s="14"/>
      <c r="I704" s="14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7"/>
      <c r="U704" s="7"/>
      <c r="V704" s="7"/>
      <c r="W704" s="7"/>
      <c r="X704" s="7"/>
      <c r="Y704" s="7"/>
      <c r="AH704" s="1"/>
      <c r="AI704" s="1"/>
      <c r="AJ704" s="1"/>
      <c r="IY704" s="7"/>
      <c r="IZ704" s="7"/>
      <c r="JA704" s="7"/>
    </row>
    <row r="705" spans="3:261" ht="11.85" customHeight="1">
      <c r="C705" s="24"/>
      <c r="D705" s="12"/>
      <c r="E705" s="12"/>
      <c r="F705" s="12"/>
      <c r="G705" s="12"/>
      <c r="H705" s="14"/>
      <c r="I705" s="14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7"/>
      <c r="U705" s="7"/>
      <c r="V705" s="7"/>
      <c r="W705" s="7"/>
      <c r="X705" s="7"/>
      <c r="Y705" s="7"/>
      <c r="AH705" s="1"/>
      <c r="AI705" s="1"/>
      <c r="AJ705" s="1"/>
      <c r="IY705" s="7"/>
      <c r="IZ705" s="7"/>
      <c r="JA705" s="7"/>
    </row>
    <row r="706" spans="3:261" ht="11.85" customHeight="1">
      <c r="C706" s="24"/>
      <c r="D706" s="12"/>
      <c r="E706" s="12"/>
      <c r="F706" s="12"/>
      <c r="G706" s="12"/>
      <c r="H706" s="14"/>
      <c r="I706" s="14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7"/>
      <c r="U706" s="7"/>
      <c r="V706" s="7"/>
      <c r="W706" s="7"/>
      <c r="X706" s="7"/>
      <c r="Y706" s="7"/>
      <c r="AH706" s="1"/>
      <c r="AI706" s="1"/>
      <c r="AJ706" s="1"/>
      <c r="IY706" s="7"/>
      <c r="IZ706" s="7"/>
      <c r="JA706" s="7"/>
    </row>
    <row r="707" spans="3:261" ht="11.85" customHeight="1">
      <c r="C707" s="24"/>
      <c r="D707" s="12"/>
      <c r="E707" s="12"/>
      <c r="F707" s="12"/>
      <c r="G707" s="12"/>
      <c r="H707" s="14"/>
      <c r="I707" s="14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7"/>
      <c r="U707" s="7"/>
      <c r="V707" s="7"/>
      <c r="W707" s="7"/>
      <c r="X707" s="7"/>
      <c r="Y707" s="7"/>
      <c r="AH707" s="1"/>
      <c r="AI707" s="1"/>
      <c r="AJ707" s="1"/>
      <c r="IY707" s="7"/>
      <c r="IZ707" s="7"/>
      <c r="JA707" s="7"/>
    </row>
    <row r="708" spans="3:261" ht="11.85" customHeight="1">
      <c r="C708" s="24"/>
      <c r="D708" s="12"/>
      <c r="E708" s="12"/>
      <c r="F708" s="12"/>
      <c r="G708" s="12"/>
      <c r="H708" s="14"/>
      <c r="I708" s="14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7"/>
      <c r="U708" s="7"/>
      <c r="V708" s="7"/>
      <c r="W708" s="7"/>
      <c r="X708" s="7"/>
      <c r="Y708" s="7"/>
      <c r="AH708" s="1"/>
      <c r="AI708" s="1"/>
      <c r="AJ708" s="1"/>
      <c r="IY708" s="7"/>
      <c r="IZ708" s="7"/>
      <c r="JA708" s="7"/>
    </row>
    <row r="709" spans="3:261" ht="11.85" customHeight="1">
      <c r="C709" s="24"/>
      <c r="D709" s="12"/>
      <c r="E709" s="12"/>
      <c r="F709" s="12"/>
      <c r="G709" s="12"/>
      <c r="H709" s="14"/>
      <c r="I709" s="14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7"/>
      <c r="U709" s="7"/>
      <c r="V709" s="7"/>
      <c r="W709" s="7"/>
      <c r="X709" s="7"/>
      <c r="Y709" s="7"/>
      <c r="AH709" s="1"/>
      <c r="AI709" s="1"/>
      <c r="AJ709" s="1"/>
      <c r="IY709" s="7"/>
      <c r="IZ709" s="7"/>
      <c r="JA709" s="7"/>
    </row>
    <row r="710" spans="3:261" ht="11.85" customHeight="1">
      <c r="C710" s="24"/>
      <c r="D710" s="12"/>
      <c r="E710" s="12"/>
      <c r="F710" s="12"/>
      <c r="G710" s="12"/>
      <c r="H710" s="14"/>
      <c r="I710" s="14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7"/>
      <c r="U710" s="7"/>
      <c r="V710" s="7"/>
      <c r="W710" s="7"/>
      <c r="X710" s="7"/>
      <c r="Y710" s="7"/>
      <c r="AH710" s="1"/>
      <c r="AI710" s="1"/>
      <c r="AJ710" s="1"/>
      <c r="IY710" s="7"/>
      <c r="IZ710" s="7"/>
      <c r="JA710" s="7"/>
    </row>
    <row r="711" spans="3:261" ht="11.85" customHeight="1">
      <c r="C711" s="24"/>
      <c r="D711" s="12"/>
      <c r="E711" s="12"/>
      <c r="F711" s="12"/>
      <c r="G711" s="12"/>
      <c r="H711" s="14"/>
      <c r="I711" s="14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7"/>
      <c r="U711" s="7"/>
      <c r="V711" s="7"/>
      <c r="W711" s="7"/>
      <c r="X711" s="7"/>
      <c r="Y711" s="7"/>
      <c r="AH711" s="1"/>
      <c r="AI711" s="1"/>
      <c r="AJ711" s="1"/>
      <c r="IY711" s="7"/>
      <c r="IZ711" s="7"/>
      <c r="JA711" s="7"/>
    </row>
    <row r="712" spans="3:261" ht="11.85" customHeight="1">
      <c r="C712" s="24"/>
      <c r="D712" s="12"/>
      <c r="E712" s="12"/>
      <c r="F712" s="12"/>
      <c r="G712" s="12"/>
      <c r="H712" s="14"/>
      <c r="I712" s="14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7"/>
      <c r="U712" s="7"/>
      <c r="V712" s="7"/>
      <c r="W712" s="7"/>
      <c r="X712" s="7"/>
      <c r="Y712" s="7"/>
      <c r="AH712" s="1"/>
      <c r="AI712" s="1"/>
      <c r="AJ712" s="1"/>
      <c r="IY712" s="7"/>
      <c r="IZ712" s="7"/>
      <c r="JA712" s="7"/>
    </row>
    <row r="713" spans="3:261" ht="11.85" customHeight="1">
      <c r="C713" s="24"/>
      <c r="D713" s="12"/>
      <c r="E713" s="12"/>
      <c r="F713" s="12"/>
      <c r="G713" s="12"/>
      <c r="H713" s="14"/>
      <c r="I713" s="14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7"/>
      <c r="U713" s="7"/>
      <c r="V713" s="7"/>
      <c r="W713" s="7"/>
      <c r="X713" s="7"/>
      <c r="Y713" s="7"/>
      <c r="AH713" s="1"/>
      <c r="AI713" s="1"/>
      <c r="AJ713" s="1"/>
      <c r="IY713" s="7"/>
      <c r="IZ713" s="7"/>
      <c r="JA713" s="7"/>
    </row>
    <row r="714" spans="3:261" ht="11.85" customHeight="1">
      <c r="C714" s="24"/>
      <c r="D714" s="12"/>
      <c r="E714" s="12"/>
      <c r="F714" s="12"/>
      <c r="G714" s="12"/>
      <c r="H714" s="14"/>
      <c r="I714" s="14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7"/>
      <c r="U714" s="7"/>
      <c r="V714" s="7"/>
      <c r="W714" s="7"/>
      <c r="X714" s="7"/>
      <c r="Y714" s="7"/>
      <c r="AH714" s="1"/>
      <c r="AI714" s="1"/>
      <c r="AJ714" s="1"/>
      <c r="IY714" s="7"/>
      <c r="IZ714" s="7"/>
      <c r="JA714" s="7"/>
    </row>
    <row r="715" spans="3:261" ht="11.85" customHeight="1">
      <c r="C715" s="24"/>
      <c r="D715" s="12"/>
      <c r="E715" s="12"/>
      <c r="F715" s="12"/>
      <c r="G715" s="12"/>
      <c r="H715" s="14"/>
      <c r="I715" s="14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7"/>
      <c r="U715" s="7"/>
      <c r="V715" s="7"/>
      <c r="W715" s="7"/>
      <c r="X715" s="7"/>
      <c r="Y715" s="7"/>
      <c r="AH715" s="1"/>
      <c r="AI715" s="1"/>
      <c r="AJ715" s="1"/>
      <c r="IY715" s="7"/>
      <c r="IZ715" s="7"/>
      <c r="JA715" s="7"/>
    </row>
    <row r="716" spans="3:261" ht="11.85" customHeight="1">
      <c r="C716" s="24"/>
      <c r="D716" s="12"/>
      <c r="E716" s="12"/>
      <c r="F716" s="12"/>
      <c r="G716" s="12"/>
      <c r="H716" s="14"/>
      <c r="I716" s="14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7"/>
      <c r="U716" s="7"/>
      <c r="V716" s="7"/>
      <c r="W716" s="7"/>
      <c r="X716" s="7"/>
      <c r="Y716" s="7"/>
      <c r="AH716" s="1"/>
      <c r="AI716" s="1"/>
      <c r="AJ716" s="1"/>
      <c r="IY716" s="7"/>
      <c r="IZ716" s="7"/>
      <c r="JA716" s="7"/>
    </row>
    <row r="717" spans="3:261" ht="11.85" customHeight="1">
      <c r="C717" s="24"/>
      <c r="D717" s="12"/>
      <c r="E717" s="12"/>
      <c r="F717" s="12"/>
      <c r="G717" s="12"/>
      <c r="H717" s="14"/>
      <c r="I717" s="14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7"/>
      <c r="U717" s="7"/>
      <c r="V717" s="7"/>
      <c r="W717" s="7"/>
      <c r="X717" s="7"/>
      <c r="Y717" s="7"/>
      <c r="AH717" s="1"/>
      <c r="AI717" s="1"/>
      <c r="AJ717" s="1"/>
      <c r="IY717" s="7"/>
      <c r="IZ717" s="7"/>
      <c r="JA717" s="7"/>
    </row>
    <row r="718" spans="3:261" ht="11.85" customHeight="1">
      <c r="C718" s="24"/>
      <c r="D718" s="12"/>
      <c r="E718" s="12"/>
      <c r="F718" s="12"/>
      <c r="G718" s="12"/>
      <c r="H718" s="14"/>
      <c r="I718" s="14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7"/>
      <c r="U718" s="7"/>
      <c r="V718" s="7"/>
      <c r="W718" s="7"/>
      <c r="X718" s="7"/>
      <c r="Y718" s="7"/>
      <c r="AH718" s="1"/>
      <c r="AI718" s="1"/>
      <c r="AJ718" s="1"/>
      <c r="IY718" s="7"/>
      <c r="IZ718" s="7"/>
      <c r="JA718" s="7"/>
    </row>
    <row r="719" spans="3:261" ht="11.85" customHeight="1">
      <c r="C719" s="24"/>
      <c r="D719" s="12"/>
      <c r="E719" s="12"/>
      <c r="F719" s="12"/>
      <c r="G719" s="12"/>
      <c r="H719" s="14"/>
      <c r="I719" s="14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7"/>
      <c r="U719" s="7"/>
      <c r="V719" s="7"/>
      <c r="W719" s="7"/>
      <c r="X719" s="7"/>
      <c r="Y719" s="7"/>
      <c r="AH719" s="1"/>
      <c r="AI719" s="1"/>
      <c r="AJ719" s="1"/>
      <c r="IY719" s="7"/>
      <c r="IZ719" s="7"/>
      <c r="JA719" s="7"/>
    </row>
    <row r="720" spans="3:261" ht="11.85" customHeight="1">
      <c r="C720" s="24"/>
      <c r="D720" s="12"/>
      <c r="E720" s="12"/>
      <c r="F720" s="12"/>
      <c r="G720" s="12"/>
      <c r="H720" s="14"/>
      <c r="I720" s="14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7"/>
      <c r="U720" s="7"/>
      <c r="V720" s="7"/>
      <c r="W720" s="7"/>
      <c r="X720" s="7"/>
      <c r="Y720" s="7"/>
      <c r="AH720" s="1"/>
      <c r="AI720" s="1"/>
      <c r="AJ720" s="1"/>
      <c r="IY720" s="7"/>
      <c r="IZ720" s="7"/>
      <c r="JA720" s="7"/>
    </row>
    <row r="721" spans="3:261" ht="11.85" customHeight="1">
      <c r="C721" s="24"/>
      <c r="D721" s="12"/>
      <c r="E721" s="12"/>
      <c r="F721" s="12"/>
      <c r="G721" s="12"/>
      <c r="H721" s="14"/>
      <c r="I721" s="14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7"/>
      <c r="U721" s="7"/>
      <c r="V721" s="7"/>
      <c r="W721" s="7"/>
      <c r="X721" s="7"/>
      <c r="Y721" s="7"/>
      <c r="AH721" s="1"/>
      <c r="AI721" s="1"/>
      <c r="AJ721" s="1"/>
      <c r="IY721" s="7"/>
      <c r="IZ721" s="7"/>
      <c r="JA721" s="7"/>
    </row>
    <row r="722" spans="3:261" ht="11.85" customHeight="1">
      <c r="C722" s="24"/>
      <c r="D722" s="12"/>
      <c r="E722" s="12"/>
      <c r="F722" s="12"/>
      <c r="G722" s="12"/>
      <c r="H722" s="14"/>
      <c r="I722" s="14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7"/>
      <c r="U722" s="7"/>
      <c r="V722" s="7"/>
      <c r="W722" s="7"/>
      <c r="X722" s="7"/>
      <c r="Y722" s="7"/>
      <c r="AH722" s="1"/>
      <c r="AI722" s="1"/>
      <c r="AJ722" s="1"/>
      <c r="IY722" s="7"/>
      <c r="IZ722" s="7"/>
      <c r="JA722" s="7"/>
    </row>
    <row r="723" spans="3:261" ht="11.85" customHeight="1">
      <c r="C723" s="24"/>
      <c r="D723" s="12"/>
      <c r="E723" s="12"/>
      <c r="F723" s="12"/>
      <c r="G723" s="12"/>
      <c r="H723" s="14"/>
      <c r="I723" s="14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7"/>
      <c r="U723" s="7"/>
      <c r="V723" s="7"/>
      <c r="W723" s="7"/>
      <c r="X723" s="7"/>
      <c r="Y723" s="7"/>
      <c r="AH723" s="1"/>
      <c r="AI723" s="1"/>
      <c r="AJ723" s="1"/>
      <c r="IY723" s="7"/>
      <c r="IZ723" s="7"/>
      <c r="JA723" s="7"/>
    </row>
    <row r="724" spans="3:261" ht="11.85" customHeight="1">
      <c r="C724" s="24"/>
      <c r="D724" s="12"/>
      <c r="E724" s="12"/>
      <c r="F724" s="12"/>
      <c r="G724" s="12"/>
      <c r="H724" s="14"/>
      <c r="I724" s="14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7"/>
      <c r="U724" s="7"/>
      <c r="V724" s="7"/>
      <c r="W724" s="7"/>
      <c r="X724" s="7"/>
      <c r="Y724" s="7"/>
      <c r="AH724" s="1"/>
      <c r="AI724" s="1"/>
      <c r="AJ724" s="1"/>
      <c r="IY724" s="7"/>
      <c r="IZ724" s="7"/>
      <c r="JA724" s="7"/>
    </row>
    <row r="725" spans="3:261" ht="11.85" customHeight="1">
      <c r="C725" s="24"/>
      <c r="D725" s="12"/>
      <c r="E725" s="12"/>
      <c r="F725" s="12"/>
      <c r="G725" s="12"/>
      <c r="H725" s="14"/>
      <c r="I725" s="14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7"/>
      <c r="U725" s="7"/>
      <c r="V725" s="7"/>
      <c r="W725" s="7"/>
      <c r="X725" s="7"/>
      <c r="Y725" s="7"/>
      <c r="AH725" s="1"/>
      <c r="AI725" s="1"/>
      <c r="AJ725" s="1"/>
      <c r="IY725" s="7"/>
      <c r="IZ725" s="7"/>
      <c r="JA725" s="7"/>
    </row>
    <row r="726" spans="3:261" ht="11.85" customHeight="1">
      <c r="C726" s="24"/>
      <c r="D726" s="12"/>
      <c r="E726" s="12"/>
      <c r="F726" s="12"/>
      <c r="G726" s="12"/>
      <c r="H726" s="14"/>
      <c r="I726" s="14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7"/>
      <c r="U726" s="7"/>
      <c r="V726" s="7"/>
      <c r="W726" s="7"/>
      <c r="X726" s="7"/>
      <c r="Y726" s="7"/>
      <c r="AH726" s="1"/>
      <c r="AI726" s="1"/>
      <c r="AJ726" s="1"/>
      <c r="IY726" s="7"/>
      <c r="IZ726" s="7"/>
      <c r="JA726" s="7"/>
    </row>
    <row r="727" spans="3:261" ht="11.85" customHeight="1">
      <c r="C727" s="24"/>
      <c r="D727" s="12"/>
      <c r="E727" s="12"/>
      <c r="F727" s="12"/>
      <c r="G727" s="12"/>
      <c r="H727" s="14"/>
      <c r="I727" s="14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7"/>
      <c r="U727" s="7"/>
      <c r="V727" s="7"/>
      <c r="W727" s="7"/>
      <c r="X727" s="7"/>
      <c r="Y727" s="7"/>
      <c r="AH727" s="1"/>
      <c r="AI727" s="1"/>
      <c r="AJ727" s="1"/>
      <c r="IY727" s="7"/>
      <c r="IZ727" s="7"/>
      <c r="JA727" s="7"/>
    </row>
    <row r="728" spans="3:261" ht="11.85" customHeight="1">
      <c r="C728" s="24"/>
      <c r="D728" s="12"/>
      <c r="E728" s="12"/>
      <c r="F728" s="12"/>
      <c r="G728" s="12"/>
      <c r="H728" s="14"/>
      <c r="I728" s="14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7"/>
      <c r="U728" s="7"/>
      <c r="V728" s="7"/>
      <c r="W728" s="7"/>
      <c r="X728" s="7"/>
      <c r="Y728" s="7"/>
      <c r="AH728" s="1"/>
      <c r="AI728" s="1"/>
      <c r="AJ728" s="1"/>
      <c r="IY728" s="7"/>
      <c r="IZ728" s="7"/>
      <c r="JA728" s="7"/>
    </row>
    <row r="729" spans="3:261" ht="11.85" customHeight="1">
      <c r="C729" s="24"/>
      <c r="D729" s="12"/>
      <c r="E729" s="12"/>
      <c r="F729" s="12"/>
      <c r="G729" s="12"/>
      <c r="H729" s="14"/>
      <c r="I729" s="14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7"/>
      <c r="U729" s="7"/>
      <c r="V729" s="7"/>
      <c r="W729" s="7"/>
      <c r="X729" s="7"/>
      <c r="Y729" s="7"/>
      <c r="AH729" s="1"/>
      <c r="AI729" s="1"/>
      <c r="AJ729" s="1"/>
      <c r="IY729" s="7"/>
      <c r="IZ729" s="7"/>
      <c r="JA729" s="7"/>
    </row>
    <row r="730" spans="3:261" ht="11.85" customHeight="1">
      <c r="C730" s="24"/>
      <c r="D730" s="12"/>
      <c r="E730" s="12"/>
      <c r="F730" s="12"/>
      <c r="G730" s="12"/>
      <c r="H730" s="14"/>
      <c r="I730" s="14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7"/>
      <c r="U730" s="7"/>
      <c r="V730" s="7"/>
      <c r="W730" s="7"/>
      <c r="X730" s="7"/>
      <c r="Y730" s="7"/>
      <c r="AH730" s="1"/>
      <c r="AI730" s="1"/>
      <c r="AJ730" s="1"/>
      <c r="IY730" s="7"/>
      <c r="IZ730" s="7"/>
      <c r="JA730" s="7"/>
    </row>
    <row r="731" spans="3:261" ht="11.85" customHeight="1">
      <c r="C731" s="24"/>
      <c r="D731" s="12"/>
      <c r="E731" s="12"/>
      <c r="F731" s="12"/>
      <c r="G731" s="12"/>
      <c r="H731" s="14"/>
      <c r="I731" s="14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7"/>
      <c r="U731" s="7"/>
      <c r="V731" s="7"/>
      <c r="W731" s="7"/>
      <c r="X731" s="7"/>
      <c r="Y731" s="7"/>
      <c r="AH731" s="1"/>
      <c r="AI731" s="1"/>
      <c r="AJ731" s="1"/>
      <c r="IY731" s="7"/>
      <c r="IZ731" s="7"/>
      <c r="JA731" s="7"/>
    </row>
    <row r="732" spans="3:261" ht="11.85" customHeight="1">
      <c r="C732" s="24"/>
      <c r="D732" s="12"/>
      <c r="E732" s="12"/>
      <c r="F732" s="12"/>
      <c r="G732" s="12"/>
      <c r="H732" s="14"/>
      <c r="I732" s="14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7"/>
      <c r="U732" s="7"/>
      <c r="V732" s="7"/>
      <c r="W732" s="7"/>
      <c r="X732" s="7"/>
      <c r="Y732" s="7"/>
      <c r="AH732" s="1"/>
      <c r="AI732" s="1"/>
      <c r="AJ732" s="1"/>
      <c r="IY732" s="7"/>
      <c r="IZ732" s="7"/>
      <c r="JA732" s="7"/>
    </row>
    <row r="733" spans="3:261" ht="11.85" customHeight="1">
      <c r="C733" s="24"/>
      <c r="D733" s="12"/>
      <c r="E733" s="12"/>
      <c r="F733" s="12"/>
      <c r="G733" s="12"/>
      <c r="H733" s="14"/>
      <c r="I733" s="14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7"/>
      <c r="U733" s="7"/>
      <c r="V733" s="7"/>
      <c r="W733" s="7"/>
      <c r="X733" s="7"/>
      <c r="Y733" s="7"/>
      <c r="AH733" s="1"/>
      <c r="AI733" s="1"/>
      <c r="AJ733" s="1"/>
      <c r="IY733" s="7"/>
      <c r="IZ733" s="7"/>
      <c r="JA733" s="7"/>
    </row>
    <row r="734" spans="3:261" ht="11.85" customHeight="1">
      <c r="C734" s="24"/>
      <c r="D734" s="12"/>
      <c r="E734" s="12"/>
      <c r="F734" s="12"/>
      <c r="G734" s="12"/>
      <c r="H734" s="14"/>
      <c r="I734" s="14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7"/>
      <c r="U734" s="7"/>
      <c r="V734" s="7"/>
      <c r="W734" s="7"/>
      <c r="X734" s="7"/>
      <c r="Y734" s="7"/>
      <c r="AH734" s="1"/>
      <c r="AI734" s="1"/>
      <c r="AJ734" s="1"/>
      <c r="IY734" s="7"/>
      <c r="IZ734" s="7"/>
      <c r="JA734" s="7"/>
    </row>
    <row r="735" spans="3:261" ht="11.85" customHeight="1">
      <c r="C735" s="24"/>
      <c r="D735" s="12"/>
      <c r="E735" s="12"/>
      <c r="F735" s="12"/>
      <c r="G735" s="12"/>
      <c r="H735" s="14"/>
      <c r="I735" s="14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7"/>
      <c r="U735" s="7"/>
      <c r="V735" s="7"/>
      <c r="W735" s="7"/>
      <c r="X735" s="7"/>
      <c r="Y735" s="7"/>
      <c r="AH735" s="1"/>
      <c r="AI735" s="1"/>
      <c r="AJ735" s="1"/>
      <c r="IY735" s="7"/>
      <c r="IZ735" s="7"/>
      <c r="JA735" s="7"/>
    </row>
    <row r="736" spans="3:261" ht="11.85" customHeight="1">
      <c r="C736" s="24"/>
      <c r="D736" s="12"/>
      <c r="E736" s="12"/>
      <c r="F736" s="12"/>
      <c r="G736" s="12"/>
      <c r="H736" s="14"/>
      <c r="I736" s="14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7"/>
      <c r="U736" s="7"/>
      <c r="V736" s="7"/>
      <c r="W736" s="7"/>
      <c r="X736" s="7"/>
      <c r="Y736" s="7"/>
      <c r="AH736" s="1"/>
      <c r="AI736" s="1"/>
      <c r="AJ736" s="1"/>
      <c r="IY736" s="7"/>
      <c r="IZ736" s="7"/>
      <c r="JA736" s="7"/>
    </row>
    <row r="737" spans="3:261" ht="11.85" customHeight="1">
      <c r="C737" s="24"/>
      <c r="D737" s="12"/>
      <c r="E737" s="12"/>
      <c r="F737" s="12"/>
      <c r="G737" s="12"/>
      <c r="H737" s="14"/>
      <c r="I737" s="14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7"/>
      <c r="U737" s="7"/>
      <c r="V737" s="7"/>
      <c r="W737" s="7"/>
      <c r="X737" s="7"/>
      <c r="Y737" s="7"/>
      <c r="AH737" s="1"/>
      <c r="AI737" s="1"/>
      <c r="AJ737" s="1"/>
      <c r="IY737" s="7"/>
      <c r="IZ737" s="7"/>
      <c r="JA737" s="7"/>
    </row>
    <row r="738" spans="3:261" ht="11.85" customHeight="1">
      <c r="C738" s="24"/>
      <c r="D738" s="12"/>
      <c r="E738" s="12"/>
      <c r="F738" s="12"/>
      <c r="G738" s="12"/>
      <c r="H738" s="14"/>
      <c r="I738" s="14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7"/>
      <c r="U738" s="7"/>
      <c r="V738" s="7"/>
      <c r="W738" s="7"/>
      <c r="X738" s="7"/>
      <c r="Y738" s="7"/>
      <c r="AH738" s="1"/>
      <c r="AI738" s="1"/>
      <c r="AJ738" s="1"/>
      <c r="IY738" s="7"/>
      <c r="IZ738" s="7"/>
      <c r="JA738" s="7"/>
    </row>
    <row r="739" spans="3:261" ht="11.85" customHeight="1">
      <c r="C739" s="24"/>
      <c r="D739" s="12"/>
      <c r="E739" s="12"/>
      <c r="F739" s="12"/>
      <c r="G739" s="12"/>
      <c r="H739" s="14"/>
      <c r="I739" s="14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7"/>
      <c r="U739" s="7"/>
      <c r="V739" s="7"/>
      <c r="W739" s="7"/>
      <c r="X739" s="7"/>
      <c r="Y739" s="7"/>
      <c r="AH739" s="1"/>
      <c r="AI739" s="1"/>
      <c r="AJ739" s="1"/>
      <c r="IY739" s="7"/>
      <c r="IZ739" s="7"/>
      <c r="JA739" s="7"/>
    </row>
    <row r="740" spans="3:261" ht="11.85" customHeight="1">
      <c r="C740" s="24"/>
      <c r="D740" s="12"/>
      <c r="E740" s="12"/>
      <c r="F740" s="12"/>
      <c r="G740" s="12"/>
      <c r="H740" s="14"/>
      <c r="I740" s="14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7"/>
      <c r="U740" s="7"/>
      <c r="V740" s="7"/>
      <c r="W740" s="7"/>
      <c r="X740" s="7"/>
      <c r="Y740" s="7"/>
      <c r="AH740" s="1"/>
      <c r="AI740" s="1"/>
      <c r="AJ740" s="1"/>
      <c r="IY740" s="7"/>
      <c r="IZ740" s="7"/>
      <c r="JA740" s="7"/>
    </row>
    <row r="741" spans="3:261" ht="11.85" customHeight="1">
      <c r="C741" s="24"/>
      <c r="D741" s="12"/>
      <c r="E741" s="12"/>
      <c r="F741" s="12"/>
      <c r="G741" s="12"/>
      <c r="H741" s="14"/>
      <c r="I741" s="14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7"/>
      <c r="U741" s="7"/>
      <c r="V741" s="7"/>
      <c r="W741" s="7"/>
      <c r="X741" s="7"/>
      <c r="Y741" s="7"/>
      <c r="AH741" s="1"/>
      <c r="AI741" s="1"/>
      <c r="AJ741" s="1"/>
      <c r="IY741" s="7"/>
      <c r="IZ741" s="7"/>
      <c r="JA741" s="7"/>
    </row>
    <row r="742" spans="3:261" ht="11.85" customHeight="1">
      <c r="C742" s="24"/>
      <c r="D742" s="12"/>
      <c r="E742" s="12"/>
      <c r="F742" s="12"/>
      <c r="G742" s="12"/>
      <c r="H742" s="14"/>
      <c r="I742" s="14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7"/>
      <c r="U742" s="7"/>
      <c r="V742" s="7"/>
      <c r="W742" s="7"/>
      <c r="X742" s="7"/>
      <c r="Y742" s="7"/>
      <c r="AH742" s="1"/>
      <c r="AI742" s="1"/>
      <c r="AJ742" s="1"/>
      <c r="IY742" s="7"/>
      <c r="IZ742" s="7"/>
      <c r="JA742" s="7"/>
    </row>
    <row r="743" spans="3:261" ht="11.85" customHeight="1">
      <c r="C743" s="24"/>
      <c r="D743" s="12"/>
      <c r="E743" s="12"/>
      <c r="F743" s="12"/>
      <c r="G743" s="12"/>
      <c r="H743" s="14"/>
      <c r="I743" s="14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7"/>
      <c r="U743" s="7"/>
      <c r="V743" s="7"/>
      <c r="W743" s="7"/>
      <c r="X743" s="7"/>
      <c r="Y743" s="7"/>
      <c r="AH743" s="1"/>
      <c r="AI743" s="1"/>
      <c r="AJ743" s="1"/>
      <c r="IY743" s="7"/>
      <c r="IZ743" s="7"/>
      <c r="JA743" s="7"/>
    </row>
    <row r="744" spans="3:261" ht="11.85" customHeight="1">
      <c r="C744" s="24"/>
      <c r="D744" s="12"/>
      <c r="E744" s="12"/>
      <c r="F744" s="12"/>
      <c r="G744" s="12"/>
      <c r="H744" s="14"/>
      <c r="I744" s="14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7"/>
      <c r="U744" s="7"/>
      <c r="V744" s="7"/>
      <c r="W744" s="7"/>
      <c r="X744" s="7"/>
      <c r="Y744" s="7"/>
      <c r="AH744" s="1"/>
      <c r="AI744" s="1"/>
      <c r="AJ744" s="1"/>
      <c r="IY744" s="7"/>
      <c r="IZ744" s="7"/>
      <c r="JA744" s="7"/>
    </row>
    <row r="745" spans="3:261" ht="11.85" customHeight="1">
      <c r="C745" s="24"/>
      <c r="D745" s="12"/>
      <c r="E745" s="12"/>
      <c r="F745" s="12"/>
      <c r="G745" s="12"/>
      <c r="H745" s="14"/>
      <c r="I745" s="14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7"/>
      <c r="U745" s="7"/>
      <c r="V745" s="7"/>
      <c r="W745" s="7"/>
      <c r="X745" s="7"/>
      <c r="Y745" s="7"/>
      <c r="AH745" s="1"/>
      <c r="AI745" s="1"/>
      <c r="AJ745" s="1"/>
      <c r="IY745" s="7"/>
      <c r="IZ745" s="7"/>
      <c r="JA745" s="7"/>
    </row>
    <row r="746" spans="3:261" ht="11.85" customHeight="1">
      <c r="C746" s="24"/>
      <c r="D746" s="12"/>
      <c r="E746" s="12"/>
      <c r="F746" s="12"/>
      <c r="G746" s="12"/>
      <c r="H746" s="14"/>
      <c r="I746" s="14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7"/>
      <c r="U746" s="7"/>
      <c r="V746" s="7"/>
      <c r="W746" s="7"/>
      <c r="X746" s="7"/>
      <c r="Y746" s="7"/>
      <c r="AH746" s="1"/>
      <c r="AI746" s="1"/>
      <c r="AJ746" s="1"/>
      <c r="IY746" s="7"/>
      <c r="IZ746" s="7"/>
      <c r="JA746" s="7"/>
    </row>
    <row r="747" spans="3:261" ht="11.85" customHeight="1">
      <c r="C747" s="24"/>
      <c r="D747" s="12"/>
      <c r="E747" s="12"/>
      <c r="F747" s="12"/>
      <c r="G747" s="12"/>
      <c r="H747" s="14"/>
      <c r="I747" s="14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7"/>
      <c r="U747" s="7"/>
      <c r="V747" s="7"/>
      <c r="W747" s="7"/>
      <c r="X747" s="7"/>
      <c r="Y747" s="7"/>
      <c r="AH747" s="1"/>
      <c r="AI747" s="1"/>
      <c r="AJ747" s="1"/>
      <c r="IY747" s="7"/>
      <c r="IZ747" s="7"/>
      <c r="JA747" s="7"/>
    </row>
    <row r="748" spans="3:261" ht="11.85" customHeight="1">
      <c r="C748" s="24"/>
      <c r="D748" s="12"/>
      <c r="E748" s="12"/>
      <c r="F748" s="12"/>
      <c r="G748" s="12"/>
      <c r="H748" s="14"/>
      <c r="I748" s="14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7"/>
      <c r="U748" s="7"/>
      <c r="V748" s="7"/>
      <c r="W748" s="7"/>
      <c r="X748" s="7"/>
      <c r="Y748" s="7"/>
      <c r="AH748" s="1"/>
      <c r="AI748" s="1"/>
      <c r="AJ748" s="1"/>
      <c r="IY748" s="7"/>
      <c r="IZ748" s="7"/>
      <c r="JA748" s="7"/>
    </row>
    <row r="749" spans="3:261" ht="11.85" customHeight="1">
      <c r="C749" s="24"/>
      <c r="D749" s="12"/>
      <c r="E749" s="12"/>
      <c r="F749" s="12"/>
      <c r="G749" s="12"/>
      <c r="H749" s="14"/>
      <c r="I749" s="14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7"/>
      <c r="U749" s="7"/>
      <c r="V749" s="7"/>
      <c r="W749" s="7"/>
      <c r="X749" s="7"/>
      <c r="Y749" s="7"/>
      <c r="AH749" s="1"/>
      <c r="AI749" s="1"/>
      <c r="AJ749" s="1"/>
      <c r="IY749" s="7"/>
      <c r="IZ749" s="7"/>
      <c r="JA749" s="7"/>
    </row>
    <row r="750" spans="3:261" ht="11.85" customHeight="1">
      <c r="C750" s="24"/>
      <c r="D750" s="12"/>
      <c r="E750" s="12"/>
      <c r="F750" s="12"/>
      <c r="G750" s="12"/>
      <c r="H750" s="14"/>
      <c r="I750" s="14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7"/>
      <c r="U750" s="7"/>
      <c r="V750" s="7"/>
      <c r="W750" s="7"/>
      <c r="X750" s="7"/>
      <c r="Y750" s="7"/>
      <c r="AH750" s="1"/>
      <c r="AI750" s="1"/>
      <c r="AJ750" s="1"/>
      <c r="IY750" s="7"/>
      <c r="IZ750" s="7"/>
      <c r="JA750" s="7"/>
    </row>
    <row r="751" spans="3:261" ht="11.85" customHeight="1">
      <c r="C751" s="24"/>
      <c r="D751" s="12"/>
      <c r="E751" s="12"/>
      <c r="F751" s="12"/>
      <c r="G751" s="12"/>
      <c r="H751" s="14"/>
      <c r="I751" s="14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7"/>
      <c r="U751" s="7"/>
      <c r="V751" s="7"/>
      <c r="W751" s="7"/>
      <c r="X751" s="7"/>
      <c r="Y751" s="7"/>
      <c r="AH751" s="1"/>
      <c r="AI751" s="1"/>
      <c r="AJ751" s="1"/>
      <c r="IY751" s="7"/>
      <c r="IZ751" s="7"/>
      <c r="JA751" s="7"/>
    </row>
    <row r="752" spans="3:261" ht="11.85" customHeight="1">
      <c r="C752" s="24"/>
      <c r="D752" s="12"/>
      <c r="E752" s="12"/>
      <c r="F752" s="12"/>
      <c r="G752" s="12"/>
      <c r="H752" s="14"/>
      <c r="I752" s="14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7"/>
      <c r="U752" s="7"/>
      <c r="V752" s="7"/>
      <c r="W752" s="7"/>
      <c r="X752" s="7"/>
      <c r="Y752" s="7"/>
      <c r="AH752" s="1"/>
      <c r="AI752" s="1"/>
      <c r="AJ752" s="1"/>
      <c r="IY752" s="7"/>
      <c r="IZ752" s="7"/>
      <c r="JA752" s="7"/>
    </row>
    <row r="753" spans="3:261" ht="11.85" customHeight="1">
      <c r="C753" s="24"/>
      <c r="D753" s="12"/>
      <c r="E753" s="12"/>
      <c r="F753" s="12"/>
      <c r="G753" s="12"/>
      <c r="H753" s="14"/>
      <c r="I753" s="14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7"/>
      <c r="U753" s="7"/>
      <c r="V753" s="7"/>
      <c r="W753" s="7"/>
      <c r="X753" s="7"/>
      <c r="Y753" s="7"/>
      <c r="AH753" s="1"/>
      <c r="AI753" s="1"/>
      <c r="AJ753" s="1"/>
      <c r="IY753" s="7"/>
      <c r="IZ753" s="7"/>
      <c r="JA753" s="7"/>
    </row>
    <row r="754" spans="3:261" ht="11.85" customHeight="1">
      <c r="C754" s="24"/>
      <c r="D754" s="12"/>
      <c r="E754" s="12"/>
      <c r="F754" s="12"/>
      <c r="G754" s="12"/>
      <c r="H754" s="14"/>
      <c r="I754" s="14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7"/>
      <c r="U754" s="7"/>
      <c r="V754" s="7"/>
      <c r="W754" s="7"/>
      <c r="X754" s="7"/>
      <c r="Y754" s="7"/>
      <c r="AH754" s="1"/>
      <c r="AI754" s="1"/>
      <c r="AJ754" s="1"/>
      <c r="IY754" s="7"/>
      <c r="IZ754" s="7"/>
      <c r="JA754" s="7"/>
    </row>
    <row r="755" spans="3:261" ht="11.85" customHeight="1">
      <c r="C755" s="24"/>
      <c r="D755" s="12"/>
      <c r="E755" s="12"/>
      <c r="F755" s="12"/>
      <c r="G755" s="12"/>
      <c r="H755" s="14"/>
      <c r="I755" s="14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7"/>
      <c r="U755" s="7"/>
      <c r="V755" s="7"/>
      <c r="W755" s="7"/>
      <c r="X755" s="7"/>
      <c r="Y755" s="7"/>
      <c r="AH755" s="1"/>
      <c r="AI755" s="1"/>
      <c r="AJ755" s="1"/>
      <c r="IY755" s="7"/>
      <c r="IZ755" s="7"/>
      <c r="JA755" s="7"/>
    </row>
    <row r="756" spans="3:261" ht="11.85" customHeight="1">
      <c r="C756" s="24"/>
      <c r="D756" s="12"/>
      <c r="E756" s="12"/>
      <c r="F756" s="12"/>
      <c r="G756" s="12"/>
      <c r="H756" s="14"/>
      <c r="I756" s="14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7"/>
      <c r="U756" s="7"/>
      <c r="V756" s="7"/>
      <c r="W756" s="7"/>
      <c r="X756" s="7"/>
      <c r="Y756" s="7"/>
      <c r="AH756" s="1"/>
      <c r="AI756" s="1"/>
      <c r="AJ756" s="1"/>
      <c r="IY756" s="7"/>
      <c r="IZ756" s="7"/>
      <c r="JA756" s="7"/>
    </row>
    <row r="757" spans="3:261" ht="11.85" customHeight="1">
      <c r="C757" s="24"/>
      <c r="D757" s="12"/>
      <c r="E757" s="12"/>
      <c r="F757" s="12"/>
      <c r="G757" s="12"/>
      <c r="H757" s="14"/>
      <c r="I757" s="14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7"/>
      <c r="U757" s="7"/>
      <c r="V757" s="7"/>
      <c r="W757" s="7"/>
      <c r="X757" s="7"/>
      <c r="Y757" s="7"/>
      <c r="AH757" s="1"/>
      <c r="AI757" s="1"/>
      <c r="AJ757" s="1"/>
      <c r="IY757" s="7"/>
      <c r="IZ757" s="7"/>
      <c r="JA757" s="7"/>
    </row>
    <row r="758" spans="3:261" ht="11.85" customHeight="1">
      <c r="C758" s="24"/>
      <c r="D758" s="12"/>
      <c r="E758" s="12"/>
      <c r="F758" s="12"/>
      <c r="G758" s="12"/>
      <c r="H758" s="14"/>
      <c r="I758" s="14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7"/>
      <c r="U758" s="7"/>
      <c r="V758" s="7"/>
      <c r="W758" s="7"/>
      <c r="X758" s="7"/>
      <c r="Y758" s="7"/>
      <c r="AH758" s="1"/>
      <c r="AI758" s="1"/>
      <c r="AJ758" s="1"/>
      <c r="IY758" s="7"/>
      <c r="IZ758" s="7"/>
      <c r="JA758" s="7"/>
    </row>
    <row r="759" spans="3:261" ht="11.85" customHeight="1">
      <c r="C759" s="24"/>
      <c r="D759" s="12"/>
      <c r="E759" s="12"/>
      <c r="F759" s="12"/>
      <c r="G759" s="12"/>
      <c r="H759" s="14"/>
      <c r="I759" s="14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7"/>
      <c r="U759" s="7"/>
      <c r="V759" s="7"/>
      <c r="W759" s="7"/>
      <c r="X759" s="7"/>
      <c r="Y759" s="7"/>
      <c r="AH759" s="1"/>
      <c r="AI759" s="1"/>
      <c r="AJ759" s="1"/>
      <c r="IY759" s="7"/>
      <c r="IZ759" s="7"/>
      <c r="JA759" s="7"/>
    </row>
    <row r="760" spans="3:261" ht="11.85" customHeight="1">
      <c r="C760" s="24"/>
      <c r="D760" s="12"/>
      <c r="E760" s="12"/>
      <c r="F760" s="12"/>
      <c r="G760" s="12"/>
      <c r="H760" s="14"/>
      <c r="I760" s="14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7"/>
      <c r="U760" s="7"/>
      <c r="V760" s="7"/>
      <c r="W760" s="7"/>
      <c r="X760" s="7"/>
      <c r="Y760" s="7"/>
      <c r="AH760" s="1"/>
      <c r="AI760" s="1"/>
      <c r="AJ760" s="1"/>
      <c r="IY760" s="7"/>
      <c r="IZ760" s="7"/>
      <c r="JA760" s="7"/>
    </row>
    <row r="761" spans="3:261" ht="11.85" customHeight="1">
      <c r="C761" s="24"/>
      <c r="D761" s="12"/>
      <c r="E761" s="12"/>
      <c r="F761" s="12"/>
      <c r="G761" s="12"/>
      <c r="H761" s="14"/>
      <c r="I761" s="14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7"/>
      <c r="U761" s="7"/>
      <c r="V761" s="7"/>
      <c r="W761" s="7"/>
      <c r="X761" s="7"/>
      <c r="Y761" s="7"/>
      <c r="AH761" s="1"/>
      <c r="AI761" s="1"/>
      <c r="AJ761" s="1"/>
      <c r="IY761" s="7"/>
      <c r="IZ761" s="7"/>
      <c r="JA761" s="7"/>
    </row>
    <row r="762" spans="3:261" ht="11.85" customHeight="1">
      <c r="C762" s="24"/>
      <c r="D762" s="12"/>
      <c r="E762" s="12"/>
      <c r="F762" s="12"/>
      <c r="G762" s="12"/>
      <c r="H762" s="14"/>
      <c r="I762" s="14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7"/>
      <c r="U762" s="7"/>
      <c r="V762" s="7"/>
      <c r="W762" s="7"/>
      <c r="X762" s="7"/>
      <c r="Y762" s="7"/>
      <c r="AH762" s="1"/>
      <c r="AI762" s="1"/>
      <c r="AJ762" s="1"/>
      <c r="IY762" s="7"/>
      <c r="IZ762" s="7"/>
      <c r="JA762" s="7"/>
    </row>
    <row r="763" spans="3:261" ht="11.85" customHeight="1">
      <c r="C763" s="24"/>
      <c r="D763" s="12"/>
      <c r="E763" s="12"/>
      <c r="F763" s="12"/>
      <c r="G763" s="12"/>
      <c r="H763" s="14"/>
      <c r="I763" s="14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7"/>
      <c r="U763" s="7"/>
      <c r="V763" s="7"/>
      <c r="W763" s="7"/>
      <c r="X763" s="7"/>
      <c r="Y763" s="7"/>
      <c r="AH763" s="1"/>
      <c r="AI763" s="1"/>
      <c r="AJ763" s="1"/>
      <c r="IY763" s="7"/>
      <c r="IZ763" s="7"/>
      <c r="JA763" s="7"/>
    </row>
    <row r="764" spans="3:261" ht="11.85" customHeight="1">
      <c r="C764" s="24"/>
      <c r="D764" s="12"/>
      <c r="E764" s="12"/>
      <c r="F764" s="12"/>
      <c r="G764" s="12"/>
      <c r="H764" s="14"/>
      <c r="I764" s="14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7"/>
      <c r="U764" s="7"/>
      <c r="V764" s="7"/>
      <c r="W764" s="7"/>
      <c r="X764" s="7"/>
      <c r="Y764" s="7"/>
      <c r="AH764" s="1"/>
      <c r="AI764" s="1"/>
      <c r="AJ764" s="1"/>
      <c r="IY764" s="7"/>
      <c r="IZ764" s="7"/>
      <c r="JA764" s="7"/>
    </row>
    <row r="765" spans="3:261" ht="11.85" customHeight="1">
      <c r="C765" s="24"/>
      <c r="D765" s="12"/>
      <c r="E765" s="12"/>
      <c r="F765" s="12"/>
      <c r="G765" s="12"/>
      <c r="H765" s="14"/>
      <c r="I765" s="14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7"/>
      <c r="U765" s="7"/>
      <c r="V765" s="7"/>
      <c r="W765" s="7"/>
      <c r="X765" s="7"/>
      <c r="Y765" s="7"/>
      <c r="AH765" s="1"/>
      <c r="AI765" s="1"/>
      <c r="AJ765" s="1"/>
      <c r="IY765" s="7"/>
      <c r="IZ765" s="7"/>
      <c r="JA765" s="7"/>
    </row>
    <row r="766" spans="3:261" ht="11.85" customHeight="1">
      <c r="C766" s="24"/>
      <c r="D766" s="12"/>
      <c r="E766" s="12"/>
      <c r="F766" s="12"/>
      <c r="G766" s="12"/>
      <c r="H766" s="14"/>
      <c r="I766" s="14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7"/>
      <c r="U766" s="7"/>
      <c r="V766" s="7"/>
      <c r="W766" s="7"/>
      <c r="X766" s="7"/>
      <c r="Y766" s="7"/>
      <c r="AH766" s="1"/>
      <c r="AI766" s="1"/>
      <c r="AJ766" s="1"/>
      <c r="IY766" s="7"/>
      <c r="IZ766" s="7"/>
      <c r="JA766" s="7"/>
    </row>
    <row r="767" spans="3:261" ht="11.85" customHeight="1">
      <c r="C767" s="24"/>
      <c r="D767" s="12"/>
      <c r="E767" s="12"/>
      <c r="F767" s="12"/>
      <c r="G767" s="12"/>
      <c r="H767" s="14"/>
      <c r="I767" s="14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7"/>
      <c r="U767" s="7"/>
      <c r="V767" s="7"/>
      <c r="W767" s="7"/>
      <c r="X767" s="7"/>
      <c r="Y767" s="7"/>
      <c r="AH767" s="1"/>
      <c r="AI767" s="1"/>
      <c r="AJ767" s="1"/>
      <c r="IY767" s="7"/>
      <c r="IZ767" s="7"/>
      <c r="JA767" s="7"/>
    </row>
    <row r="768" spans="3:261" ht="11.85" customHeight="1">
      <c r="C768" s="24"/>
      <c r="D768" s="12"/>
      <c r="E768" s="12"/>
      <c r="F768" s="12"/>
      <c r="G768" s="12"/>
      <c r="H768" s="14"/>
      <c r="I768" s="14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7"/>
      <c r="U768" s="7"/>
      <c r="V768" s="7"/>
      <c r="W768" s="7"/>
      <c r="X768" s="7"/>
      <c r="Y768" s="7"/>
      <c r="AH768" s="1"/>
      <c r="AI768" s="1"/>
      <c r="AJ768" s="1"/>
      <c r="IY768" s="7"/>
      <c r="IZ768" s="7"/>
      <c r="JA768" s="7"/>
    </row>
    <row r="769" spans="3:261" ht="11.85" customHeight="1">
      <c r="C769" s="24"/>
      <c r="D769" s="12"/>
      <c r="E769" s="12"/>
      <c r="F769" s="12"/>
      <c r="G769" s="12"/>
      <c r="H769" s="14"/>
      <c r="I769" s="14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7"/>
      <c r="U769" s="7"/>
      <c r="V769" s="7"/>
      <c r="W769" s="7"/>
      <c r="X769" s="7"/>
      <c r="Y769" s="7"/>
      <c r="AH769" s="1"/>
      <c r="AI769" s="1"/>
      <c r="AJ769" s="1"/>
      <c r="IY769" s="7"/>
      <c r="IZ769" s="7"/>
      <c r="JA769" s="7"/>
    </row>
    <row r="770" spans="3:261" ht="11.85" customHeight="1">
      <c r="C770" s="24"/>
      <c r="D770" s="12"/>
      <c r="E770" s="12"/>
      <c r="F770" s="12"/>
      <c r="G770" s="12"/>
      <c r="H770" s="14"/>
      <c r="I770" s="14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7"/>
      <c r="U770" s="7"/>
      <c r="V770" s="7"/>
      <c r="W770" s="7"/>
      <c r="X770" s="7"/>
      <c r="Y770" s="7"/>
      <c r="AH770" s="1"/>
      <c r="AI770" s="1"/>
      <c r="AJ770" s="1"/>
      <c r="IY770" s="7"/>
      <c r="IZ770" s="7"/>
      <c r="JA770" s="7"/>
    </row>
    <row r="771" spans="3:261" ht="11.85" customHeight="1">
      <c r="C771" s="24"/>
      <c r="D771" s="12"/>
      <c r="E771" s="12"/>
      <c r="F771" s="12"/>
      <c r="G771" s="12"/>
      <c r="H771" s="14"/>
      <c r="I771" s="14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7"/>
      <c r="U771" s="7"/>
      <c r="V771" s="7"/>
      <c r="W771" s="7"/>
      <c r="X771" s="7"/>
      <c r="Y771" s="7"/>
      <c r="AH771" s="1"/>
      <c r="AI771" s="1"/>
      <c r="AJ771" s="1"/>
      <c r="IY771" s="7"/>
      <c r="IZ771" s="7"/>
      <c r="JA771" s="7"/>
    </row>
    <row r="772" spans="3:261" ht="11.85" customHeight="1">
      <c r="C772" s="24"/>
      <c r="D772" s="12"/>
      <c r="E772" s="12"/>
      <c r="F772" s="12"/>
      <c r="G772" s="12"/>
      <c r="H772" s="14"/>
      <c r="I772" s="14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7"/>
      <c r="U772" s="7"/>
      <c r="V772" s="7"/>
      <c r="W772" s="7"/>
      <c r="X772" s="7"/>
      <c r="Y772" s="7"/>
      <c r="AH772" s="1"/>
      <c r="AI772" s="1"/>
      <c r="AJ772" s="1"/>
      <c r="IY772" s="7"/>
      <c r="IZ772" s="7"/>
      <c r="JA772" s="7"/>
    </row>
    <row r="773" spans="3:261" ht="11.85" customHeight="1">
      <c r="C773" s="24"/>
      <c r="D773" s="12"/>
      <c r="E773" s="12"/>
      <c r="F773" s="12"/>
      <c r="G773" s="12"/>
      <c r="H773" s="14"/>
      <c r="I773" s="14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7"/>
      <c r="U773" s="7"/>
      <c r="V773" s="7"/>
      <c r="W773" s="7"/>
      <c r="X773" s="7"/>
      <c r="Y773" s="7"/>
      <c r="AH773" s="1"/>
      <c r="AI773" s="1"/>
      <c r="AJ773" s="1"/>
      <c r="IY773" s="7"/>
      <c r="IZ773" s="7"/>
      <c r="JA773" s="7"/>
    </row>
    <row r="774" spans="3:261" ht="11.85" customHeight="1">
      <c r="C774" s="24"/>
      <c r="D774" s="12"/>
      <c r="E774" s="12"/>
      <c r="F774" s="12"/>
      <c r="G774" s="12"/>
      <c r="H774" s="14"/>
      <c r="I774" s="14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7"/>
      <c r="U774" s="7"/>
      <c r="V774" s="7"/>
      <c r="W774" s="7"/>
      <c r="X774" s="7"/>
      <c r="Y774" s="7"/>
      <c r="AH774" s="1"/>
      <c r="AI774" s="1"/>
      <c r="AJ774" s="1"/>
      <c r="IY774" s="7"/>
      <c r="IZ774" s="7"/>
      <c r="JA774" s="7"/>
    </row>
    <row r="775" spans="3:261" ht="11.85" customHeight="1">
      <c r="C775" s="24"/>
      <c r="D775" s="12"/>
      <c r="E775" s="12"/>
      <c r="F775" s="12"/>
      <c r="G775" s="12"/>
      <c r="H775" s="14"/>
      <c r="I775" s="14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7"/>
      <c r="U775" s="7"/>
      <c r="V775" s="7"/>
      <c r="W775" s="7"/>
      <c r="X775" s="7"/>
      <c r="Y775" s="7"/>
      <c r="AH775" s="1"/>
      <c r="AI775" s="1"/>
      <c r="AJ775" s="1"/>
      <c r="IY775" s="7"/>
      <c r="IZ775" s="7"/>
      <c r="JA775" s="7"/>
    </row>
    <row r="776" spans="3:261" ht="11.85" customHeight="1">
      <c r="C776" s="24"/>
      <c r="D776" s="12"/>
      <c r="E776" s="12"/>
      <c r="F776" s="12"/>
      <c r="G776" s="12"/>
      <c r="H776" s="14"/>
      <c r="I776" s="14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7"/>
      <c r="U776" s="7"/>
      <c r="V776" s="7"/>
      <c r="W776" s="7"/>
      <c r="X776" s="7"/>
      <c r="Y776" s="7"/>
      <c r="AH776" s="1"/>
      <c r="AI776" s="1"/>
      <c r="AJ776" s="1"/>
      <c r="IY776" s="7"/>
      <c r="IZ776" s="7"/>
      <c r="JA776" s="7"/>
    </row>
    <row r="777" spans="3:261" ht="11.85" customHeight="1">
      <c r="C777" s="24"/>
      <c r="D777" s="12"/>
      <c r="E777" s="12"/>
      <c r="F777" s="12"/>
      <c r="G777" s="12"/>
      <c r="H777" s="14"/>
      <c r="I777" s="14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7"/>
      <c r="U777" s="7"/>
      <c r="V777" s="7"/>
      <c r="W777" s="7"/>
      <c r="X777" s="7"/>
      <c r="Y777" s="7"/>
      <c r="AH777" s="1"/>
      <c r="AI777" s="1"/>
      <c r="AJ777" s="1"/>
      <c r="IY777" s="7"/>
      <c r="IZ777" s="7"/>
      <c r="JA777" s="7"/>
    </row>
    <row r="778" spans="3:261" ht="11.85" customHeight="1">
      <c r="C778" s="24"/>
      <c r="D778" s="12"/>
      <c r="E778" s="12"/>
      <c r="F778" s="12"/>
      <c r="G778" s="12"/>
      <c r="H778" s="14"/>
      <c r="I778" s="14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7"/>
      <c r="U778" s="7"/>
      <c r="V778" s="7"/>
      <c r="W778" s="7"/>
      <c r="X778" s="7"/>
      <c r="Y778" s="7"/>
      <c r="AH778" s="1"/>
      <c r="AI778" s="1"/>
      <c r="AJ778" s="1"/>
      <c r="IY778" s="7"/>
      <c r="IZ778" s="7"/>
      <c r="JA778" s="7"/>
    </row>
    <row r="779" spans="3:261" ht="11.85" customHeight="1">
      <c r="C779" s="24"/>
      <c r="D779" s="12"/>
      <c r="E779" s="12"/>
      <c r="F779" s="12"/>
      <c r="G779" s="12"/>
      <c r="H779" s="14"/>
      <c r="I779" s="14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7"/>
      <c r="U779" s="7"/>
      <c r="V779" s="7"/>
      <c r="W779" s="7"/>
      <c r="X779" s="7"/>
      <c r="Y779" s="7"/>
      <c r="AH779" s="1"/>
      <c r="AI779" s="1"/>
      <c r="AJ779" s="1"/>
      <c r="IY779" s="7"/>
      <c r="IZ779" s="7"/>
      <c r="JA779" s="7"/>
    </row>
    <row r="780" spans="3:261" ht="11.85" customHeight="1">
      <c r="C780" s="24"/>
      <c r="D780" s="12"/>
      <c r="E780" s="12"/>
      <c r="F780" s="12"/>
      <c r="G780" s="12"/>
      <c r="H780" s="14"/>
      <c r="I780" s="14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7"/>
      <c r="U780" s="7"/>
      <c r="V780" s="7"/>
      <c r="W780" s="7"/>
      <c r="X780" s="7"/>
      <c r="Y780" s="7"/>
      <c r="AH780" s="1"/>
      <c r="AI780" s="1"/>
      <c r="AJ780" s="1"/>
      <c r="IY780" s="7"/>
      <c r="IZ780" s="7"/>
      <c r="JA780" s="7"/>
    </row>
    <row r="781" spans="3:261" ht="11.85" customHeight="1">
      <c r="C781" s="24"/>
      <c r="D781" s="12"/>
      <c r="E781" s="12"/>
      <c r="F781" s="12"/>
      <c r="G781" s="12"/>
      <c r="H781" s="14"/>
      <c r="I781" s="14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7"/>
      <c r="U781" s="7"/>
      <c r="V781" s="7"/>
      <c r="W781" s="7"/>
      <c r="X781" s="7"/>
      <c r="Y781" s="7"/>
      <c r="AH781" s="1"/>
      <c r="AI781" s="1"/>
      <c r="AJ781" s="1"/>
      <c r="IY781" s="7"/>
      <c r="IZ781" s="7"/>
      <c r="JA781" s="7"/>
    </row>
    <row r="782" spans="3:261" ht="11.85" customHeight="1">
      <c r="C782" s="24"/>
      <c r="D782" s="12"/>
      <c r="E782" s="12"/>
      <c r="F782" s="12"/>
      <c r="G782" s="12"/>
      <c r="H782" s="14"/>
      <c r="I782" s="14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7"/>
      <c r="U782" s="7"/>
      <c r="V782" s="7"/>
      <c r="W782" s="7"/>
      <c r="X782" s="7"/>
      <c r="Y782" s="7"/>
      <c r="AH782" s="1"/>
      <c r="AI782" s="1"/>
      <c r="AJ782" s="1"/>
      <c r="IY782" s="7"/>
      <c r="IZ782" s="7"/>
      <c r="JA782" s="7"/>
    </row>
    <row r="783" spans="3:261" ht="11.85" customHeight="1">
      <c r="C783" s="24"/>
      <c r="D783" s="12"/>
      <c r="E783" s="12"/>
      <c r="F783" s="12"/>
      <c r="G783" s="12"/>
      <c r="H783" s="14"/>
      <c r="I783" s="14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7"/>
      <c r="U783" s="7"/>
      <c r="V783" s="7"/>
      <c r="W783" s="7"/>
      <c r="X783" s="7"/>
      <c r="Y783" s="7"/>
      <c r="AH783" s="1"/>
      <c r="AI783" s="1"/>
      <c r="AJ783" s="1"/>
      <c r="IY783" s="7"/>
      <c r="IZ783" s="7"/>
      <c r="JA783" s="7"/>
    </row>
    <row r="784" spans="3:261" ht="11.85" customHeight="1">
      <c r="C784" s="24"/>
      <c r="D784" s="12"/>
      <c r="E784" s="12"/>
      <c r="F784" s="12"/>
      <c r="G784" s="12"/>
      <c r="H784" s="14"/>
      <c r="I784" s="14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7"/>
      <c r="U784" s="7"/>
      <c r="V784" s="7"/>
      <c r="W784" s="7"/>
      <c r="X784" s="7"/>
      <c r="Y784" s="7"/>
      <c r="AH784" s="1"/>
      <c r="AI784" s="1"/>
      <c r="AJ784" s="1"/>
      <c r="IY784" s="7"/>
      <c r="IZ784" s="7"/>
      <c r="JA784" s="7"/>
    </row>
    <row r="785" spans="3:261" ht="11.85" customHeight="1">
      <c r="C785" s="24"/>
      <c r="D785" s="12"/>
      <c r="E785" s="12"/>
      <c r="F785" s="12"/>
      <c r="G785" s="12"/>
      <c r="H785" s="14"/>
      <c r="I785" s="14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7"/>
      <c r="U785" s="7"/>
      <c r="V785" s="7"/>
      <c r="W785" s="7"/>
      <c r="X785" s="7"/>
      <c r="Y785" s="7"/>
      <c r="AH785" s="1"/>
      <c r="AI785" s="1"/>
      <c r="AJ785" s="1"/>
      <c r="IY785" s="7"/>
      <c r="IZ785" s="7"/>
      <c r="JA785" s="7"/>
    </row>
    <row r="786" spans="3:261" ht="11.85" customHeight="1">
      <c r="C786" s="24"/>
      <c r="D786" s="12"/>
      <c r="E786" s="12"/>
      <c r="F786" s="12"/>
      <c r="G786" s="12"/>
      <c r="H786" s="14"/>
      <c r="I786" s="14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7"/>
      <c r="U786" s="7"/>
      <c r="V786" s="7"/>
      <c r="W786" s="7"/>
      <c r="X786" s="7"/>
      <c r="Y786" s="7"/>
      <c r="AH786" s="1"/>
      <c r="AI786" s="1"/>
      <c r="AJ786" s="1"/>
      <c r="IY786" s="7"/>
      <c r="IZ786" s="7"/>
      <c r="JA786" s="7"/>
    </row>
    <row r="787" spans="3:261" ht="11.85" customHeight="1">
      <c r="C787" s="24"/>
      <c r="D787" s="12"/>
      <c r="E787" s="12"/>
      <c r="F787" s="12"/>
      <c r="G787" s="12"/>
      <c r="H787" s="14"/>
      <c r="I787" s="14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7"/>
      <c r="U787" s="7"/>
      <c r="V787" s="7"/>
      <c r="W787" s="7"/>
      <c r="X787" s="7"/>
      <c r="Y787" s="7"/>
      <c r="AH787" s="1"/>
      <c r="AI787" s="1"/>
      <c r="AJ787" s="1"/>
      <c r="IY787" s="7"/>
      <c r="IZ787" s="7"/>
      <c r="JA787" s="7"/>
    </row>
    <row r="788" spans="3:261" ht="11.85" customHeight="1">
      <c r="C788" s="24"/>
      <c r="D788" s="12"/>
      <c r="E788" s="12"/>
      <c r="F788" s="12"/>
      <c r="G788" s="12"/>
      <c r="H788" s="14"/>
      <c r="I788" s="14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7"/>
      <c r="U788" s="7"/>
      <c r="V788" s="7"/>
      <c r="W788" s="7"/>
      <c r="X788" s="7"/>
      <c r="Y788" s="7"/>
      <c r="AH788" s="1"/>
      <c r="AI788" s="1"/>
      <c r="AJ788" s="1"/>
      <c r="IY788" s="7"/>
      <c r="IZ788" s="7"/>
      <c r="JA788" s="7"/>
    </row>
    <row r="789" spans="3:261" ht="11.85" customHeight="1">
      <c r="C789" s="24"/>
      <c r="D789" s="12"/>
      <c r="E789" s="12"/>
      <c r="F789" s="12"/>
      <c r="G789" s="12"/>
      <c r="H789" s="14"/>
      <c r="I789" s="14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7"/>
      <c r="U789" s="7"/>
      <c r="V789" s="7"/>
      <c r="W789" s="7"/>
      <c r="X789" s="7"/>
      <c r="Y789" s="7"/>
      <c r="AH789" s="1"/>
      <c r="AI789" s="1"/>
      <c r="AJ789" s="1"/>
      <c r="IY789" s="7"/>
      <c r="IZ789" s="7"/>
      <c r="JA789" s="7"/>
    </row>
    <row r="790" spans="3:261" ht="11.85" customHeight="1">
      <c r="C790" s="24"/>
      <c r="D790" s="12"/>
      <c r="E790" s="12"/>
      <c r="F790" s="12"/>
      <c r="G790" s="12"/>
      <c r="H790" s="14"/>
      <c r="I790" s="14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7"/>
      <c r="U790" s="7"/>
      <c r="V790" s="7"/>
      <c r="W790" s="7"/>
      <c r="X790" s="7"/>
      <c r="Y790" s="7"/>
      <c r="AH790" s="1"/>
      <c r="AI790" s="1"/>
      <c r="AJ790" s="1"/>
      <c r="IY790" s="7"/>
      <c r="IZ790" s="7"/>
      <c r="JA790" s="7"/>
    </row>
    <row r="791" spans="3:261" ht="11.85" customHeight="1">
      <c r="C791" s="24"/>
      <c r="D791" s="12"/>
      <c r="E791" s="12"/>
      <c r="F791" s="12"/>
      <c r="G791" s="12"/>
      <c r="H791" s="14"/>
      <c r="I791" s="14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7"/>
      <c r="U791" s="7"/>
      <c r="V791" s="7"/>
      <c r="W791" s="7"/>
      <c r="X791" s="7"/>
      <c r="Y791" s="7"/>
      <c r="AH791" s="1"/>
      <c r="AI791" s="1"/>
      <c r="AJ791" s="1"/>
      <c r="IY791" s="7"/>
      <c r="IZ791" s="7"/>
      <c r="JA791" s="7"/>
    </row>
    <row r="792" spans="3:261" ht="11.85" customHeight="1">
      <c r="C792" s="24"/>
      <c r="D792" s="12"/>
      <c r="E792" s="12"/>
      <c r="F792" s="12"/>
      <c r="G792" s="12"/>
      <c r="H792" s="14"/>
      <c r="I792" s="14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7"/>
      <c r="U792" s="7"/>
      <c r="V792" s="7"/>
      <c r="W792" s="7"/>
      <c r="X792" s="7"/>
      <c r="Y792" s="7"/>
      <c r="AH792" s="1"/>
      <c r="AI792" s="1"/>
      <c r="AJ792" s="1"/>
      <c r="IY792" s="7"/>
      <c r="IZ792" s="7"/>
      <c r="JA792" s="7"/>
    </row>
    <row r="793" spans="3:261" ht="11.85" customHeight="1">
      <c r="C793" s="24"/>
      <c r="D793" s="12"/>
      <c r="E793" s="12"/>
      <c r="F793" s="12"/>
      <c r="G793" s="12"/>
      <c r="H793" s="14"/>
      <c r="I793" s="14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7"/>
      <c r="U793" s="7"/>
      <c r="V793" s="7"/>
      <c r="W793" s="7"/>
      <c r="X793" s="7"/>
      <c r="Y793" s="7"/>
      <c r="AH793" s="1"/>
      <c r="AI793" s="1"/>
      <c r="AJ793" s="1"/>
      <c r="IY793" s="7"/>
      <c r="IZ793" s="7"/>
      <c r="JA793" s="7"/>
    </row>
    <row r="794" spans="3:261" ht="11.85" customHeight="1">
      <c r="C794" s="24"/>
      <c r="D794" s="12"/>
      <c r="E794" s="12"/>
      <c r="F794" s="12"/>
      <c r="G794" s="12"/>
      <c r="H794" s="14"/>
      <c r="I794" s="14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7"/>
      <c r="U794" s="7"/>
      <c r="V794" s="7"/>
      <c r="W794" s="7"/>
      <c r="X794" s="7"/>
      <c r="Y794" s="7"/>
      <c r="AH794" s="1"/>
      <c r="AI794" s="1"/>
      <c r="AJ794" s="1"/>
      <c r="IY794" s="7"/>
      <c r="IZ794" s="7"/>
      <c r="JA794" s="7"/>
    </row>
    <row r="795" spans="3:261" ht="11.85" customHeight="1">
      <c r="C795" s="24"/>
      <c r="D795" s="12"/>
      <c r="E795" s="12"/>
      <c r="F795" s="12"/>
      <c r="G795" s="12"/>
      <c r="H795" s="14"/>
      <c r="I795" s="14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7"/>
      <c r="U795" s="7"/>
      <c r="V795" s="7"/>
      <c r="W795" s="7"/>
      <c r="X795" s="7"/>
      <c r="Y795" s="7"/>
      <c r="AH795" s="1"/>
      <c r="AI795" s="1"/>
      <c r="AJ795" s="1"/>
      <c r="IY795" s="7"/>
      <c r="IZ795" s="7"/>
      <c r="JA795" s="7"/>
    </row>
    <row r="796" spans="3:261" ht="11.85" customHeight="1">
      <c r="C796" s="24"/>
      <c r="D796" s="12"/>
      <c r="E796" s="12"/>
      <c r="F796" s="12"/>
      <c r="G796" s="12"/>
      <c r="H796" s="14"/>
      <c r="I796" s="14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7"/>
      <c r="U796" s="7"/>
      <c r="V796" s="7"/>
      <c r="W796" s="7"/>
      <c r="X796" s="7"/>
      <c r="Y796" s="7"/>
      <c r="AH796" s="1"/>
      <c r="AI796" s="1"/>
      <c r="AJ796" s="1"/>
      <c r="IY796" s="7"/>
      <c r="IZ796" s="7"/>
      <c r="JA796" s="7"/>
    </row>
    <row r="797" spans="3:261" ht="11.85" customHeight="1">
      <c r="C797" s="24"/>
      <c r="D797" s="12"/>
      <c r="E797" s="12"/>
      <c r="F797" s="12"/>
      <c r="G797" s="12"/>
      <c r="H797" s="14"/>
      <c r="I797" s="14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7"/>
      <c r="U797" s="7"/>
      <c r="V797" s="7"/>
      <c r="W797" s="7"/>
      <c r="X797" s="7"/>
      <c r="Y797" s="7"/>
      <c r="AH797" s="1"/>
      <c r="AI797" s="1"/>
      <c r="AJ797" s="1"/>
      <c r="IY797" s="7"/>
      <c r="IZ797" s="7"/>
      <c r="JA797" s="7"/>
    </row>
    <row r="798" spans="3:261" ht="11.85" customHeight="1">
      <c r="C798" s="24"/>
      <c r="D798" s="12"/>
      <c r="E798" s="12"/>
      <c r="F798" s="12"/>
      <c r="G798" s="12"/>
      <c r="H798" s="14"/>
      <c r="I798" s="14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7"/>
      <c r="U798" s="7"/>
      <c r="V798" s="7"/>
      <c r="W798" s="7"/>
      <c r="X798" s="7"/>
      <c r="Y798" s="7"/>
      <c r="AH798" s="1"/>
      <c r="AI798" s="1"/>
      <c r="AJ798" s="1"/>
      <c r="IY798" s="7"/>
      <c r="IZ798" s="7"/>
      <c r="JA798" s="7"/>
    </row>
    <row r="799" spans="3:261" ht="11.85" customHeight="1">
      <c r="C799" s="24"/>
      <c r="D799" s="12"/>
      <c r="E799" s="12"/>
      <c r="F799" s="12"/>
      <c r="G799" s="12"/>
      <c r="H799" s="14"/>
      <c r="I799" s="14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7"/>
      <c r="U799" s="7"/>
      <c r="V799" s="7"/>
      <c r="W799" s="7"/>
      <c r="X799" s="7"/>
      <c r="Y799" s="7"/>
      <c r="AH799" s="1"/>
      <c r="AI799" s="1"/>
      <c r="AJ799" s="1"/>
      <c r="IY799" s="7"/>
      <c r="IZ799" s="7"/>
      <c r="JA799" s="7"/>
    </row>
    <row r="800" spans="3:261" ht="11.85" customHeight="1">
      <c r="C800" s="24"/>
      <c r="D800" s="12"/>
      <c r="E800" s="12"/>
      <c r="F800" s="12"/>
      <c r="G800" s="12"/>
      <c r="H800" s="14"/>
      <c r="I800" s="14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7"/>
      <c r="U800" s="7"/>
      <c r="V800" s="7"/>
      <c r="W800" s="7"/>
      <c r="X800" s="7"/>
      <c r="Y800" s="7"/>
      <c r="AH800" s="1"/>
      <c r="AI800" s="1"/>
      <c r="AJ800" s="1"/>
      <c r="IY800" s="7"/>
      <c r="IZ800" s="7"/>
      <c r="JA800" s="7"/>
    </row>
    <row r="801" spans="3:261" ht="11.85" customHeight="1">
      <c r="C801" s="24"/>
      <c r="D801" s="12"/>
      <c r="E801" s="12"/>
      <c r="F801" s="12"/>
      <c r="G801" s="12"/>
      <c r="H801" s="14"/>
      <c r="I801" s="14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7"/>
      <c r="U801" s="7"/>
      <c r="V801" s="7"/>
      <c r="W801" s="7"/>
      <c r="X801" s="7"/>
      <c r="Y801" s="7"/>
      <c r="AH801" s="1"/>
      <c r="AI801" s="1"/>
      <c r="AJ801" s="1"/>
      <c r="IY801" s="7"/>
      <c r="IZ801" s="7"/>
      <c r="JA801" s="7"/>
    </row>
    <row r="802" spans="3:261" ht="11.85" customHeight="1">
      <c r="C802" s="24"/>
      <c r="D802" s="12"/>
      <c r="E802" s="12"/>
      <c r="F802" s="12"/>
      <c r="G802" s="12"/>
      <c r="H802" s="14"/>
      <c r="I802" s="14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7"/>
      <c r="U802" s="7"/>
      <c r="V802" s="7"/>
      <c r="W802" s="7"/>
      <c r="X802" s="7"/>
      <c r="Y802" s="7"/>
      <c r="AH802" s="1"/>
      <c r="AI802" s="1"/>
      <c r="AJ802" s="1"/>
      <c r="IY802" s="7"/>
      <c r="IZ802" s="7"/>
      <c r="JA802" s="7"/>
    </row>
    <row r="803" spans="3:261" ht="11.85" customHeight="1">
      <c r="C803" s="24"/>
      <c r="D803" s="12"/>
      <c r="E803" s="12"/>
      <c r="F803" s="12"/>
      <c r="G803" s="12"/>
      <c r="H803" s="14"/>
      <c r="I803" s="14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7"/>
      <c r="U803" s="7"/>
      <c r="V803" s="7"/>
      <c r="W803" s="7"/>
      <c r="X803" s="7"/>
      <c r="Y803" s="7"/>
      <c r="AH803" s="1"/>
      <c r="AI803" s="1"/>
      <c r="AJ803" s="1"/>
      <c r="IY803" s="7"/>
      <c r="IZ803" s="7"/>
      <c r="JA803" s="7"/>
    </row>
    <row r="804" spans="3:261" ht="11.85" customHeight="1">
      <c r="C804" s="24"/>
      <c r="D804" s="12"/>
      <c r="E804" s="12"/>
      <c r="F804" s="12"/>
      <c r="G804" s="12"/>
      <c r="H804" s="14"/>
      <c r="I804" s="14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7"/>
      <c r="U804" s="7"/>
      <c r="V804" s="7"/>
      <c r="W804" s="7"/>
      <c r="X804" s="7"/>
      <c r="Y804" s="7"/>
      <c r="AH804" s="1"/>
      <c r="AI804" s="1"/>
      <c r="AJ804" s="1"/>
      <c r="IY804" s="7"/>
      <c r="IZ804" s="7"/>
      <c r="JA804" s="7"/>
    </row>
    <row r="805" spans="3:261" ht="11.85" customHeight="1">
      <c r="C805" s="24"/>
      <c r="D805" s="12"/>
      <c r="E805" s="12"/>
      <c r="F805" s="12"/>
      <c r="G805" s="12"/>
      <c r="H805" s="14"/>
      <c r="I805" s="14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7"/>
      <c r="U805" s="7"/>
      <c r="V805" s="7"/>
      <c r="W805" s="7"/>
      <c r="X805" s="7"/>
      <c r="Y805" s="7"/>
      <c r="AH805" s="1"/>
      <c r="AI805" s="1"/>
      <c r="AJ805" s="1"/>
      <c r="IY805" s="7"/>
      <c r="IZ805" s="7"/>
      <c r="JA805" s="7"/>
    </row>
    <row r="806" spans="3:261" ht="11.85" customHeight="1">
      <c r="C806" s="24"/>
      <c r="D806" s="12"/>
      <c r="E806" s="12"/>
      <c r="F806" s="12"/>
      <c r="G806" s="12"/>
      <c r="H806" s="14"/>
      <c r="I806" s="14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7"/>
      <c r="U806" s="7"/>
      <c r="V806" s="7"/>
      <c r="W806" s="7"/>
      <c r="X806" s="7"/>
      <c r="Y806" s="7"/>
      <c r="AH806" s="1"/>
      <c r="AI806" s="1"/>
      <c r="AJ806" s="1"/>
      <c r="IY806" s="7"/>
      <c r="IZ806" s="7"/>
      <c r="JA806" s="7"/>
    </row>
    <row r="807" spans="3:261" ht="11.85" customHeight="1">
      <c r="C807" s="24"/>
      <c r="D807" s="12"/>
      <c r="E807" s="12"/>
      <c r="F807" s="12"/>
      <c r="G807" s="12"/>
      <c r="H807" s="14"/>
      <c r="I807" s="14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7"/>
      <c r="U807" s="7"/>
      <c r="V807" s="7"/>
      <c r="W807" s="7"/>
      <c r="X807" s="7"/>
      <c r="Y807" s="7"/>
      <c r="AH807" s="1"/>
      <c r="AI807" s="1"/>
      <c r="AJ807" s="1"/>
      <c r="IY807" s="7"/>
      <c r="IZ807" s="7"/>
      <c r="JA807" s="7"/>
    </row>
    <row r="808" spans="3:261" ht="11.85" customHeight="1">
      <c r="C808" s="24"/>
      <c r="D808" s="12"/>
      <c r="E808" s="12"/>
      <c r="F808" s="12"/>
      <c r="G808" s="12"/>
      <c r="H808" s="14"/>
      <c r="I808" s="14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7"/>
      <c r="U808" s="7"/>
      <c r="V808" s="7"/>
      <c r="W808" s="7"/>
      <c r="X808" s="7"/>
      <c r="Y808" s="7"/>
      <c r="AH808" s="1"/>
      <c r="AI808" s="1"/>
      <c r="AJ808" s="1"/>
      <c r="IY808" s="7"/>
      <c r="IZ808" s="7"/>
      <c r="JA808" s="7"/>
    </row>
    <row r="809" spans="3:261" ht="11.85" customHeight="1">
      <c r="C809" s="24"/>
      <c r="D809" s="12"/>
      <c r="E809" s="12"/>
      <c r="F809" s="12"/>
      <c r="G809" s="12"/>
      <c r="H809" s="14"/>
      <c r="I809" s="14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7"/>
      <c r="U809" s="7"/>
      <c r="V809" s="7"/>
      <c r="W809" s="7"/>
      <c r="X809" s="7"/>
      <c r="Y809" s="7"/>
      <c r="AH809" s="1"/>
      <c r="AI809" s="1"/>
      <c r="AJ809" s="1"/>
      <c r="IY809" s="7"/>
      <c r="IZ809" s="7"/>
      <c r="JA809" s="7"/>
    </row>
    <row r="810" spans="3:261" ht="11.85" customHeight="1">
      <c r="C810" s="24"/>
      <c r="D810" s="12"/>
      <c r="E810" s="12"/>
      <c r="F810" s="12"/>
      <c r="G810" s="12"/>
      <c r="H810" s="14"/>
      <c r="I810" s="14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7"/>
      <c r="U810" s="7"/>
      <c r="V810" s="7"/>
      <c r="W810" s="7"/>
      <c r="X810" s="7"/>
      <c r="Y810" s="7"/>
      <c r="AH810" s="1"/>
      <c r="AI810" s="1"/>
      <c r="AJ810" s="1"/>
      <c r="IY810" s="7"/>
      <c r="IZ810" s="7"/>
      <c r="JA810" s="7"/>
    </row>
    <row r="811" spans="3:261" ht="11.85" customHeight="1">
      <c r="C811" s="24"/>
      <c r="D811" s="12"/>
      <c r="E811" s="12"/>
      <c r="F811" s="12"/>
      <c r="G811" s="12"/>
      <c r="H811" s="14"/>
      <c r="I811" s="14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7"/>
      <c r="U811" s="7"/>
      <c r="V811" s="7"/>
      <c r="W811" s="7"/>
      <c r="X811" s="7"/>
      <c r="Y811" s="7"/>
      <c r="AH811" s="1"/>
      <c r="AI811" s="1"/>
      <c r="AJ811" s="1"/>
      <c r="IY811" s="7"/>
      <c r="IZ811" s="7"/>
      <c r="JA811" s="7"/>
    </row>
    <row r="812" spans="3:261" ht="11.85" customHeight="1">
      <c r="C812" s="24"/>
      <c r="D812" s="12"/>
      <c r="E812" s="12"/>
      <c r="F812" s="12"/>
      <c r="G812" s="12"/>
      <c r="H812" s="14"/>
      <c r="I812" s="14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7"/>
      <c r="U812" s="7"/>
      <c r="V812" s="7"/>
      <c r="W812" s="7"/>
      <c r="X812" s="7"/>
      <c r="Y812" s="7"/>
      <c r="AH812" s="1"/>
      <c r="AI812" s="1"/>
      <c r="AJ812" s="1"/>
      <c r="IY812" s="7"/>
      <c r="IZ812" s="7"/>
      <c r="JA812" s="7"/>
    </row>
    <row r="813" spans="3:261" ht="11.85" customHeight="1">
      <c r="C813" s="24"/>
      <c r="D813" s="12"/>
      <c r="E813" s="12"/>
      <c r="F813" s="12"/>
      <c r="G813" s="12"/>
      <c r="H813" s="14"/>
      <c r="I813" s="14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7"/>
      <c r="U813" s="7"/>
      <c r="V813" s="7"/>
      <c r="W813" s="7"/>
      <c r="X813" s="7"/>
      <c r="Y813" s="7"/>
      <c r="AH813" s="1"/>
      <c r="AI813" s="1"/>
      <c r="AJ813" s="1"/>
      <c r="IY813" s="7"/>
      <c r="IZ813" s="7"/>
      <c r="JA813" s="7"/>
    </row>
    <row r="814" spans="3:261" ht="11.85" customHeight="1">
      <c r="C814" s="24"/>
      <c r="D814" s="12"/>
      <c r="E814" s="12"/>
      <c r="F814" s="12"/>
      <c r="G814" s="12"/>
      <c r="H814" s="14"/>
      <c r="I814" s="14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7"/>
      <c r="U814" s="7"/>
      <c r="V814" s="7"/>
      <c r="W814" s="7"/>
      <c r="X814" s="7"/>
      <c r="Y814" s="7"/>
      <c r="AH814" s="1"/>
      <c r="AI814" s="1"/>
      <c r="AJ814" s="1"/>
      <c r="IY814" s="7"/>
      <c r="IZ814" s="7"/>
      <c r="JA814" s="7"/>
    </row>
    <row r="815" spans="3:261" ht="11.85" customHeight="1">
      <c r="C815" s="24"/>
      <c r="D815" s="12"/>
      <c r="E815" s="12"/>
      <c r="F815" s="12"/>
      <c r="G815" s="12"/>
      <c r="H815" s="14"/>
      <c r="I815" s="14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7"/>
      <c r="U815" s="7"/>
      <c r="V815" s="7"/>
      <c r="W815" s="7"/>
      <c r="X815" s="7"/>
      <c r="Y815" s="7"/>
      <c r="AH815" s="1"/>
      <c r="AI815" s="1"/>
      <c r="AJ815" s="1"/>
      <c r="IY815" s="7"/>
      <c r="IZ815" s="7"/>
      <c r="JA815" s="7"/>
    </row>
    <row r="816" spans="3:261" ht="11.85" customHeight="1">
      <c r="C816" s="24"/>
      <c r="D816" s="12"/>
      <c r="E816" s="12"/>
      <c r="F816" s="12"/>
      <c r="G816" s="12"/>
      <c r="H816" s="14"/>
      <c r="I816" s="14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7"/>
      <c r="U816" s="7"/>
      <c r="V816" s="7"/>
      <c r="W816" s="7"/>
      <c r="X816" s="7"/>
      <c r="Y816" s="7"/>
      <c r="AH816" s="1"/>
      <c r="AI816" s="1"/>
      <c r="AJ816" s="1"/>
      <c r="IY816" s="7"/>
      <c r="IZ816" s="7"/>
      <c r="JA816" s="7"/>
    </row>
    <row r="817" spans="3:261" ht="11.85" customHeight="1">
      <c r="C817" s="24"/>
      <c r="D817" s="12"/>
      <c r="E817" s="12"/>
      <c r="F817" s="12"/>
      <c r="G817" s="12"/>
      <c r="H817" s="14"/>
      <c r="I817" s="14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7"/>
      <c r="U817" s="7"/>
      <c r="V817" s="7"/>
      <c r="W817" s="7"/>
      <c r="X817" s="7"/>
      <c r="Y817" s="7"/>
      <c r="AH817" s="1"/>
      <c r="AI817" s="1"/>
      <c r="AJ817" s="1"/>
      <c r="IY817" s="7"/>
      <c r="IZ817" s="7"/>
      <c r="JA817" s="7"/>
    </row>
    <row r="818" spans="3:261" ht="11.85" customHeight="1">
      <c r="C818" s="24"/>
      <c r="D818" s="12"/>
      <c r="E818" s="12"/>
      <c r="F818" s="12"/>
      <c r="G818" s="12"/>
      <c r="H818" s="14"/>
      <c r="I818" s="14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7"/>
      <c r="U818" s="7"/>
      <c r="V818" s="7"/>
      <c r="W818" s="7"/>
      <c r="X818" s="7"/>
      <c r="Y818" s="7"/>
      <c r="AH818" s="1"/>
      <c r="AI818" s="1"/>
      <c r="AJ818" s="1"/>
      <c r="IY818" s="7"/>
      <c r="IZ818" s="7"/>
      <c r="JA818" s="7"/>
    </row>
    <row r="819" spans="3:261" ht="11.85" customHeight="1">
      <c r="C819" s="24"/>
      <c r="D819" s="12"/>
      <c r="E819" s="12"/>
      <c r="F819" s="12"/>
      <c r="G819" s="12"/>
      <c r="H819" s="14"/>
      <c r="I819" s="14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7"/>
      <c r="U819" s="7"/>
      <c r="V819" s="7"/>
      <c r="W819" s="7"/>
      <c r="X819" s="7"/>
      <c r="Y819" s="7"/>
      <c r="AH819" s="1"/>
      <c r="AI819" s="1"/>
      <c r="AJ819" s="1"/>
      <c r="IY819" s="7"/>
      <c r="IZ819" s="7"/>
      <c r="JA819" s="7"/>
    </row>
    <row r="820" spans="3:261" ht="11.85" customHeight="1">
      <c r="C820" s="24"/>
      <c r="D820" s="12"/>
      <c r="E820" s="12"/>
      <c r="F820" s="12"/>
      <c r="G820" s="12"/>
      <c r="H820" s="14"/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7"/>
      <c r="U820" s="7"/>
      <c r="V820" s="7"/>
      <c r="W820" s="7"/>
      <c r="X820" s="7"/>
      <c r="Y820" s="7"/>
      <c r="AH820" s="1"/>
      <c r="AI820" s="1"/>
      <c r="AJ820" s="1"/>
      <c r="IY820" s="7"/>
      <c r="IZ820" s="7"/>
      <c r="JA820" s="7"/>
    </row>
    <row r="821" spans="3:261" ht="11.85" customHeight="1">
      <c r="C821" s="24"/>
      <c r="D821" s="12"/>
      <c r="E821" s="12"/>
      <c r="F821" s="12"/>
      <c r="G821" s="12"/>
      <c r="H821" s="14"/>
      <c r="I821" s="14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7"/>
      <c r="U821" s="7"/>
      <c r="V821" s="7"/>
      <c r="W821" s="7"/>
      <c r="X821" s="7"/>
      <c r="Y821" s="7"/>
      <c r="AH821" s="1"/>
      <c r="AI821" s="1"/>
      <c r="AJ821" s="1"/>
      <c r="IY821" s="7"/>
      <c r="IZ821" s="7"/>
      <c r="JA821" s="7"/>
    </row>
    <row r="822" spans="3:261" ht="11.85" customHeight="1">
      <c r="C822" s="24"/>
      <c r="D822" s="12"/>
      <c r="E822" s="12"/>
      <c r="F822" s="12"/>
      <c r="G822" s="12"/>
      <c r="H822" s="14"/>
      <c r="I822" s="14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7"/>
      <c r="U822" s="7"/>
      <c r="V822" s="7"/>
      <c r="W822" s="7"/>
      <c r="X822" s="7"/>
      <c r="Y822" s="7"/>
      <c r="AH822" s="1"/>
      <c r="AI822" s="1"/>
      <c r="AJ822" s="1"/>
      <c r="IY822" s="7"/>
      <c r="IZ822" s="7"/>
      <c r="JA822" s="7"/>
    </row>
    <row r="823" spans="3:261" ht="11.85" customHeight="1">
      <c r="C823" s="24"/>
      <c r="D823" s="12"/>
      <c r="E823" s="12"/>
      <c r="F823" s="12"/>
      <c r="G823" s="12"/>
      <c r="H823" s="14"/>
      <c r="I823" s="14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7"/>
      <c r="U823" s="7"/>
      <c r="V823" s="7"/>
      <c r="W823" s="7"/>
      <c r="X823" s="7"/>
      <c r="Y823" s="7"/>
      <c r="AH823" s="1"/>
      <c r="AI823" s="1"/>
      <c r="AJ823" s="1"/>
      <c r="IY823" s="7"/>
      <c r="IZ823" s="7"/>
      <c r="JA823" s="7"/>
    </row>
    <row r="824" spans="3:261" ht="11.85" customHeight="1">
      <c r="C824" s="24"/>
      <c r="D824" s="12"/>
      <c r="E824" s="12"/>
      <c r="F824" s="12"/>
      <c r="G824" s="12"/>
      <c r="H824" s="14"/>
      <c r="I824" s="14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7"/>
      <c r="U824" s="7"/>
      <c r="V824" s="7"/>
      <c r="W824" s="7"/>
      <c r="X824" s="7"/>
      <c r="Y824" s="7"/>
      <c r="AH824" s="1"/>
      <c r="AI824" s="1"/>
      <c r="AJ824" s="1"/>
      <c r="IY824" s="7"/>
      <c r="IZ824" s="7"/>
      <c r="JA824" s="7"/>
    </row>
    <row r="825" spans="3:261" ht="11.85" customHeight="1">
      <c r="C825" s="24"/>
      <c r="D825" s="12"/>
      <c r="E825" s="12"/>
      <c r="F825" s="12"/>
      <c r="G825" s="12"/>
      <c r="H825" s="14"/>
      <c r="I825" s="14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7"/>
      <c r="U825" s="7"/>
      <c r="V825" s="7"/>
      <c r="W825" s="7"/>
      <c r="X825" s="7"/>
      <c r="Y825" s="7"/>
      <c r="AH825" s="1"/>
      <c r="AI825" s="1"/>
      <c r="AJ825" s="1"/>
      <c r="IY825" s="7"/>
      <c r="IZ825" s="7"/>
      <c r="JA825" s="7"/>
    </row>
    <row r="826" spans="3:261" ht="11.85" customHeight="1">
      <c r="C826" s="24"/>
      <c r="D826" s="12"/>
      <c r="E826" s="12"/>
      <c r="F826" s="12"/>
      <c r="G826" s="12"/>
      <c r="H826" s="14"/>
      <c r="I826" s="14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7"/>
      <c r="U826" s="7"/>
      <c r="V826" s="7"/>
      <c r="W826" s="7"/>
      <c r="X826" s="7"/>
      <c r="Y826" s="7"/>
      <c r="AH826" s="1"/>
      <c r="AI826" s="1"/>
      <c r="AJ826" s="1"/>
      <c r="IY826" s="7"/>
      <c r="IZ826" s="7"/>
      <c r="JA826" s="7"/>
    </row>
    <row r="827" spans="3:261" ht="11.85" customHeight="1">
      <c r="C827" s="24"/>
      <c r="D827" s="12"/>
      <c r="E827" s="12"/>
      <c r="F827" s="12"/>
      <c r="G827" s="12"/>
      <c r="H827" s="14"/>
      <c r="I827" s="14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7"/>
      <c r="U827" s="7"/>
      <c r="V827" s="7"/>
      <c r="W827" s="7"/>
      <c r="X827" s="7"/>
      <c r="Y827" s="7"/>
      <c r="AH827" s="1"/>
      <c r="AI827" s="1"/>
      <c r="AJ827" s="1"/>
      <c r="IY827" s="7"/>
      <c r="IZ827" s="7"/>
      <c r="JA827" s="7"/>
    </row>
    <row r="828" spans="3:261" ht="11.85" customHeight="1">
      <c r="C828" s="24"/>
      <c r="D828" s="12"/>
      <c r="E828" s="12"/>
      <c r="F828" s="12"/>
      <c r="G828" s="12"/>
      <c r="H828" s="14"/>
      <c r="I828" s="14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7"/>
      <c r="U828" s="7"/>
      <c r="V828" s="7"/>
      <c r="W828" s="7"/>
      <c r="X828" s="7"/>
      <c r="Y828" s="7"/>
      <c r="AH828" s="1"/>
      <c r="AI828" s="1"/>
      <c r="AJ828" s="1"/>
      <c r="IY828" s="7"/>
      <c r="IZ828" s="7"/>
      <c r="JA828" s="7"/>
    </row>
    <row r="829" spans="3:261" ht="11.85" customHeight="1">
      <c r="C829" s="24"/>
      <c r="D829" s="12"/>
      <c r="E829" s="12"/>
      <c r="F829" s="12"/>
      <c r="G829" s="12"/>
      <c r="H829" s="14"/>
      <c r="I829" s="14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7"/>
      <c r="U829" s="7"/>
      <c r="V829" s="7"/>
      <c r="W829" s="7"/>
      <c r="X829" s="7"/>
      <c r="Y829" s="7"/>
      <c r="AH829" s="1"/>
      <c r="AI829" s="1"/>
      <c r="AJ829" s="1"/>
      <c r="IY829" s="7"/>
      <c r="IZ829" s="7"/>
      <c r="JA829" s="7"/>
    </row>
    <row r="830" spans="3:261" ht="11.85" customHeight="1">
      <c r="C830" s="24"/>
      <c r="D830" s="12"/>
      <c r="E830" s="12"/>
      <c r="F830" s="12"/>
      <c r="G830" s="12"/>
      <c r="H830" s="14"/>
      <c r="I830" s="14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7"/>
      <c r="U830" s="7"/>
      <c r="V830" s="7"/>
      <c r="W830" s="7"/>
      <c r="X830" s="7"/>
      <c r="Y830" s="7"/>
      <c r="AH830" s="1"/>
      <c r="AI830" s="1"/>
      <c r="AJ830" s="1"/>
      <c r="IY830" s="7"/>
      <c r="IZ830" s="7"/>
      <c r="JA830" s="7"/>
    </row>
    <row r="831" spans="3:261" ht="11.85" customHeight="1">
      <c r="C831" s="24"/>
      <c r="D831" s="12"/>
      <c r="E831" s="12"/>
      <c r="F831" s="12"/>
      <c r="G831" s="12"/>
      <c r="H831" s="14"/>
      <c r="I831" s="14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7"/>
      <c r="U831" s="7"/>
      <c r="V831" s="7"/>
      <c r="W831" s="7"/>
      <c r="X831" s="7"/>
      <c r="Y831" s="7"/>
      <c r="AH831" s="1"/>
      <c r="AI831" s="1"/>
      <c r="AJ831" s="1"/>
      <c r="IY831" s="7"/>
      <c r="IZ831" s="7"/>
      <c r="JA831" s="7"/>
    </row>
    <row r="832" spans="3:261" ht="11.85" customHeight="1">
      <c r="C832" s="24"/>
      <c r="D832" s="12"/>
      <c r="E832" s="12"/>
      <c r="F832" s="12"/>
      <c r="G832" s="12"/>
      <c r="H832" s="14"/>
      <c r="I832" s="14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7"/>
      <c r="U832" s="7"/>
      <c r="V832" s="7"/>
      <c r="W832" s="7"/>
      <c r="X832" s="7"/>
      <c r="Y832" s="7"/>
      <c r="AH832" s="1"/>
      <c r="AI832" s="1"/>
      <c r="AJ832" s="1"/>
      <c r="IY832" s="7"/>
      <c r="IZ832" s="7"/>
      <c r="JA832" s="7"/>
    </row>
    <row r="833" spans="3:261" ht="11.85" customHeight="1">
      <c r="C833" s="24"/>
      <c r="D833" s="12"/>
      <c r="E833" s="12"/>
      <c r="F833" s="12"/>
      <c r="G833" s="12"/>
      <c r="H833" s="14"/>
      <c r="I833" s="14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7"/>
      <c r="U833" s="7"/>
      <c r="V833" s="7"/>
      <c r="W833" s="7"/>
      <c r="X833" s="7"/>
      <c r="Y833" s="7"/>
      <c r="AH833" s="1"/>
      <c r="AI833" s="1"/>
      <c r="AJ833" s="1"/>
      <c r="IY833" s="7"/>
      <c r="IZ833" s="7"/>
      <c r="JA833" s="7"/>
    </row>
    <row r="834" spans="3:261" ht="11.85" customHeight="1">
      <c r="C834" s="24"/>
      <c r="D834" s="12"/>
      <c r="E834" s="12"/>
      <c r="F834" s="12"/>
      <c r="G834" s="12"/>
      <c r="H834" s="14"/>
      <c r="I834" s="14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7"/>
      <c r="U834" s="7"/>
      <c r="V834" s="7"/>
      <c r="W834" s="7"/>
      <c r="X834" s="7"/>
      <c r="Y834" s="7"/>
      <c r="AH834" s="1"/>
      <c r="AI834" s="1"/>
      <c r="AJ834" s="1"/>
      <c r="IY834" s="7"/>
      <c r="IZ834" s="7"/>
      <c r="JA834" s="7"/>
    </row>
    <row r="835" spans="3:261" ht="11.85" customHeight="1">
      <c r="C835" s="24"/>
      <c r="D835" s="12"/>
      <c r="E835" s="12"/>
      <c r="F835" s="12"/>
      <c r="G835" s="12"/>
      <c r="H835" s="14"/>
      <c r="I835" s="14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7"/>
      <c r="U835" s="7"/>
      <c r="V835" s="7"/>
      <c r="W835" s="7"/>
      <c r="X835" s="7"/>
      <c r="Y835" s="7"/>
      <c r="AH835" s="1"/>
      <c r="AI835" s="1"/>
      <c r="AJ835" s="1"/>
      <c r="IY835" s="7"/>
      <c r="IZ835" s="7"/>
      <c r="JA835" s="7"/>
    </row>
    <row r="836" spans="3:261" ht="11.85" customHeight="1">
      <c r="C836" s="24"/>
      <c r="D836" s="12"/>
      <c r="E836" s="12"/>
      <c r="F836" s="12"/>
      <c r="G836" s="12"/>
      <c r="H836" s="14"/>
      <c r="I836" s="14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7"/>
      <c r="U836" s="7"/>
      <c r="V836" s="7"/>
      <c r="W836" s="7"/>
      <c r="X836" s="7"/>
      <c r="Y836" s="7"/>
      <c r="AH836" s="1"/>
      <c r="AI836" s="1"/>
      <c r="AJ836" s="1"/>
      <c r="IY836" s="7"/>
      <c r="IZ836" s="7"/>
      <c r="JA836" s="7"/>
    </row>
    <row r="837" spans="3:261" ht="11.85" customHeight="1">
      <c r="C837" s="24"/>
      <c r="D837" s="12"/>
      <c r="E837" s="12"/>
      <c r="F837" s="12"/>
      <c r="G837" s="12"/>
      <c r="H837" s="14"/>
      <c r="I837" s="14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7"/>
      <c r="U837" s="7"/>
      <c r="V837" s="7"/>
      <c r="W837" s="7"/>
      <c r="X837" s="7"/>
      <c r="Y837" s="7"/>
      <c r="AH837" s="1"/>
      <c r="AI837" s="1"/>
      <c r="AJ837" s="1"/>
      <c r="IY837" s="7"/>
      <c r="IZ837" s="7"/>
      <c r="JA837" s="7"/>
    </row>
    <row r="838" spans="3:261" ht="11.85" customHeight="1">
      <c r="C838" s="24"/>
      <c r="D838" s="12"/>
      <c r="E838" s="12"/>
      <c r="F838" s="12"/>
      <c r="G838" s="12"/>
      <c r="H838" s="14"/>
      <c r="I838" s="14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7"/>
      <c r="U838" s="7"/>
      <c r="V838" s="7"/>
      <c r="W838" s="7"/>
      <c r="X838" s="7"/>
      <c r="Y838" s="7"/>
      <c r="AH838" s="1"/>
      <c r="AI838" s="1"/>
      <c r="AJ838" s="1"/>
      <c r="IY838" s="7"/>
      <c r="IZ838" s="7"/>
      <c r="JA838" s="7"/>
    </row>
    <row r="839" spans="3:261" ht="11.85" customHeight="1">
      <c r="C839" s="24"/>
      <c r="D839" s="12"/>
      <c r="E839" s="12"/>
      <c r="F839" s="12"/>
      <c r="G839" s="12"/>
      <c r="H839" s="14"/>
      <c r="I839" s="14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7"/>
      <c r="U839" s="7"/>
      <c r="V839" s="7"/>
      <c r="W839" s="7"/>
      <c r="X839" s="7"/>
      <c r="Y839" s="7"/>
      <c r="AH839" s="1"/>
      <c r="AI839" s="1"/>
      <c r="AJ839" s="1"/>
      <c r="IY839" s="7"/>
      <c r="IZ839" s="7"/>
      <c r="JA839" s="7"/>
    </row>
    <row r="840" spans="3:261" ht="11.85" customHeight="1">
      <c r="C840" s="24"/>
      <c r="D840" s="12"/>
      <c r="E840" s="12"/>
      <c r="F840" s="12"/>
      <c r="G840" s="12"/>
      <c r="H840" s="14"/>
      <c r="I840" s="14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7"/>
      <c r="U840" s="7"/>
      <c r="V840" s="7"/>
      <c r="W840" s="7"/>
      <c r="X840" s="7"/>
      <c r="Y840" s="7"/>
      <c r="AH840" s="1"/>
      <c r="AI840" s="1"/>
      <c r="AJ840" s="1"/>
      <c r="IY840" s="7"/>
      <c r="IZ840" s="7"/>
      <c r="JA840" s="7"/>
    </row>
    <row r="841" spans="3:261" ht="11.85" customHeight="1">
      <c r="C841" s="24"/>
      <c r="D841" s="12"/>
      <c r="E841" s="12"/>
      <c r="F841" s="12"/>
      <c r="G841" s="12"/>
      <c r="H841" s="14"/>
      <c r="I841" s="14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7"/>
      <c r="U841" s="7"/>
      <c r="V841" s="7"/>
      <c r="W841" s="7"/>
      <c r="X841" s="7"/>
      <c r="Y841" s="7"/>
      <c r="AH841" s="1"/>
      <c r="AI841" s="1"/>
      <c r="AJ841" s="1"/>
      <c r="IY841" s="7"/>
      <c r="IZ841" s="7"/>
      <c r="JA841" s="7"/>
    </row>
    <row r="842" spans="3:261" ht="11.85" customHeight="1">
      <c r="C842" s="24"/>
      <c r="D842" s="12"/>
      <c r="E842" s="12"/>
      <c r="F842" s="12"/>
      <c r="G842" s="12"/>
      <c r="H842" s="14"/>
      <c r="I842" s="14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7"/>
      <c r="U842" s="7"/>
      <c r="V842" s="7"/>
      <c r="W842" s="7"/>
      <c r="X842" s="7"/>
      <c r="Y842" s="7"/>
      <c r="AH842" s="1"/>
      <c r="AI842" s="1"/>
      <c r="AJ842" s="1"/>
      <c r="IY842" s="7"/>
      <c r="IZ842" s="7"/>
      <c r="JA842" s="7"/>
    </row>
    <row r="843" spans="3:261" ht="11.85" customHeight="1">
      <c r="C843" s="24"/>
      <c r="D843" s="12"/>
      <c r="E843" s="12"/>
      <c r="F843" s="12"/>
      <c r="G843" s="12"/>
      <c r="H843" s="14"/>
      <c r="I843" s="14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7"/>
      <c r="U843" s="7"/>
      <c r="V843" s="7"/>
      <c r="W843" s="7"/>
      <c r="X843" s="7"/>
      <c r="Y843" s="7"/>
      <c r="AH843" s="1"/>
      <c r="AI843" s="1"/>
      <c r="AJ843" s="1"/>
      <c r="IY843" s="7"/>
      <c r="IZ843" s="7"/>
      <c r="JA843" s="7"/>
    </row>
    <row r="844" spans="3:261" ht="11.85" customHeight="1">
      <c r="C844" s="24"/>
      <c r="D844" s="12"/>
      <c r="E844" s="12"/>
      <c r="F844" s="12"/>
      <c r="G844" s="12"/>
      <c r="H844" s="14"/>
      <c r="I844" s="14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7"/>
      <c r="U844" s="7"/>
      <c r="V844" s="7"/>
      <c r="W844" s="7"/>
      <c r="X844" s="7"/>
      <c r="Y844" s="7"/>
      <c r="AH844" s="1"/>
      <c r="AI844" s="1"/>
      <c r="AJ844" s="1"/>
      <c r="IY844" s="7"/>
      <c r="IZ844" s="7"/>
      <c r="JA844" s="7"/>
    </row>
    <row r="845" spans="3:261" ht="11.85" customHeight="1">
      <c r="C845" s="24"/>
      <c r="D845" s="12"/>
      <c r="E845" s="12"/>
      <c r="F845" s="12"/>
      <c r="G845" s="12"/>
      <c r="H845" s="14"/>
      <c r="I845" s="14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7"/>
      <c r="U845" s="7"/>
      <c r="V845" s="7"/>
      <c r="W845" s="7"/>
      <c r="X845" s="7"/>
      <c r="Y845" s="7"/>
      <c r="AH845" s="1"/>
      <c r="AI845" s="1"/>
      <c r="AJ845" s="1"/>
      <c r="IY845" s="7"/>
      <c r="IZ845" s="7"/>
      <c r="JA845" s="7"/>
    </row>
    <row r="846" spans="3:261" ht="11.85" customHeight="1">
      <c r="C846" s="24"/>
      <c r="D846" s="12"/>
      <c r="E846" s="12"/>
      <c r="F846" s="12"/>
      <c r="G846" s="12"/>
      <c r="H846" s="14"/>
      <c r="I846" s="14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7"/>
      <c r="U846" s="7"/>
      <c r="V846" s="7"/>
      <c r="W846" s="7"/>
      <c r="X846" s="7"/>
      <c r="Y846" s="7"/>
      <c r="AH846" s="1"/>
      <c r="AI846" s="1"/>
      <c r="AJ846" s="1"/>
      <c r="IY846" s="7"/>
      <c r="IZ846" s="7"/>
      <c r="JA846" s="7"/>
    </row>
    <row r="847" spans="3:261" ht="11.85" customHeight="1">
      <c r="C847" s="24"/>
      <c r="D847" s="12"/>
      <c r="E847" s="12"/>
      <c r="F847" s="12"/>
      <c r="G847" s="12"/>
      <c r="H847" s="14"/>
      <c r="I847" s="14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7"/>
      <c r="U847" s="7"/>
      <c r="V847" s="7"/>
      <c r="W847" s="7"/>
      <c r="X847" s="7"/>
      <c r="Y847" s="7"/>
      <c r="AH847" s="1"/>
      <c r="AI847" s="1"/>
      <c r="AJ847" s="1"/>
      <c r="IY847" s="7"/>
      <c r="IZ847" s="7"/>
      <c r="JA847" s="7"/>
    </row>
    <row r="848" spans="3:261" ht="11.85" customHeight="1">
      <c r="C848" s="24"/>
      <c r="D848" s="12"/>
      <c r="E848" s="12"/>
      <c r="F848" s="12"/>
      <c r="G848" s="12"/>
      <c r="H848" s="14"/>
      <c r="I848" s="14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7"/>
      <c r="U848" s="7"/>
      <c r="V848" s="7"/>
      <c r="W848" s="7"/>
      <c r="X848" s="7"/>
      <c r="Y848" s="7"/>
      <c r="AH848" s="1"/>
      <c r="AI848" s="1"/>
      <c r="AJ848" s="1"/>
      <c r="IY848" s="7"/>
      <c r="IZ848" s="7"/>
      <c r="JA848" s="7"/>
    </row>
    <row r="849" spans="3:261" ht="11.85" customHeight="1">
      <c r="C849" s="24"/>
      <c r="D849" s="12"/>
      <c r="E849" s="12"/>
      <c r="F849" s="12"/>
      <c r="G849" s="12"/>
      <c r="H849" s="14"/>
      <c r="I849" s="14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7"/>
      <c r="U849" s="7"/>
      <c r="V849" s="7"/>
      <c r="W849" s="7"/>
      <c r="X849" s="7"/>
      <c r="Y849" s="7"/>
      <c r="AH849" s="1"/>
      <c r="AI849" s="1"/>
      <c r="AJ849" s="1"/>
      <c r="IY849" s="7"/>
      <c r="IZ849" s="7"/>
      <c r="JA849" s="7"/>
    </row>
    <row r="850" spans="3:261" ht="11.85" customHeight="1">
      <c r="C850" s="24"/>
      <c r="D850" s="12"/>
      <c r="E850" s="12"/>
      <c r="F850" s="12"/>
      <c r="G850" s="12"/>
      <c r="H850" s="14"/>
      <c r="I850" s="14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7"/>
      <c r="U850" s="7"/>
      <c r="V850" s="7"/>
      <c r="W850" s="7"/>
      <c r="X850" s="7"/>
      <c r="Y850" s="7"/>
      <c r="AH850" s="1"/>
      <c r="AI850" s="1"/>
      <c r="AJ850" s="1"/>
      <c r="IY850" s="7"/>
      <c r="IZ850" s="7"/>
      <c r="JA850" s="7"/>
    </row>
    <row r="851" spans="3:261" ht="11.85" customHeight="1">
      <c r="C851" s="24"/>
      <c r="D851" s="12"/>
      <c r="E851" s="12"/>
      <c r="F851" s="12"/>
      <c r="G851" s="12"/>
      <c r="H851" s="14"/>
      <c r="I851" s="14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7"/>
      <c r="U851" s="7"/>
      <c r="V851" s="7"/>
      <c r="W851" s="7"/>
      <c r="X851" s="7"/>
      <c r="Y851" s="7"/>
      <c r="AH851" s="1"/>
      <c r="AI851" s="1"/>
      <c r="AJ851" s="1"/>
      <c r="IY851" s="7"/>
      <c r="IZ851" s="7"/>
      <c r="JA851" s="7"/>
    </row>
    <row r="852" spans="3:261" ht="11.85" customHeight="1">
      <c r="C852" s="24"/>
      <c r="D852" s="12"/>
      <c r="E852" s="12"/>
      <c r="F852" s="12"/>
      <c r="G852" s="12"/>
      <c r="H852" s="14"/>
      <c r="I852" s="14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7"/>
      <c r="U852" s="7"/>
      <c r="V852" s="7"/>
      <c r="W852" s="7"/>
      <c r="X852" s="7"/>
      <c r="Y852" s="7"/>
      <c r="AH852" s="1"/>
      <c r="AI852" s="1"/>
      <c r="AJ852" s="1"/>
      <c r="IY852" s="7"/>
      <c r="IZ852" s="7"/>
      <c r="JA852" s="7"/>
    </row>
    <row r="853" spans="3:261" ht="11.85" customHeight="1">
      <c r="C853" s="24"/>
      <c r="D853" s="12"/>
      <c r="E853" s="12"/>
      <c r="F853" s="12"/>
      <c r="G853" s="12"/>
      <c r="H853" s="14"/>
      <c r="I853" s="14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7"/>
      <c r="U853" s="7"/>
      <c r="V853" s="7"/>
      <c r="W853" s="7"/>
      <c r="X853" s="7"/>
      <c r="Y853" s="7"/>
      <c r="AH853" s="1"/>
      <c r="AI853" s="1"/>
      <c r="AJ853" s="1"/>
      <c r="IY853" s="7"/>
      <c r="IZ853" s="7"/>
      <c r="JA853" s="7"/>
    </row>
    <row r="854" spans="3:261" ht="11.85" customHeight="1">
      <c r="C854" s="24"/>
      <c r="D854" s="12"/>
      <c r="E854" s="12"/>
      <c r="F854" s="12"/>
      <c r="G854" s="12"/>
      <c r="H854" s="14"/>
      <c r="I854" s="14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7"/>
      <c r="U854" s="7"/>
      <c r="V854" s="7"/>
      <c r="W854" s="7"/>
      <c r="X854" s="7"/>
      <c r="Y854" s="7"/>
      <c r="AH854" s="1"/>
      <c r="AI854" s="1"/>
      <c r="AJ854" s="1"/>
      <c r="IY854" s="7"/>
      <c r="IZ854" s="7"/>
      <c r="JA854" s="7"/>
    </row>
    <row r="855" spans="3:261" ht="11.85" customHeight="1">
      <c r="C855" s="24"/>
      <c r="D855" s="12"/>
      <c r="E855" s="12"/>
      <c r="F855" s="12"/>
      <c r="G855" s="12"/>
      <c r="H855" s="14"/>
      <c r="I855" s="14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7"/>
      <c r="U855" s="7"/>
      <c r="V855" s="7"/>
      <c r="W855" s="7"/>
      <c r="X855" s="7"/>
      <c r="Y855" s="7"/>
      <c r="AH855" s="1"/>
      <c r="AI855" s="1"/>
      <c r="AJ855" s="1"/>
      <c r="IY855" s="7"/>
      <c r="IZ855" s="7"/>
      <c r="JA855" s="7"/>
    </row>
    <row r="856" spans="3:261" ht="11.85" customHeight="1">
      <c r="C856" s="24"/>
      <c r="D856" s="12"/>
      <c r="E856" s="12"/>
      <c r="F856" s="12"/>
      <c r="G856" s="12"/>
      <c r="H856" s="14"/>
      <c r="I856" s="14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7"/>
      <c r="U856" s="7"/>
      <c r="V856" s="7"/>
      <c r="W856" s="7"/>
      <c r="X856" s="7"/>
      <c r="Y856" s="7"/>
      <c r="AH856" s="1"/>
      <c r="AI856" s="1"/>
      <c r="AJ856" s="1"/>
      <c r="IY856" s="7"/>
      <c r="IZ856" s="7"/>
      <c r="JA856" s="7"/>
    </row>
    <row r="857" spans="3:261" ht="11.85" customHeight="1">
      <c r="C857" s="24"/>
      <c r="D857" s="12"/>
      <c r="E857" s="12"/>
      <c r="F857" s="12"/>
      <c r="G857" s="12"/>
      <c r="H857" s="14"/>
      <c r="I857" s="14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7"/>
      <c r="U857" s="7"/>
      <c r="V857" s="7"/>
      <c r="W857" s="7"/>
      <c r="X857" s="7"/>
      <c r="Y857" s="7"/>
      <c r="AH857" s="1"/>
      <c r="AI857" s="1"/>
      <c r="AJ857" s="1"/>
      <c r="IY857" s="7"/>
      <c r="IZ857" s="7"/>
      <c r="JA857" s="7"/>
    </row>
    <row r="858" spans="3:261" ht="11.85" customHeight="1">
      <c r="C858" s="24"/>
      <c r="D858" s="12"/>
      <c r="E858" s="12"/>
      <c r="F858" s="12"/>
      <c r="G858" s="12"/>
      <c r="H858" s="14"/>
      <c r="I858" s="14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7"/>
      <c r="U858" s="7"/>
      <c r="V858" s="7"/>
      <c r="W858" s="7"/>
      <c r="X858" s="7"/>
      <c r="Y858" s="7"/>
      <c r="AH858" s="1"/>
      <c r="AI858" s="1"/>
      <c r="AJ858" s="1"/>
      <c r="IY858" s="7"/>
      <c r="IZ858" s="7"/>
      <c r="JA858" s="7"/>
    </row>
    <row r="859" spans="3:261" ht="11.85" customHeight="1">
      <c r="C859" s="24"/>
      <c r="D859" s="12"/>
      <c r="E859" s="12"/>
      <c r="F859" s="12"/>
      <c r="G859" s="12"/>
      <c r="H859" s="14"/>
      <c r="I859" s="14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7"/>
      <c r="U859" s="7"/>
      <c r="V859" s="7"/>
      <c r="W859" s="7"/>
      <c r="X859" s="7"/>
      <c r="Y859" s="7"/>
      <c r="AH859" s="1"/>
      <c r="AI859" s="1"/>
      <c r="AJ859" s="1"/>
      <c r="IY859" s="7"/>
      <c r="IZ859" s="7"/>
      <c r="JA859" s="7"/>
    </row>
    <row r="860" spans="3:261" ht="11.85" customHeight="1">
      <c r="C860" s="24"/>
      <c r="D860" s="12"/>
      <c r="E860" s="12"/>
      <c r="F860" s="12"/>
      <c r="G860" s="12"/>
      <c r="H860" s="14"/>
      <c r="I860" s="14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7"/>
      <c r="U860" s="7"/>
      <c r="V860" s="7"/>
      <c r="W860" s="7"/>
      <c r="X860" s="7"/>
      <c r="Y860" s="7"/>
      <c r="AH860" s="1"/>
      <c r="AI860" s="1"/>
      <c r="AJ860" s="1"/>
      <c r="IY860" s="7"/>
      <c r="IZ860" s="7"/>
      <c r="JA860" s="7"/>
    </row>
    <row r="861" spans="3:261" ht="11.85" customHeight="1">
      <c r="C861" s="24"/>
      <c r="D861" s="12"/>
      <c r="E861" s="12"/>
      <c r="F861" s="12"/>
      <c r="G861" s="12"/>
      <c r="H861" s="14"/>
      <c r="I861" s="14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7"/>
      <c r="U861" s="7"/>
      <c r="V861" s="7"/>
      <c r="W861" s="7"/>
      <c r="X861" s="7"/>
      <c r="Y861" s="7"/>
      <c r="AH861" s="1"/>
      <c r="AI861" s="1"/>
      <c r="AJ861" s="1"/>
      <c r="IY861" s="7"/>
      <c r="IZ861" s="7"/>
      <c r="JA861" s="7"/>
    </row>
    <row r="862" spans="3:261" ht="11.85" customHeight="1">
      <c r="C862" s="24"/>
      <c r="D862" s="12"/>
      <c r="E862" s="12"/>
      <c r="F862" s="12"/>
      <c r="G862" s="12"/>
      <c r="H862" s="14"/>
      <c r="I862" s="14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7"/>
      <c r="U862" s="7"/>
      <c r="V862" s="7"/>
      <c r="W862" s="7"/>
      <c r="X862" s="7"/>
      <c r="Y862" s="7"/>
      <c r="AH862" s="1"/>
      <c r="AI862" s="1"/>
      <c r="AJ862" s="1"/>
      <c r="IY862" s="7"/>
      <c r="IZ862" s="7"/>
      <c r="JA862" s="7"/>
    </row>
    <row r="863" spans="3:261" ht="11.85" customHeight="1">
      <c r="C863" s="24"/>
      <c r="D863" s="12"/>
      <c r="E863" s="12"/>
      <c r="F863" s="12"/>
      <c r="G863" s="12"/>
      <c r="H863" s="14"/>
      <c r="I863" s="14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7"/>
      <c r="U863" s="7"/>
      <c r="V863" s="7"/>
      <c r="W863" s="7"/>
      <c r="X863" s="7"/>
      <c r="Y863" s="7"/>
      <c r="AH863" s="1"/>
      <c r="AI863" s="1"/>
      <c r="AJ863" s="1"/>
      <c r="IY863" s="7"/>
      <c r="IZ863" s="7"/>
      <c r="JA863" s="7"/>
    </row>
    <row r="864" spans="3:261" ht="11.85" customHeight="1">
      <c r="C864" s="24"/>
      <c r="D864" s="12"/>
      <c r="E864" s="12"/>
      <c r="F864" s="12"/>
      <c r="G864" s="12"/>
      <c r="H864" s="14"/>
      <c r="I864" s="14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7"/>
      <c r="U864" s="7"/>
      <c r="V864" s="7"/>
      <c r="W864" s="7"/>
      <c r="X864" s="7"/>
      <c r="Y864" s="7"/>
      <c r="AH864" s="1"/>
      <c r="AI864" s="1"/>
      <c r="AJ864" s="1"/>
      <c r="IY864" s="7"/>
      <c r="IZ864" s="7"/>
      <c r="JA864" s="7"/>
    </row>
    <row r="865" spans="3:261" ht="11.85" customHeight="1">
      <c r="C865" s="24"/>
      <c r="D865" s="12"/>
      <c r="E865" s="12"/>
      <c r="F865" s="12"/>
      <c r="G865" s="12"/>
      <c r="H865" s="14"/>
      <c r="I865" s="14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7"/>
      <c r="U865" s="7"/>
      <c r="V865" s="7"/>
      <c r="W865" s="7"/>
      <c r="X865" s="7"/>
      <c r="Y865" s="7"/>
      <c r="AH865" s="1"/>
      <c r="AI865" s="1"/>
      <c r="AJ865" s="1"/>
      <c r="IY865" s="7"/>
      <c r="IZ865" s="7"/>
      <c r="JA865" s="7"/>
    </row>
    <row r="866" spans="3:261" ht="11.85" customHeight="1">
      <c r="C866" s="24"/>
      <c r="D866" s="12"/>
      <c r="E866" s="12"/>
      <c r="F866" s="12"/>
      <c r="G866" s="12"/>
      <c r="H866" s="14"/>
      <c r="I866" s="14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7"/>
      <c r="U866" s="7"/>
      <c r="V866" s="7"/>
      <c r="W866" s="7"/>
      <c r="X866" s="7"/>
      <c r="Y866" s="7"/>
      <c r="AH866" s="1"/>
      <c r="AI866" s="1"/>
      <c r="AJ866" s="1"/>
      <c r="IY866" s="7"/>
      <c r="IZ866" s="7"/>
      <c r="JA866" s="7"/>
    </row>
    <row r="867" spans="3:261" ht="11.85" customHeight="1">
      <c r="C867" s="24"/>
      <c r="D867" s="12"/>
      <c r="E867" s="12"/>
      <c r="F867" s="12"/>
      <c r="G867" s="12"/>
      <c r="H867" s="14"/>
      <c r="I867" s="14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7"/>
      <c r="U867" s="7"/>
      <c r="V867" s="7"/>
      <c r="W867" s="7"/>
      <c r="X867" s="7"/>
      <c r="Y867" s="7"/>
      <c r="AH867" s="1"/>
      <c r="AI867" s="1"/>
      <c r="AJ867" s="1"/>
      <c r="IY867" s="7"/>
      <c r="IZ867" s="7"/>
      <c r="JA867" s="7"/>
    </row>
    <row r="868" spans="3:261" ht="11.85" customHeight="1">
      <c r="C868" s="24"/>
      <c r="D868" s="12"/>
      <c r="E868" s="12"/>
      <c r="F868" s="12"/>
      <c r="G868" s="12"/>
      <c r="H868" s="14"/>
      <c r="I868" s="14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7"/>
      <c r="U868" s="7"/>
      <c r="V868" s="7"/>
      <c r="W868" s="7"/>
      <c r="X868" s="7"/>
      <c r="Y868" s="7"/>
      <c r="AH868" s="1"/>
      <c r="AI868" s="1"/>
      <c r="AJ868" s="1"/>
      <c r="IY868" s="7"/>
      <c r="IZ868" s="7"/>
      <c r="JA868" s="7"/>
    </row>
    <row r="869" spans="3:261" ht="11.85" customHeight="1">
      <c r="C869" s="24"/>
      <c r="D869" s="12"/>
      <c r="E869" s="12"/>
      <c r="F869" s="12"/>
      <c r="G869" s="12"/>
      <c r="H869" s="14"/>
      <c r="I869" s="14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7"/>
      <c r="U869" s="7"/>
      <c r="V869" s="7"/>
      <c r="W869" s="7"/>
      <c r="X869" s="7"/>
      <c r="Y869" s="7"/>
      <c r="AH869" s="1"/>
      <c r="AI869" s="1"/>
      <c r="AJ869" s="1"/>
      <c r="IY869" s="7"/>
      <c r="IZ869" s="7"/>
      <c r="JA869" s="7"/>
    </row>
    <row r="870" spans="3:261" ht="11.85" customHeight="1">
      <c r="C870" s="24"/>
      <c r="D870" s="12"/>
      <c r="E870" s="12"/>
      <c r="F870" s="12"/>
      <c r="G870" s="12"/>
      <c r="H870" s="14"/>
      <c r="I870" s="14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7"/>
      <c r="U870" s="7"/>
      <c r="V870" s="7"/>
      <c r="W870" s="7"/>
      <c r="X870" s="7"/>
      <c r="Y870" s="7"/>
      <c r="AH870" s="1"/>
      <c r="AI870" s="1"/>
      <c r="AJ870" s="1"/>
      <c r="IY870" s="7"/>
      <c r="IZ870" s="7"/>
      <c r="JA870" s="7"/>
    </row>
    <row r="871" spans="3:261" ht="11.85" customHeight="1">
      <c r="C871" s="24"/>
      <c r="D871" s="12"/>
      <c r="E871" s="12"/>
      <c r="F871" s="12"/>
      <c r="G871" s="12"/>
      <c r="H871" s="14"/>
      <c r="I871" s="14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7"/>
      <c r="U871" s="7"/>
      <c r="V871" s="7"/>
      <c r="W871" s="7"/>
      <c r="X871" s="7"/>
      <c r="Y871" s="7"/>
      <c r="AH871" s="1"/>
      <c r="AI871" s="1"/>
      <c r="AJ871" s="1"/>
      <c r="IY871" s="7"/>
      <c r="IZ871" s="7"/>
      <c r="JA871" s="7"/>
    </row>
    <row r="872" spans="3:261" ht="11.85" customHeight="1">
      <c r="C872" s="24"/>
      <c r="D872" s="12"/>
      <c r="E872" s="12"/>
      <c r="F872" s="12"/>
      <c r="G872" s="12"/>
      <c r="H872" s="14"/>
      <c r="I872" s="14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7"/>
      <c r="U872" s="7"/>
      <c r="V872" s="7"/>
      <c r="W872" s="7"/>
      <c r="X872" s="7"/>
      <c r="Y872" s="7"/>
      <c r="AH872" s="1"/>
      <c r="AI872" s="1"/>
      <c r="AJ872" s="1"/>
      <c r="IY872" s="7"/>
      <c r="IZ872" s="7"/>
      <c r="JA872" s="7"/>
    </row>
    <row r="873" spans="3:261" ht="11.85" customHeight="1">
      <c r="C873" s="24"/>
      <c r="D873" s="12"/>
      <c r="E873" s="12"/>
      <c r="F873" s="12"/>
      <c r="G873" s="12"/>
      <c r="H873" s="14"/>
      <c r="I873" s="14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7"/>
      <c r="U873" s="7"/>
      <c r="V873" s="7"/>
      <c r="W873" s="7"/>
      <c r="X873" s="7"/>
      <c r="Y873" s="7"/>
      <c r="AH873" s="1"/>
      <c r="AI873" s="1"/>
      <c r="AJ873" s="1"/>
      <c r="IY873" s="7"/>
      <c r="IZ873" s="7"/>
      <c r="JA873" s="7"/>
    </row>
    <row r="874" spans="3:261" ht="11.85" customHeight="1">
      <c r="C874" s="24"/>
      <c r="D874" s="12"/>
      <c r="E874" s="12"/>
      <c r="F874" s="12"/>
      <c r="G874" s="12"/>
      <c r="H874" s="14"/>
      <c r="I874" s="14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7"/>
      <c r="U874" s="7"/>
      <c r="V874" s="7"/>
      <c r="W874" s="7"/>
      <c r="X874" s="7"/>
      <c r="Y874" s="7"/>
      <c r="AH874" s="1"/>
      <c r="AI874" s="1"/>
      <c r="AJ874" s="1"/>
      <c r="IY874" s="7"/>
      <c r="IZ874" s="7"/>
      <c r="JA874" s="7"/>
    </row>
    <row r="875" spans="3:261" ht="11.85" customHeight="1">
      <c r="C875" s="24"/>
      <c r="D875" s="12"/>
      <c r="E875" s="12"/>
      <c r="F875" s="12"/>
      <c r="G875" s="12"/>
      <c r="H875" s="14"/>
      <c r="I875" s="14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7"/>
      <c r="U875" s="7"/>
      <c r="V875" s="7"/>
      <c r="W875" s="7"/>
      <c r="X875" s="7"/>
      <c r="Y875" s="7"/>
      <c r="AH875" s="1"/>
      <c r="AI875" s="1"/>
      <c r="AJ875" s="1"/>
      <c r="IY875" s="7"/>
      <c r="IZ875" s="7"/>
      <c r="JA875" s="7"/>
    </row>
    <row r="876" spans="3:261" ht="11.85" customHeight="1">
      <c r="C876" s="24"/>
      <c r="D876" s="12"/>
      <c r="E876" s="12"/>
      <c r="F876" s="12"/>
      <c r="G876" s="12"/>
      <c r="H876" s="14"/>
      <c r="I876" s="14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7"/>
      <c r="U876" s="7"/>
      <c r="V876" s="7"/>
      <c r="W876" s="7"/>
      <c r="X876" s="7"/>
      <c r="Y876" s="7"/>
      <c r="AH876" s="1"/>
      <c r="AI876" s="1"/>
      <c r="AJ876" s="1"/>
      <c r="IY876" s="7"/>
      <c r="IZ876" s="7"/>
      <c r="JA876" s="7"/>
    </row>
    <row r="877" spans="3:261" ht="11.85" customHeight="1">
      <c r="C877" s="24"/>
      <c r="D877" s="12"/>
      <c r="E877" s="12"/>
      <c r="F877" s="12"/>
      <c r="G877" s="12"/>
      <c r="H877" s="14"/>
      <c r="I877" s="14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7"/>
      <c r="U877" s="7"/>
      <c r="V877" s="7"/>
      <c r="W877" s="7"/>
      <c r="X877" s="7"/>
      <c r="Y877" s="7"/>
      <c r="AH877" s="1"/>
      <c r="AI877" s="1"/>
      <c r="AJ877" s="1"/>
      <c r="IY877" s="7"/>
      <c r="IZ877" s="7"/>
      <c r="JA877" s="7"/>
    </row>
    <row r="878" spans="3:261" ht="11.85" customHeight="1">
      <c r="C878" s="24"/>
      <c r="D878" s="12"/>
      <c r="E878" s="12"/>
      <c r="F878" s="12"/>
      <c r="G878" s="12"/>
      <c r="H878" s="14"/>
      <c r="I878" s="14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7"/>
      <c r="U878" s="7"/>
      <c r="V878" s="7"/>
      <c r="W878" s="7"/>
      <c r="X878" s="7"/>
      <c r="Y878" s="7"/>
      <c r="AH878" s="1"/>
      <c r="AI878" s="1"/>
      <c r="AJ878" s="1"/>
      <c r="IY878" s="7"/>
      <c r="IZ878" s="7"/>
      <c r="JA878" s="7"/>
    </row>
    <row r="879" spans="3:261" ht="11.85" customHeight="1">
      <c r="C879" s="24"/>
      <c r="D879" s="12"/>
      <c r="E879" s="12"/>
      <c r="F879" s="12"/>
      <c r="G879" s="12"/>
      <c r="H879" s="14"/>
      <c r="I879" s="14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7"/>
      <c r="U879" s="7"/>
      <c r="V879" s="7"/>
      <c r="W879" s="7"/>
      <c r="X879" s="7"/>
      <c r="Y879" s="7"/>
      <c r="AH879" s="1"/>
      <c r="AI879" s="1"/>
      <c r="AJ879" s="1"/>
      <c r="IY879" s="7"/>
      <c r="IZ879" s="7"/>
      <c r="JA879" s="7"/>
    </row>
    <row r="880" spans="3:261" ht="11.85" customHeight="1">
      <c r="C880" s="24"/>
      <c r="D880" s="12"/>
      <c r="E880" s="12"/>
      <c r="F880" s="12"/>
      <c r="G880" s="12"/>
      <c r="H880" s="14"/>
      <c r="I880" s="14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7"/>
      <c r="U880" s="7"/>
      <c r="V880" s="7"/>
      <c r="W880" s="7"/>
      <c r="X880" s="7"/>
      <c r="Y880" s="7"/>
      <c r="AH880" s="1"/>
      <c r="AI880" s="1"/>
      <c r="AJ880" s="1"/>
      <c r="IY880" s="7"/>
      <c r="IZ880" s="7"/>
      <c r="JA880" s="7"/>
    </row>
    <row r="881" spans="3:261" ht="11.85" customHeight="1">
      <c r="C881" s="24"/>
      <c r="D881" s="12"/>
      <c r="E881" s="12"/>
      <c r="F881" s="12"/>
      <c r="G881" s="12"/>
      <c r="H881" s="14"/>
      <c r="I881" s="14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7"/>
      <c r="U881" s="7"/>
      <c r="V881" s="7"/>
      <c r="W881" s="7"/>
      <c r="X881" s="7"/>
      <c r="Y881" s="7"/>
      <c r="AH881" s="1"/>
      <c r="AI881" s="1"/>
      <c r="AJ881" s="1"/>
      <c r="IY881" s="7"/>
      <c r="IZ881" s="7"/>
      <c r="JA881" s="7"/>
    </row>
    <row r="882" spans="3:261" ht="11.85" customHeight="1">
      <c r="C882" s="24"/>
      <c r="D882" s="12"/>
      <c r="E882" s="12"/>
      <c r="F882" s="12"/>
      <c r="G882" s="12"/>
      <c r="H882" s="14"/>
      <c r="I882" s="14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7"/>
      <c r="U882" s="7"/>
      <c r="V882" s="7"/>
      <c r="W882" s="7"/>
      <c r="X882" s="7"/>
      <c r="Y882" s="7"/>
      <c r="AH882" s="1"/>
      <c r="AI882" s="1"/>
      <c r="AJ882" s="1"/>
      <c r="IY882" s="7"/>
      <c r="IZ882" s="7"/>
      <c r="JA882" s="7"/>
    </row>
    <row r="883" spans="3:261" ht="11.85" customHeight="1">
      <c r="C883" s="24"/>
      <c r="D883" s="12"/>
      <c r="E883" s="12"/>
      <c r="F883" s="12"/>
      <c r="G883" s="12"/>
      <c r="H883" s="14"/>
      <c r="I883" s="14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7"/>
      <c r="U883" s="7"/>
      <c r="V883" s="7"/>
      <c r="W883" s="7"/>
      <c r="X883" s="7"/>
      <c r="Y883" s="7"/>
      <c r="AH883" s="1"/>
      <c r="AI883" s="1"/>
      <c r="AJ883" s="1"/>
      <c r="IY883" s="7"/>
      <c r="IZ883" s="7"/>
      <c r="JA883" s="7"/>
    </row>
    <row r="884" spans="3:261" ht="11.85" customHeight="1">
      <c r="C884" s="24"/>
      <c r="D884" s="12"/>
      <c r="E884" s="12"/>
      <c r="F884" s="12"/>
      <c r="G884" s="12"/>
      <c r="H884" s="14"/>
      <c r="I884" s="14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7"/>
      <c r="U884" s="7"/>
      <c r="V884" s="7"/>
      <c r="W884" s="7"/>
      <c r="X884" s="7"/>
      <c r="Y884" s="7"/>
      <c r="AH884" s="1"/>
      <c r="AI884" s="1"/>
      <c r="AJ884" s="1"/>
      <c r="IY884" s="7"/>
      <c r="IZ884" s="7"/>
      <c r="JA884" s="7"/>
    </row>
    <row r="885" spans="3:261" ht="11.85" customHeight="1">
      <c r="C885" s="24"/>
      <c r="D885" s="12"/>
      <c r="E885" s="12"/>
      <c r="F885" s="12"/>
      <c r="G885" s="12"/>
      <c r="H885" s="14"/>
      <c r="I885" s="14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7"/>
      <c r="U885" s="7"/>
      <c r="V885" s="7"/>
      <c r="W885" s="7"/>
      <c r="X885" s="7"/>
      <c r="Y885" s="7"/>
      <c r="AH885" s="1"/>
      <c r="AI885" s="1"/>
      <c r="AJ885" s="1"/>
      <c r="IY885" s="7"/>
      <c r="IZ885" s="7"/>
      <c r="JA885" s="7"/>
    </row>
    <row r="886" spans="3:261" ht="11.85" customHeight="1">
      <c r="C886" s="24"/>
      <c r="D886" s="12"/>
      <c r="E886" s="12"/>
      <c r="F886" s="12"/>
      <c r="G886" s="12"/>
      <c r="H886" s="14"/>
      <c r="I886" s="14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7"/>
      <c r="U886" s="7"/>
      <c r="V886" s="7"/>
      <c r="W886" s="7"/>
      <c r="X886" s="7"/>
      <c r="Y886" s="7"/>
      <c r="AH886" s="1"/>
      <c r="AI886" s="1"/>
      <c r="AJ886" s="1"/>
      <c r="IY886" s="7"/>
      <c r="IZ886" s="7"/>
      <c r="JA886" s="7"/>
    </row>
    <row r="887" spans="3:261" ht="11.85" customHeight="1">
      <c r="C887" s="24"/>
      <c r="D887" s="12"/>
      <c r="E887" s="12"/>
      <c r="F887" s="12"/>
      <c r="G887" s="12"/>
      <c r="H887" s="14"/>
      <c r="I887" s="14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7"/>
      <c r="U887" s="7"/>
      <c r="V887" s="7"/>
      <c r="W887" s="7"/>
      <c r="X887" s="7"/>
      <c r="Y887" s="7"/>
      <c r="AH887" s="1"/>
      <c r="AI887" s="1"/>
      <c r="AJ887" s="1"/>
      <c r="IY887" s="7"/>
      <c r="IZ887" s="7"/>
      <c r="JA887" s="7"/>
    </row>
    <row r="888" spans="3:261" ht="11.85" customHeight="1">
      <c r="C888" s="24"/>
      <c r="D888" s="12"/>
      <c r="E888" s="12"/>
      <c r="F888" s="12"/>
      <c r="G888" s="12"/>
      <c r="H888" s="14"/>
      <c r="I888" s="14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7"/>
      <c r="U888" s="7"/>
      <c r="V888" s="7"/>
      <c r="W888" s="7"/>
      <c r="X888" s="7"/>
      <c r="Y888" s="7"/>
      <c r="AH888" s="1"/>
      <c r="AI888" s="1"/>
      <c r="AJ888" s="1"/>
      <c r="IY888" s="7"/>
      <c r="IZ888" s="7"/>
      <c r="JA888" s="7"/>
    </row>
    <row r="889" spans="3:261" ht="11.85" customHeight="1">
      <c r="C889" s="24"/>
      <c r="D889" s="12"/>
      <c r="E889" s="12"/>
      <c r="F889" s="12"/>
      <c r="G889" s="12"/>
      <c r="H889" s="14"/>
      <c r="I889" s="14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7"/>
      <c r="U889" s="7"/>
      <c r="V889" s="7"/>
      <c r="W889" s="7"/>
      <c r="X889" s="7"/>
      <c r="Y889" s="7"/>
      <c r="AH889" s="1"/>
      <c r="AI889" s="1"/>
      <c r="AJ889" s="1"/>
      <c r="IY889" s="7"/>
      <c r="IZ889" s="7"/>
      <c r="JA889" s="7"/>
    </row>
    <row r="890" spans="3:261" ht="11.85" customHeight="1">
      <c r="C890" s="24"/>
      <c r="D890" s="12"/>
      <c r="E890" s="12"/>
      <c r="F890" s="12"/>
      <c r="G890" s="12"/>
      <c r="H890" s="14"/>
      <c r="I890" s="14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7"/>
      <c r="U890" s="7"/>
      <c r="V890" s="7"/>
      <c r="W890" s="7"/>
      <c r="X890" s="7"/>
      <c r="Y890" s="7"/>
      <c r="AH890" s="1"/>
      <c r="AI890" s="1"/>
      <c r="AJ890" s="1"/>
      <c r="IY890" s="7"/>
      <c r="IZ890" s="7"/>
      <c r="JA890" s="7"/>
    </row>
    <row r="891" spans="3:261" ht="11.85" customHeight="1">
      <c r="C891" s="24"/>
      <c r="D891" s="12"/>
      <c r="E891" s="12"/>
      <c r="F891" s="12"/>
      <c r="G891" s="12"/>
      <c r="H891" s="14"/>
      <c r="I891" s="14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7"/>
      <c r="U891" s="7"/>
      <c r="V891" s="7"/>
      <c r="W891" s="7"/>
      <c r="X891" s="7"/>
      <c r="Y891" s="7"/>
      <c r="AH891" s="1"/>
      <c r="AI891" s="1"/>
      <c r="AJ891" s="1"/>
      <c r="IY891" s="7"/>
      <c r="IZ891" s="7"/>
      <c r="JA891" s="7"/>
    </row>
    <row r="892" spans="3:261" ht="11.85" customHeight="1">
      <c r="C892" s="24"/>
      <c r="D892" s="12"/>
      <c r="E892" s="12"/>
      <c r="F892" s="12"/>
      <c r="G892" s="12"/>
      <c r="H892" s="14"/>
      <c r="I892" s="14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7"/>
      <c r="U892" s="7"/>
      <c r="V892" s="7"/>
      <c r="W892" s="7"/>
      <c r="X892" s="7"/>
      <c r="Y892" s="7"/>
      <c r="AH892" s="1"/>
      <c r="AI892" s="1"/>
      <c r="AJ892" s="1"/>
      <c r="IY892" s="7"/>
      <c r="IZ892" s="7"/>
      <c r="JA892" s="7"/>
    </row>
    <row r="893" spans="3:261" ht="11.85" customHeight="1">
      <c r="C893" s="24"/>
      <c r="D893" s="12"/>
      <c r="E893" s="12"/>
      <c r="F893" s="12"/>
      <c r="G893" s="12"/>
      <c r="H893" s="14"/>
      <c r="I893" s="14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7"/>
      <c r="U893" s="7"/>
      <c r="V893" s="7"/>
      <c r="W893" s="7"/>
      <c r="X893" s="7"/>
      <c r="Y893" s="7"/>
      <c r="AH893" s="1"/>
      <c r="AI893" s="1"/>
      <c r="AJ893" s="1"/>
      <c r="IY893" s="7"/>
      <c r="IZ893" s="7"/>
      <c r="JA893" s="7"/>
    </row>
    <row r="894" spans="3:261" ht="11.85" customHeight="1">
      <c r="C894" s="24"/>
      <c r="D894" s="12"/>
      <c r="E894" s="12"/>
      <c r="F894" s="12"/>
      <c r="G894" s="12"/>
      <c r="H894" s="14"/>
      <c r="I894" s="14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7"/>
      <c r="U894" s="7"/>
      <c r="V894" s="7"/>
      <c r="W894" s="7"/>
      <c r="X894" s="7"/>
      <c r="Y894" s="7"/>
      <c r="AH894" s="1"/>
      <c r="AI894" s="1"/>
      <c r="AJ894" s="1"/>
      <c r="IY894" s="7"/>
      <c r="IZ894" s="7"/>
      <c r="JA894" s="7"/>
    </row>
    <row r="895" spans="3:261" ht="11.85" customHeight="1">
      <c r="C895" s="24"/>
      <c r="D895" s="12"/>
      <c r="E895" s="12"/>
      <c r="F895" s="12"/>
      <c r="G895" s="12"/>
      <c r="H895" s="14"/>
      <c r="I895" s="14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7"/>
      <c r="U895" s="7"/>
      <c r="V895" s="7"/>
      <c r="W895" s="7"/>
      <c r="X895" s="7"/>
      <c r="Y895" s="7"/>
      <c r="AH895" s="1"/>
      <c r="AI895" s="1"/>
      <c r="AJ895" s="1"/>
      <c r="IY895" s="7"/>
      <c r="IZ895" s="7"/>
      <c r="JA895" s="7"/>
    </row>
    <row r="896" spans="3:261" ht="11.85" customHeight="1">
      <c r="C896" s="24"/>
      <c r="D896" s="12"/>
      <c r="E896" s="12"/>
      <c r="F896" s="12"/>
      <c r="G896" s="12"/>
      <c r="H896" s="14"/>
      <c r="I896" s="14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7"/>
      <c r="U896" s="7"/>
      <c r="V896" s="7"/>
      <c r="W896" s="7"/>
      <c r="X896" s="7"/>
      <c r="Y896" s="7"/>
      <c r="AH896" s="1"/>
      <c r="AI896" s="1"/>
      <c r="AJ896" s="1"/>
      <c r="IY896" s="7"/>
      <c r="IZ896" s="7"/>
      <c r="JA896" s="7"/>
    </row>
    <row r="897" spans="2:261" ht="11.85" customHeight="1">
      <c r="C897" s="24"/>
      <c r="D897" s="12"/>
      <c r="E897" s="12"/>
      <c r="F897" s="12"/>
      <c r="G897" s="12"/>
      <c r="H897" s="14"/>
      <c r="I897" s="14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7"/>
      <c r="U897" s="7"/>
      <c r="V897" s="7"/>
      <c r="W897" s="7"/>
      <c r="X897" s="7"/>
      <c r="Y897" s="7"/>
      <c r="AH897" s="1"/>
      <c r="AI897" s="1"/>
      <c r="AJ897" s="1"/>
      <c r="IY897" s="7"/>
      <c r="IZ897" s="7"/>
      <c r="JA897" s="7"/>
    </row>
    <row r="898" spans="2:261" ht="11.85" customHeight="1">
      <c r="C898" s="24"/>
      <c r="D898" s="12"/>
      <c r="E898" s="12"/>
      <c r="F898" s="12"/>
      <c r="G898" s="12"/>
      <c r="H898" s="14"/>
      <c r="I898" s="14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7"/>
      <c r="U898" s="7"/>
      <c r="V898" s="7"/>
      <c r="W898" s="7"/>
      <c r="X898" s="7"/>
      <c r="Y898" s="7"/>
      <c r="AH898" s="1"/>
      <c r="AI898" s="1"/>
      <c r="AJ898" s="1"/>
      <c r="IY898" s="7"/>
      <c r="IZ898" s="7"/>
      <c r="JA898" s="7"/>
    </row>
    <row r="899" spans="2:261" ht="11.85" customHeight="1">
      <c r="C899" s="24"/>
      <c r="D899" s="12"/>
      <c r="E899" s="12"/>
      <c r="F899" s="12"/>
      <c r="G899" s="12"/>
      <c r="H899" s="14"/>
      <c r="I899" s="14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7"/>
      <c r="U899" s="7"/>
      <c r="V899" s="7"/>
      <c r="W899" s="7"/>
      <c r="X899" s="7"/>
      <c r="Y899" s="7"/>
      <c r="AH899" s="1"/>
      <c r="AI899" s="1"/>
      <c r="AJ899" s="1"/>
      <c r="IY899" s="7"/>
      <c r="IZ899" s="7"/>
      <c r="JA899" s="7"/>
    </row>
    <row r="900" spans="2:261" ht="11.85" customHeight="1">
      <c r="C900" s="24"/>
      <c r="D900" s="12"/>
      <c r="E900" s="12"/>
      <c r="F900" s="12"/>
      <c r="G900" s="12"/>
      <c r="H900" s="14"/>
      <c r="I900" s="14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7"/>
      <c r="U900" s="7"/>
      <c r="V900" s="7"/>
      <c r="W900" s="7"/>
      <c r="X900" s="7"/>
      <c r="Y900" s="7"/>
      <c r="AH900" s="1"/>
      <c r="AI900" s="1"/>
      <c r="AJ900" s="1"/>
      <c r="IY900" s="7"/>
      <c r="IZ900" s="7"/>
      <c r="JA900" s="7"/>
    </row>
    <row r="901" spans="2:261" ht="11.85" customHeight="1">
      <c r="C901" s="24"/>
      <c r="D901" s="12"/>
      <c r="E901" s="12"/>
      <c r="F901" s="12"/>
      <c r="G901" s="12"/>
      <c r="H901" s="14"/>
      <c r="I901" s="14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7"/>
      <c r="U901" s="7"/>
      <c r="V901" s="7"/>
      <c r="W901" s="7"/>
      <c r="X901" s="7"/>
      <c r="Y901" s="7"/>
      <c r="AH901" s="1"/>
      <c r="AI901" s="1"/>
      <c r="AJ901" s="1"/>
      <c r="IY901" s="7"/>
      <c r="IZ901" s="7"/>
      <c r="JA901" s="7"/>
    </row>
    <row r="902" spans="2:261" ht="11.85" customHeight="1">
      <c r="C902" s="24"/>
      <c r="D902" s="12"/>
      <c r="E902" s="12"/>
      <c r="F902" s="12"/>
      <c r="G902" s="12"/>
      <c r="H902" s="14"/>
      <c r="I902" s="14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7"/>
      <c r="U902" s="7"/>
      <c r="V902" s="7"/>
      <c r="W902" s="7"/>
      <c r="X902" s="7"/>
      <c r="Y902" s="7"/>
      <c r="AH902" s="1"/>
      <c r="AI902" s="1"/>
      <c r="AJ902" s="1"/>
      <c r="IY902" s="7"/>
      <c r="IZ902" s="7"/>
      <c r="JA902" s="7"/>
    </row>
    <row r="903" spans="2:261" ht="11.85" customHeight="1">
      <c r="C903" s="24"/>
      <c r="D903" s="12"/>
      <c r="E903" s="12"/>
      <c r="F903" s="12"/>
      <c r="G903" s="12"/>
      <c r="H903" s="14"/>
      <c r="I903" s="14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7"/>
      <c r="U903" s="7"/>
      <c r="V903" s="7"/>
      <c r="W903" s="7"/>
      <c r="X903" s="7"/>
      <c r="Y903" s="7"/>
      <c r="AH903" s="1"/>
      <c r="AI903" s="1"/>
      <c r="AJ903" s="1"/>
      <c r="IY903" s="7"/>
      <c r="IZ903" s="7"/>
      <c r="JA903" s="7"/>
    </row>
    <row r="904" spans="2:261" ht="11.85" customHeight="1">
      <c r="C904" s="24"/>
      <c r="D904" s="12"/>
      <c r="E904" s="12"/>
      <c r="F904" s="12"/>
      <c r="G904" s="12"/>
      <c r="H904" s="14"/>
      <c r="I904" s="14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7"/>
      <c r="U904" s="7"/>
      <c r="V904" s="7"/>
      <c r="W904" s="7"/>
      <c r="X904" s="7"/>
      <c r="Y904" s="7"/>
      <c r="AH904" s="1"/>
      <c r="AI904" s="1"/>
      <c r="AJ904" s="1"/>
      <c r="IY904" s="7"/>
      <c r="IZ904" s="7"/>
      <c r="JA904" s="7"/>
    </row>
    <row r="905" spans="2:261" ht="11.85" customHeight="1">
      <c r="C905" s="24"/>
      <c r="D905" s="12"/>
      <c r="E905" s="12"/>
      <c r="F905" s="12"/>
      <c r="G905" s="12"/>
      <c r="H905" s="14"/>
      <c r="I905" s="14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7"/>
      <c r="U905" s="7"/>
      <c r="V905" s="7"/>
      <c r="W905" s="7"/>
      <c r="X905" s="7"/>
      <c r="Y905" s="7"/>
      <c r="AH905" s="1"/>
      <c r="AI905" s="1"/>
      <c r="AJ905" s="1"/>
      <c r="IY905" s="7"/>
      <c r="IZ905" s="7"/>
      <c r="JA905" s="7"/>
    </row>
    <row r="906" spans="2:261" ht="11.85" customHeight="1">
      <c r="C906" s="24"/>
      <c r="D906" s="12"/>
      <c r="E906" s="12"/>
      <c r="F906" s="12"/>
      <c r="G906" s="12"/>
      <c r="H906" s="14"/>
      <c r="I906" s="14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7"/>
      <c r="U906" s="7"/>
      <c r="V906" s="7"/>
      <c r="W906" s="7"/>
      <c r="X906" s="7"/>
      <c r="Y906" s="7"/>
      <c r="AH906" s="1"/>
      <c r="AI906" s="1"/>
      <c r="AJ906" s="1"/>
      <c r="IY906" s="7"/>
      <c r="IZ906" s="7"/>
      <c r="JA906" s="7"/>
    </row>
    <row r="907" spans="2:261" ht="11.85" customHeight="1">
      <c r="C907" s="24"/>
      <c r="D907" s="12"/>
      <c r="E907" s="12"/>
      <c r="F907" s="12"/>
      <c r="G907" s="12"/>
      <c r="H907" s="14"/>
      <c r="I907" s="14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7"/>
      <c r="U907" s="7"/>
      <c r="V907" s="7"/>
      <c r="W907" s="7"/>
      <c r="X907" s="7"/>
      <c r="Y907" s="7"/>
      <c r="AH907" s="1"/>
      <c r="AI907" s="1"/>
      <c r="AJ907" s="1"/>
      <c r="IY907" s="7"/>
      <c r="IZ907" s="7"/>
      <c r="JA907" s="7"/>
    </row>
    <row r="908" spans="2:261" ht="11.85" customHeight="1">
      <c r="C908" s="24"/>
      <c r="D908" s="12"/>
      <c r="E908" s="12"/>
      <c r="F908" s="12"/>
      <c r="G908" s="12"/>
      <c r="H908" s="14"/>
      <c r="I908" s="14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7"/>
      <c r="U908" s="7"/>
      <c r="V908" s="7"/>
      <c r="W908" s="7"/>
      <c r="X908" s="7"/>
      <c r="Y908" s="7"/>
      <c r="AH908" s="1"/>
      <c r="AI908" s="1"/>
      <c r="AJ908" s="1"/>
      <c r="IY908" s="7"/>
      <c r="IZ908" s="7"/>
      <c r="JA908" s="7"/>
    </row>
    <row r="909" spans="2:261" ht="11.85" customHeight="1">
      <c r="B909" s="26"/>
      <c r="C909" s="24"/>
      <c r="D909" s="12"/>
      <c r="E909" s="12"/>
      <c r="F909" s="12"/>
      <c r="G909" s="12"/>
      <c r="H909" s="14"/>
      <c r="I909" s="14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7"/>
      <c r="U909" s="7"/>
      <c r="V909" s="7"/>
      <c r="W909" s="7"/>
      <c r="X909" s="7"/>
      <c r="Y909" s="7"/>
      <c r="AH909" s="1"/>
      <c r="AI909" s="1"/>
      <c r="AJ909" s="1"/>
      <c r="IY909" s="7"/>
      <c r="IZ909" s="7"/>
      <c r="JA909" s="7"/>
    </row>
    <row r="910" spans="2:261" ht="11.85" customHeight="1">
      <c r="B910" s="26"/>
      <c r="C910" s="24"/>
      <c r="D910" s="12"/>
      <c r="E910" s="12"/>
      <c r="F910" s="12"/>
      <c r="G910" s="12"/>
      <c r="H910" s="14"/>
      <c r="I910" s="14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7"/>
      <c r="U910" s="7"/>
      <c r="V910" s="7"/>
      <c r="W910" s="7"/>
      <c r="X910" s="7"/>
      <c r="Y910" s="7"/>
      <c r="AH910" s="1"/>
      <c r="AI910" s="1"/>
      <c r="AJ910" s="1"/>
      <c r="IY910" s="7"/>
      <c r="IZ910" s="7"/>
      <c r="JA910" s="7"/>
    </row>
    <row r="911" spans="2:261" ht="11.85" customHeight="1">
      <c r="B911" s="26"/>
      <c r="C911" s="24"/>
      <c r="D911" s="12"/>
      <c r="E911" s="12"/>
      <c r="F911" s="12"/>
      <c r="G911" s="12"/>
      <c r="H911" s="14"/>
      <c r="I911" s="14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7"/>
      <c r="U911" s="7"/>
      <c r="V911" s="7"/>
      <c r="W911" s="7"/>
      <c r="X911" s="7"/>
      <c r="Y911" s="7"/>
      <c r="AH911" s="1"/>
      <c r="AI911" s="1"/>
      <c r="AJ911" s="1"/>
      <c r="IY911" s="7"/>
      <c r="IZ911" s="7"/>
      <c r="JA911" s="7"/>
    </row>
    <row r="912" spans="2:261" ht="11.85" customHeight="1">
      <c r="B912" s="26"/>
      <c r="C912" s="24"/>
      <c r="D912" s="12"/>
      <c r="E912" s="12"/>
      <c r="F912" s="12"/>
      <c r="G912" s="12"/>
      <c r="H912" s="14"/>
      <c r="I912" s="14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7"/>
      <c r="U912" s="7"/>
      <c r="V912" s="7"/>
      <c r="W912" s="7"/>
      <c r="X912" s="7"/>
      <c r="Y912" s="7"/>
      <c r="AH912" s="1"/>
      <c r="AI912" s="1"/>
      <c r="AJ912" s="1"/>
      <c r="IY912" s="7"/>
      <c r="IZ912" s="7"/>
      <c r="JA912" s="7"/>
    </row>
    <row r="913" spans="3:261">
      <c r="C913" s="24"/>
      <c r="D913" s="12"/>
      <c r="E913" s="12"/>
      <c r="F913" s="12"/>
      <c r="G913" s="12"/>
      <c r="H913" s="14"/>
      <c r="I913" s="14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7"/>
      <c r="U913" s="7"/>
      <c r="V913" s="7"/>
      <c r="W913" s="7"/>
      <c r="X913" s="7"/>
      <c r="Y913" s="7"/>
      <c r="AH913" s="1"/>
      <c r="AI913" s="1"/>
      <c r="AJ913" s="1"/>
      <c r="IY913" s="7"/>
      <c r="IZ913" s="7"/>
      <c r="JA913" s="7"/>
    </row>
    <row r="914" spans="3:261">
      <c r="C914" s="24"/>
      <c r="D914" s="12"/>
      <c r="E914" s="12"/>
      <c r="F914" s="12"/>
      <c r="G914" s="12"/>
      <c r="H914" s="14"/>
      <c r="I914" s="14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7"/>
      <c r="U914" s="7"/>
      <c r="V914" s="7"/>
      <c r="W914" s="7"/>
      <c r="X914" s="7"/>
      <c r="Y914" s="7"/>
      <c r="AH914" s="1"/>
      <c r="AI914" s="1"/>
      <c r="AJ914" s="1"/>
      <c r="IY914" s="7"/>
      <c r="IZ914" s="7"/>
      <c r="JA914" s="7"/>
    </row>
    <row r="915" spans="3:261">
      <c r="C915" s="24"/>
      <c r="D915" s="12"/>
      <c r="E915" s="12"/>
      <c r="F915" s="12"/>
      <c r="G915" s="12"/>
      <c r="H915" s="14"/>
      <c r="I915" s="14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7"/>
      <c r="U915" s="7"/>
      <c r="V915" s="7"/>
      <c r="W915" s="7"/>
      <c r="X915" s="7"/>
      <c r="Y915" s="7"/>
      <c r="AH915" s="1"/>
      <c r="AI915" s="1"/>
      <c r="AJ915" s="1"/>
      <c r="IY915" s="7"/>
      <c r="IZ915" s="7"/>
      <c r="JA915" s="7"/>
    </row>
    <row r="916" spans="3:261">
      <c r="C916" s="24"/>
      <c r="D916" s="12"/>
      <c r="E916" s="12"/>
      <c r="F916" s="12"/>
      <c r="G916" s="12"/>
      <c r="H916" s="14"/>
      <c r="I916" s="14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7"/>
      <c r="U916" s="7"/>
      <c r="V916" s="7"/>
      <c r="W916" s="7"/>
      <c r="X916" s="7"/>
      <c r="Y916" s="7"/>
      <c r="AH916" s="1"/>
      <c r="AI916" s="1"/>
      <c r="AJ916" s="1"/>
      <c r="IY916" s="7"/>
      <c r="IZ916" s="7"/>
      <c r="JA916" s="7"/>
    </row>
    <row r="917" spans="3:261">
      <c r="C917" s="24"/>
      <c r="D917" s="12"/>
      <c r="E917" s="12"/>
      <c r="F917" s="12"/>
      <c r="G917" s="12"/>
      <c r="H917" s="14"/>
      <c r="I917" s="14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7"/>
      <c r="U917" s="7"/>
      <c r="V917" s="7"/>
      <c r="W917" s="7"/>
      <c r="X917" s="7"/>
      <c r="Y917" s="7"/>
      <c r="AH917" s="1"/>
      <c r="AI917" s="1"/>
      <c r="AJ917" s="1"/>
      <c r="IY917" s="7"/>
      <c r="IZ917" s="7"/>
      <c r="JA917" s="7"/>
    </row>
    <row r="918" spans="3:261">
      <c r="C918" s="24"/>
      <c r="D918" s="12"/>
      <c r="E918" s="12"/>
      <c r="F918" s="12"/>
      <c r="G918" s="12"/>
      <c r="H918" s="14"/>
      <c r="I918" s="14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7"/>
      <c r="U918" s="7"/>
      <c r="V918" s="7"/>
      <c r="W918" s="7"/>
      <c r="X918" s="7"/>
      <c r="Y918" s="7"/>
      <c r="AH918" s="1"/>
      <c r="AI918" s="1"/>
      <c r="AJ918" s="1"/>
      <c r="IY918" s="7"/>
      <c r="IZ918" s="7"/>
      <c r="JA918" s="7"/>
    </row>
    <row r="919" spans="3:261">
      <c r="C919" s="24"/>
      <c r="D919" s="12"/>
      <c r="E919" s="12"/>
      <c r="F919" s="12"/>
      <c r="G919" s="12"/>
      <c r="H919" s="14"/>
      <c r="I919" s="14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7"/>
      <c r="U919" s="7"/>
      <c r="V919" s="7"/>
      <c r="W919" s="7"/>
      <c r="X919" s="7"/>
      <c r="Y919" s="7"/>
      <c r="AH919" s="1"/>
      <c r="AI919" s="1"/>
      <c r="AJ919" s="1"/>
      <c r="IY919" s="7"/>
      <c r="IZ919" s="7"/>
      <c r="JA919" s="7"/>
    </row>
    <row r="920" spans="3:261">
      <c r="C920" s="24"/>
      <c r="D920" s="12"/>
      <c r="E920" s="12"/>
      <c r="F920" s="12"/>
      <c r="G920" s="12"/>
      <c r="H920" s="14"/>
      <c r="I920" s="14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7"/>
      <c r="U920" s="7"/>
      <c r="V920" s="7"/>
      <c r="W920" s="7"/>
      <c r="X920" s="7"/>
      <c r="Y920" s="7"/>
      <c r="AH920" s="1"/>
      <c r="AI920" s="1"/>
      <c r="AJ920" s="1"/>
      <c r="IY920" s="7"/>
      <c r="IZ920" s="7"/>
      <c r="JA920" s="7"/>
    </row>
    <row r="921" spans="3:261">
      <c r="C921" s="24"/>
      <c r="D921" s="12"/>
      <c r="E921" s="12"/>
      <c r="F921" s="12"/>
      <c r="G921" s="12"/>
      <c r="H921" s="14"/>
      <c r="I921" s="14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7"/>
      <c r="U921" s="7"/>
      <c r="V921" s="7"/>
      <c r="W921" s="7"/>
      <c r="X921" s="7"/>
      <c r="Y921" s="7"/>
      <c r="AH921" s="1"/>
      <c r="AI921" s="1"/>
      <c r="AJ921" s="1"/>
      <c r="IY921" s="7"/>
      <c r="IZ921" s="7"/>
      <c r="JA921" s="7"/>
    </row>
    <row r="922" spans="3:261">
      <c r="C922" s="24"/>
      <c r="D922" s="12"/>
      <c r="E922" s="12"/>
      <c r="F922" s="12"/>
      <c r="G922" s="12"/>
      <c r="H922" s="14"/>
      <c r="I922" s="14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7"/>
      <c r="U922" s="7"/>
      <c r="V922" s="7"/>
      <c r="W922" s="7"/>
      <c r="X922" s="7"/>
      <c r="Y922" s="7"/>
      <c r="AH922" s="1"/>
      <c r="AI922" s="1"/>
      <c r="AJ922" s="1"/>
      <c r="IY922" s="7"/>
      <c r="IZ922" s="7"/>
      <c r="JA922" s="7"/>
    </row>
    <row r="923" spans="3:261">
      <c r="C923" s="24"/>
      <c r="D923" s="12"/>
      <c r="E923" s="12"/>
      <c r="F923" s="12"/>
      <c r="G923" s="12"/>
      <c r="H923" s="14"/>
      <c r="I923" s="14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7"/>
      <c r="U923" s="7"/>
      <c r="V923" s="7"/>
      <c r="W923" s="7"/>
      <c r="X923" s="7"/>
      <c r="Y923" s="7"/>
      <c r="AH923" s="1"/>
      <c r="AI923" s="1"/>
      <c r="AJ923" s="1"/>
      <c r="IY923" s="7"/>
      <c r="IZ923" s="7"/>
      <c r="JA923" s="7"/>
    </row>
    <row r="924" spans="3:261">
      <c r="C924" s="24"/>
      <c r="D924" s="12"/>
      <c r="E924" s="12"/>
      <c r="F924" s="12"/>
      <c r="G924" s="12"/>
      <c r="H924" s="14"/>
      <c r="I924" s="14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7"/>
      <c r="U924" s="7"/>
      <c r="V924" s="7"/>
      <c r="W924" s="7"/>
      <c r="X924" s="7"/>
      <c r="Y924" s="7"/>
      <c r="AH924" s="1"/>
      <c r="AI924" s="1"/>
      <c r="AJ924" s="1"/>
      <c r="IY924" s="7"/>
      <c r="IZ924" s="7"/>
      <c r="JA924" s="7"/>
    </row>
    <row r="925" spans="3:261">
      <c r="C925" s="24"/>
      <c r="D925" s="12"/>
      <c r="E925" s="12"/>
      <c r="F925" s="12"/>
      <c r="G925" s="12"/>
      <c r="H925" s="14"/>
      <c r="I925" s="14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7"/>
      <c r="U925" s="7"/>
      <c r="V925" s="7"/>
      <c r="W925" s="7"/>
      <c r="X925" s="7"/>
      <c r="Y925" s="7"/>
      <c r="AH925" s="1"/>
      <c r="AI925" s="1"/>
      <c r="AJ925" s="1"/>
      <c r="IY925" s="7"/>
      <c r="IZ925" s="7"/>
      <c r="JA925" s="7"/>
    </row>
    <row r="926" spans="3:261">
      <c r="C926" s="24"/>
      <c r="D926" s="12"/>
      <c r="E926" s="12"/>
      <c r="F926" s="12"/>
      <c r="G926" s="12"/>
      <c r="H926" s="14"/>
      <c r="I926" s="14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7"/>
      <c r="U926" s="7"/>
      <c r="V926" s="7"/>
      <c r="W926" s="7"/>
      <c r="X926" s="7"/>
      <c r="Y926" s="7"/>
      <c r="AH926" s="1"/>
      <c r="AI926" s="1"/>
      <c r="AJ926" s="1"/>
      <c r="IY926" s="7"/>
      <c r="IZ926" s="7"/>
      <c r="JA926" s="7"/>
    </row>
    <row r="927" spans="3:261">
      <c r="C927" s="24"/>
      <c r="D927" s="12"/>
      <c r="E927" s="12"/>
      <c r="F927" s="12"/>
      <c r="G927" s="12"/>
      <c r="H927" s="14"/>
      <c r="I927" s="14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7"/>
      <c r="U927" s="7"/>
      <c r="V927" s="7"/>
      <c r="W927" s="7"/>
      <c r="X927" s="7"/>
      <c r="Y927" s="7"/>
      <c r="AH927" s="1"/>
      <c r="AI927" s="1"/>
      <c r="AJ927" s="1"/>
      <c r="IY927" s="7"/>
      <c r="IZ927" s="7"/>
      <c r="JA927" s="7"/>
    </row>
    <row r="928" spans="3:261">
      <c r="C928" s="24"/>
      <c r="D928" s="12"/>
      <c r="E928" s="12"/>
      <c r="F928" s="12"/>
      <c r="G928" s="12"/>
      <c r="H928" s="14"/>
      <c r="I928" s="14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7"/>
      <c r="U928" s="7"/>
      <c r="V928" s="7"/>
      <c r="W928" s="7"/>
      <c r="X928" s="7"/>
      <c r="Y928" s="7"/>
      <c r="AH928" s="1"/>
      <c r="AI928" s="1"/>
      <c r="AJ928" s="1"/>
      <c r="IY928" s="7"/>
      <c r="IZ928" s="7"/>
      <c r="JA928" s="7"/>
    </row>
    <row r="929" spans="3:261">
      <c r="C929" s="24"/>
      <c r="D929" s="12"/>
      <c r="E929" s="12"/>
      <c r="F929" s="12"/>
      <c r="G929" s="12"/>
      <c r="H929" s="14"/>
      <c r="I929" s="14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7"/>
      <c r="U929" s="7"/>
      <c r="V929" s="7"/>
      <c r="W929" s="7"/>
      <c r="X929" s="7"/>
      <c r="Y929" s="7"/>
      <c r="AH929" s="1"/>
      <c r="AI929" s="1"/>
      <c r="AJ929" s="1"/>
      <c r="IY929" s="7"/>
      <c r="IZ929" s="7"/>
      <c r="JA929" s="7"/>
    </row>
    <row r="930" spans="3:261">
      <c r="C930" s="24"/>
      <c r="D930" s="12"/>
      <c r="E930" s="12"/>
      <c r="F930" s="12"/>
      <c r="G930" s="12"/>
      <c r="H930" s="14"/>
      <c r="I930" s="14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7"/>
      <c r="U930" s="7"/>
      <c r="V930" s="7"/>
      <c r="W930" s="7"/>
      <c r="X930" s="7"/>
      <c r="Y930" s="7"/>
      <c r="AH930" s="1"/>
      <c r="AI930" s="1"/>
      <c r="AJ930" s="1"/>
      <c r="IY930" s="7"/>
      <c r="IZ930" s="7"/>
      <c r="JA930" s="7"/>
    </row>
    <row r="931" spans="3:261">
      <c r="C931" s="24"/>
      <c r="D931" s="12"/>
      <c r="E931" s="12"/>
      <c r="F931" s="12"/>
      <c r="G931" s="12"/>
      <c r="H931" s="14"/>
      <c r="I931" s="14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7"/>
      <c r="U931" s="7"/>
      <c r="V931" s="7"/>
      <c r="W931" s="7"/>
      <c r="X931" s="7"/>
      <c r="Y931" s="7"/>
      <c r="AH931" s="1"/>
      <c r="AI931" s="1"/>
      <c r="AJ931" s="1"/>
      <c r="IY931" s="7"/>
      <c r="IZ931" s="7"/>
      <c r="JA931" s="7"/>
    </row>
    <row r="932" spans="3:261">
      <c r="C932" s="24"/>
      <c r="D932" s="12"/>
      <c r="E932" s="12"/>
      <c r="F932" s="12"/>
      <c r="G932" s="12"/>
      <c r="H932" s="14"/>
      <c r="I932" s="14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7"/>
      <c r="U932" s="7"/>
      <c r="V932" s="7"/>
      <c r="W932" s="7"/>
      <c r="X932" s="7"/>
      <c r="Y932" s="7"/>
      <c r="AH932" s="1"/>
      <c r="AI932" s="1"/>
      <c r="AJ932" s="1"/>
      <c r="IY932" s="7"/>
      <c r="IZ932" s="7"/>
      <c r="JA932" s="7"/>
    </row>
    <row r="933" spans="3:261">
      <c r="C933" s="24"/>
      <c r="D933" s="12"/>
      <c r="E933" s="12"/>
      <c r="F933" s="12"/>
      <c r="G933" s="12"/>
      <c r="H933" s="14"/>
      <c r="I933" s="14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7"/>
      <c r="U933" s="7"/>
      <c r="V933" s="7"/>
      <c r="W933" s="7"/>
      <c r="X933" s="7"/>
      <c r="Y933" s="7"/>
      <c r="AH933" s="1"/>
      <c r="AI933" s="1"/>
      <c r="AJ933" s="1"/>
      <c r="IY933" s="7"/>
      <c r="IZ933" s="7"/>
      <c r="JA933" s="7"/>
    </row>
    <row r="934" spans="3:261">
      <c r="C934" s="24"/>
      <c r="D934" s="12"/>
      <c r="E934" s="12"/>
      <c r="F934" s="12"/>
      <c r="G934" s="12"/>
      <c r="H934" s="14"/>
      <c r="I934" s="14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7"/>
      <c r="U934" s="7"/>
      <c r="V934" s="7"/>
      <c r="W934" s="7"/>
      <c r="X934" s="7"/>
      <c r="Y934" s="7"/>
      <c r="AH934" s="1"/>
      <c r="AI934" s="1"/>
      <c r="AJ934" s="1"/>
      <c r="IY934" s="7"/>
      <c r="IZ934" s="7"/>
      <c r="JA934" s="7"/>
    </row>
    <row r="935" spans="3:261">
      <c r="C935" s="24"/>
      <c r="D935" s="12"/>
      <c r="E935" s="12"/>
      <c r="F935" s="12"/>
      <c r="G935" s="12"/>
      <c r="H935" s="14"/>
      <c r="I935" s="14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7"/>
      <c r="U935" s="7"/>
      <c r="V935" s="7"/>
      <c r="W935" s="7"/>
      <c r="X935" s="7"/>
      <c r="Y935" s="7"/>
      <c r="AH935" s="1"/>
      <c r="AI935" s="1"/>
      <c r="AJ935" s="1"/>
      <c r="IY935" s="7"/>
      <c r="IZ935" s="7"/>
      <c r="JA935" s="7"/>
    </row>
    <row r="936" spans="3:261">
      <c r="C936" s="24"/>
      <c r="D936" s="12"/>
      <c r="E936" s="12"/>
      <c r="F936" s="12"/>
      <c r="G936" s="12"/>
      <c r="H936" s="14"/>
      <c r="I936" s="14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7"/>
      <c r="U936" s="7"/>
      <c r="V936" s="7"/>
      <c r="W936" s="7"/>
      <c r="X936" s="7"/>
      <c r="Y936" s="7"/>
      <c r="AH936" s="1"/>
      <c r="AI936" s="1"/>
      <c r="AJ936" s="1"/>
      <c r="IY936" s="7"/>
      <c r="IZ936" s="7"/>
      <c r="JA936" s="7"/>
    </row>
    <row r="937" spans="3:261">
      <c r="C937" s="24"/>
      <c r="D937" s="12"/>
      <c r="E937" s="12"/>
      <c r="F937" s="12"/>
      <c r="G937" s="12"/>
      <c r="H937" s="14"/>
      <c r="I937" s="14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7"/>
      <c r="U937" s="7"/>
      <c r="V937" s="7"/>
      <c r="W937" s="7"/>
      <c r="X937" s="7"/>
      <c r="Y937" s="7"/>
      <c r="AH937" s="1"/>
      <c r="AI937" s="1"/>
      <c r="AJ937" s="1"/>
      <c r="IY937" s="7"/>
      <c r="IZ937" s="7"/>
      <c r="JA937" s="7"/>
    </row>
    <row r="938" spans="3:261">
      <c r="C938" s="24"/>
      <c r="D938" s="12"/>
      <c r="E938" s="12"/>
      <c r="F938" s="12"/>
      <c r="G938" s="12"/>
      <c r="H938" s="14"/>
      <c r="I938" s="14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7"/>
      <c r="U938" s="7"/>
      <c r="V938" s="7"/>
      <c r="W938" s="7"/>
      <c r="X938" s="7"/>
      <c r="Y938" s="7"/>
      <c r="AH938" s="1"/>
      <c r="AI938" s="1"/>
      <c r="AJ938" s="1"/>
      <c r="IY938" s="7"/>
      <c r="IZ938" s="7"/>
      <c r="JA938" s="7"/>
    </row>
    <row r="939" spans="3:261">
      <c r="C939" s="24"/>
      <c r="D939" s="12"/>
      <c r="E939" s="12"/>
      <c r="F939" s="12"/>
      <c r="G939" s="12"/>
      <c r="H939" s="14"/>
      <c r="I939" s="14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7"/>
      <c r="U939" s="7"/>
      <c r="V939" s="7"/>
      <c r="W939" s="7"/>
      <c r="X939" s="7"/>
      <c r="Y939" s="7"/>
      <c r="AH939" s="1"/>
      <c r="AI939" s="1"/>
      <c r="AJ939" s="1"/>
      <c r="IY939" s="7"/>
      <c r="IZ939" s="7"/>
      <c r="JA939" s="7"/>
    </row>
    <row r="940" spans="3:261">
      <c r="C940" s="24"/>
      <c r="D940" s="12"/>
      <c r="E940" s="12"/>
      <c r="F940" s="12"/>
      <c r="G940" s="12"/>
      <c r="H940" s="14"/>
      <c r="I940" s="14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7"/>
      <c r="U940" s="7"/>
      <c r="V940" s="7"/>
      <c r="W940" s="7"/>
      <c r="X940" s="7"/>
      <c r="Y940" s="7"/>
      <c r="AH940" s="1"/>
      <c r="AI940" s="1"/>
      <c r="AJ940" s="1"/>
      <c r="IY940" s="7"/>
      <c r="IZ940" s="7"/>
      <c r="JA940" s="7"/>
    </row>
    <row r="941" spans="3:261">
      <c r="C941" s="24"/>
      <c r="D941" s="12"/>
      <c r="E941" s="12"/>
      <c r="F941" s="12"/>
      <c r="G941" s="12"/>
      <c r="H941" s="14"/>
      <c r="I941" s="14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7"/>
      <c r="U941" s="7"/>
      <c r="V941" s="7"/>
      <c r="W941" s="7"/>
      <c r="X941" s="7"/>
      <c r="Y941" s="7"/>
      <c r="AH941" s="1"/>
      <c r="AI941" s="1"/>
      <c r="AJ941" s="1"/>
      <c r="IY941" s="7"/>
      <c r="IZ941" s="7"/>
      <c r="JA941" s="7"/>
    </row>
    <row r="942" spans="3:261">
      <c r="C942" s="24"/>
      <c r="D942" s="12"/>
      <c r="E942" s="12"/>
      <c r="F942" s="12"/>
      <c r="G942" s="12"/>
      <c r="H942" s="14"/>
      <c r="I942" s="14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7"/>
      <c r="U942" s="7"/>
      <c r="V942" s="7"/>
      <c r="W942" s="7"/>
      <c r="X942" s="7"/>
      <c r="Y942" s="7"/>
      <c r="AH942" s="1"/>
      <c r="AI942" s="1"/>
      <c r="AJ942" s="1"/>
      <c r="IY942" s="7"/>
      <c r="IZ942" s="7"/>
      <c r="JA942" s="7"/>
    </row>
    <row r="943" spans="3:261">
      <c r="C943" s="24"/>
      <c r="D943" s="12"/>
      <c r="E943" s="12"/>
      <c r="F943" s="12"/>
      <c r="G943" s="12"/>
      <c r="H943" s="14"/>
      <c r="I943" s="14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7"/>
      <c r="U943" s="7"/>
      <c r="V943" s="7"/>
      <c r="W943" s="7"/>
      <c r="X943" s="7"/>
      <c r="Y943" s="7"/>
      <c r="AH943" s="1"/>
      <c r="AI943" s="1"/>
      <c r="AJ943" s="1"/>
      <c r="IY943" s="7"/>
      <c r="IZ943" s="7"/>
      <c r="JA943" s="7"/>
    </row>
    <row r="944" spans="3:261">
      <c r="C944" s="24"/>
      <c r="D944" s="12"/>
      <c r="E944" s="12"/>
      <c r="F944" s="12"/>
      <c r="G944" s="12"/>
      <c r="H944" s="14"/>
      <c r="I944" s="14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7"/>
      <c r="U944" s="7"/>
      <c r="V944" s="7"/>
      <c r="W944" s="7"/>
      <c r="X944" s="7"/>
      <c r="Y944" s="7"/>
      <c r="AH944" s="1"/>
      <c r="AI944" s="1"/>
      <c r="AJ944" s="1"/>
      <c r="IY944" s="7"/>
      <c r="IZ944" s="7"/>
      <c r="JA944" s="7"/>
    </row>
    <row r="945" spans="3:261">
      <c r="C945" s="24"/>
      <c r="D945" s="12"/>
      <c r="E945" s="12"/>
      <c r="F945" s="12"/>
      <c r="G945" s="12"/>
      <c r="H945" s="14"/>
      <c r="I945" s="14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7"/>
      <c r="U945" s="7"/>
      <c r="V945" s="7"/>
      <c r="W945" s="7"/>
      <c r="X945" s="7"/>
      <c r="Y945" s="7"/>
      <c r="AH945" s="1"/>
      <c r="AI945" s="1"/>
      <c r="AJ945" s="1"/>
      <c r="IY945" s="7"/>
      <c r="IZ945" s="7"/>
      <c r="JA945" s="7"/>
    </row>
    <row r="946" spans="3:261">
      <c r="C946" s="24"/>
      <c r="D946" s="12"/>
      <c r="E946" s="12"/>
      <c r="F946" s="12"/>
      <c r="G946" s="12"/>
      <c r="H946" s="14"/>
      <c r="I946" s="14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7"/>
      <c r="U946" s="7"/>
      <c r="V946" s="7"/>
      <c r="W946" s="7"/>
      <c r="X946" s="7"/>
      <c r="Y946" s="7"/>
      <c r="AH946" s="1"/>
      <c r="AI946" s="1"/>
      <c r="AJ946" s="1"/>
      <c r="IY946" s="7"/>
      <c r="IZ946" s="7"/>
      <c r="JA946" s="7"/>
    </row>
    <row r="947" spans="3:261">
      <c r="C947" s="24"/>
      <c r="D947" s="12"/>
      <c r="E947" s="12"/>
      <c r="F947" s="12"/>
      <c r="G947" s="12"/>
      <c r="H947" s="14"/>
      <c r="I947" s="14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7"/>
      <c r="U947" s="7"/>
      <c r="V947" s="7"/>
      <c r="W947" s="7"/>
      <c r="X947" s="7"/>
      <c r="Y947" s="7"/>
      <c r="AH947" s="1"/>
      <c r="AI947" s="1"/>
      <c r="AJ947" s="1"/>
      <c r="IY947" s="7"/>
      <c r="IZ947" s="7"/>
      <c r="JA947" s="7"/>
    </row>
    <row r="948" spans="3:261">
      <c r="C948" s="24"/>
      <c r="D948" s="12"/>
      <c r="E948" s="12"/>
      <c r="F948" s="12"/>
      <c r="G948" s="12"/>
      <c r="H948" s="14"/>
      <c r="I948" s="14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7"/>
      <c r="U948" s="7"/>
      <c r="V948" s="7"/>
      <c r="W948" s="7"/>
      <c r="X948" s="7"/>
      <c r="Y948" s="7"/>
      <c r="AH948" s="1"/>
      <c r="AI948" s="1"/>
      <c r="AJ948" s="1"/>
      <c r="IY948" s="7"/>
      <c r="IZ948" s="7"/>
      <c r="JA948" s="7"/>
    </row>
    <row r="949" spans="3:261">
      <c r="C949" s="24"/>
      <c r="D949" s="12"/>
      <c r="E949" s="12"/>
      <c r="F949" s="12"/>
      <c r="G949" s="12"/>
      <c r="H949" s="14"/>
      <c r="I949" s="14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7"/>
      <c r="U949" s="7"/>
      <c r="V949" s="7"/>
      <c r="W949" s="7"/>
      <c r="X949" s="7"/>
      <c r="Y949" s="7"/>
      <c r="AH949" s="1"/>
      <c r="AI949" s="1"/>
      <c r="AJ949" s="1"/>
      <c r="IY949" s="7"/>
      <c r="IZ949" s="7"/>
      <c r="JA949" s="7"/>
    </row>
    <row r="950" spans="3:261">
      <c r="C950" s="24"/>
      <c r="D950" s="12"/>
      <c r="E950" s="12"/>
      <c r="F950" s="12"/>
      <c r="G950" s="12"/>
      <c r="H950" s="14"/>
      <c r="I950" s="14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7"/>
      <c r="U950" s="7"/>
      <c r="V950" s="7"/>
      <c r="W950" s="7"/>
      <c r="X950" s="7"/>
      <c r="Y950" s="7"/>
      <c r="AH950" s="1"/>
      <c r="AI950" s="1"/>
      <c r="AJ950" s="1"/>
      <c r="IY950" s="7"/>
      <c r="IZ950" s="7"/>
      <c r="JA950" s="7"/>
    </row>
    <row r="951" spans="3:261">
      <c r="C951" s="24"/>
      <c r="D951" s="12"/>
      <c r="E951" s="12"/>
      <c r="F951" s="12"/>
      <c r="G951" s="12"/>
      <c r="H951" s="14"/>
      <c r="I951" s="14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7"/>
      <c r="U951" s="7"/>
      <c r="V951" s="7"/>
      <c r="W951" s="7"/>
      <c r="X951" s="7"/>
      <c r="Y951" s="7"/>
      <c r="AH951" s="1"/>
      <c r="AI951" s="1"/>
      <c r="AJ951" s="1"/>
      <c r="IY951" s="7"/>
      <c r="IZ951" s="7"/>
      <c r="JA951" s="7"/>
    </row>
    <row r="952" spans="3:261">
      <c r="C952" s="24"/>
      <c r="D952" s="12"/>
      <c r="E952" s="12"/>
      <c r="F952" s="12"/>
      <c r="G952" s="12"/>
      <c r="H952" s="14"/>
      <c r="I952" s="14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7"/>
      <c r="U952" s="7"/>
      <c r="V952" s="7"/>
      <c r="W952" s="7"/>
      <c r="X952" s="7"/>
      <c r="Y952" s="7"/>
      <c r="AH952" s="1"/>
      <c r="AI952" s="1"/>
      <c r="AJ952" s="1"/>
      <c r="IY952" s="7"/>
      <c r="IZ952" s="7"/>
      <c r="JA952" s="7"/>
    </row>
    <row r="953" spans="3:261">
      <c r="C953" s="24"/>
      <c r="D953" s="12"/>
      <c r="E953" s="12"/>
      <c r="F953" s="12"/>
      <c r="G953" s="12"/>
      <c r="H953" s="14"/>
      <c r="I953" s="14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7"/>
      <c r="U953" s="7"/>
      <c r="V953" s="7"/>
      <c r="W953" s="7"/>
      <c r="X953" s="7"/>
      <c r="Y953" s="7"/>
      <c r="AH953" s="1"/>
      <c r="AI953" s="1"/>
      <c r="AJ953" s="1"/>
      <c r="IY953" s="7"/>
      <c r="IZ953" s="7"/>
      <c r="JA953" s="7"/>
    </row>
    <row r="954" spans="3:261">
      <c r="C954" s="24"/>
      <c r="D954" s="12"/>
      <c r="E954" s="12"/>
      <c r="F954" s="12"/>
      <c r="G954" s="12"/>
      <c r="H954" s="14"/>
      <c r="I954" s="14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7"/>
      <c r="U954" s="7"/>
      <c r="V954" s="7"/>
      <c r="W954" s="7"/>
      <c r="X954" s="7"/>
      <c r="Y954" s="7"/>
      <c r="AH954" s="1"/>
      <c r="AI954" s="1"/>
      <c r="AJ954" s="1"/>
      <c r="IY954" s="7"/>
      <c r="IZ954" s="7"/>
      <c r="JA954" s="7"/>
    </row>
    <row r="955" spans="3:261">
      <c r="C955" s="24"/>
      <c r="D955" s="12"/>
      <c r="E955" s="12"/>
      <c r="F955" s="12"/>
      <c r="G955" s="12"/>
      <c r="H955" s="14"/>
      <c r="I955" s="14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7"/>
      <c r="U955" s="7"/>
      <c r="V955" s="7"/>
      <c r="W955" s="7"/>
      <c r="X955" s="7"/>
      <c r="Y955" s="7"/>
      <c r="AH955" s="1"/>
      <c r="AI955" s="1"/>
      <c r="AJ955" s="1"/>
      <c r="IY955" s="7"/>
      <c r="IZ955" s="7"/>
      <c r="JA955" s="7"/>
    </row>
    <row r="956" spans="3:261">
      <c r="C956" s="24"/>
      <c r="D956" s="12"/>
      <c r="E956" s="12"/>
      <c r="F956" s="12"/>
      <c r="G956" s="12"/>
      <c r="H956" s="14"/>
      <c r="I956" s="14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7"/>
      <c r="U956" s="7"/>
      <c r="V956" s="7"/>
      <c r="W956" s="7"/>
      <c r="X956" s="7"/>
      <c r="Y956" s="7"/>
      <c r="AH956" s="1"/>
      <c r="AI956" s="1"/>
      <c r="AJ956" s="1"/>
      <c r="IY956" s="7"/>
      <c r="IZ956" s="7"/>
      <c r="JA956" s="7"/>
    </row>
    <row r="957" spans="3:261" s="7" customFormat="1" ht="11.4"/>
    <row r="958" spans="3:261" s="7" customFormat="1" ht="11.4"/>
    <row r="959" spans="3:261" s="7" customFormat="1" ht="11.4"/>
    <row r="960" spans="3:261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60" s="7" customFormat="1" ht="11.4"/>
    <row r="1346" spans="1:260" s="7" customFormat="1" ht="11.4"/>
    <row r="1347" spans="1:260" s="7" customFormat="1" ht="11.4"/>
    <row r="1348" spans="1:260" s="7" customFormat="1" ht="11.4"/>
    <row r="1349" spans="1:260" s="7" customFormat="1" ht="11.4"/>
    <row r="1350" spans="1:260" s="1" customFormat="1">
      <c r="A1350" s="7"/>
      <c r="B1350" s="7"/>
      <c r="C1350" s="7"/>
      <c r="D1350" s="7"/>
      <c r="E1350" s="7"/>
      <c r="F1350" s="22"/>
      <c r="U1350" s="7"/>
      <c r="V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7"/>
      <c r="IY1350" s="7"/>
      <c r="IZ1350" s="4"/>
    </row>
    <row r="1351" spans="1:260" s="1" customFormat="1">
      <c r="A1351" s="7"/>
      <c r="B1351" s="7"/>
      <c r="C1351" s="7"/>
      <c r="D1351" s="7"/>
      <c r="E1351" s="7"/>
      <c r="F1351" s="22"/>
      <c r="U1351" s="7"/>
      <c r="V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7"/>
      <c r="IY1351" s="7"/>
      <c r="IZ1351" s="4"/>
    </row>
    <row r="1352" spans="1:260" s="1" customFormat="1">
      <c r="A1352" s="7"/>
      <c r="B1352" s="7"/>
      <c r="C1352" s="7"/>
      <c r="D1352" s="7"/>
      <c r="E1352" s="7"/>
      <c r="F1352" s="22"/>
      <c r="U1352" s="7"/>
      <c r="V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7"/>
      <c r="IY1352" s="7"/>
      <c r="IZ1352" s="4"/>
    </row>
    <row r="1353" spans="1:260" s="1" customFormat="1">
      <c r="A1353" s="7"/>
      <c r="B1353" s="7"/>
      <c r="C1353" s="7"/>
      <c r="D1353" s="7"/>
      <c r="E1353" s="7"/>
      <c r="F1353" s="22"/>
      <c r="U1353" s="7"/>
      <c r="V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7"/>
      <c r="IY1353" s="7"/>
      <c r="IZ1353" s="4"/>
    </row>
    <row r="1354" spans="1:260" s="1" customFormat="1">
      <c r="A1354" s="7"/>
      <c r="B1354" s="7"/>
      <c r="C1354" s="7"/>
      <c r="D1354" s="7"/>
      <c r="E1354" s="7"/>
      <c r="F1354" s="22"/>
      <c r="U1354" s="7"/>
      <c r="V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7"/>
      <c r="IY1354" s="7"/>
      <c r="IZ1354" s="4"/>
    </row>
    <row r="1355" spans="1:260" s="1" customFormat="1">
      <c r="A1355" s="7"/>
      <c r="B1355" s="7"/>
      <c r="C1355" s="7"/>
      <c r="D1355" s="7"/>
      <c r="E1355" s="7"/>
      <c r="F1355" s="22"/>
      <c r="U1355" s="7"/>
      <c r="V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7"/>
      <c r="IY1355" s="7"/>
      <c r="IZ1355" s="4"/>
    </row>
    <row r="1356" spans="1:260">
      <c r="E1356" s="7"/>
      <c r="AH1356" s="1"/>
      <c r="IY1356" s="7"/>
    </row>
    <row r="1357" spans="1:260">
      <c r="E1357" s="7"/>
      <c r="AH1357" s="1"/>
      <c r="IY1357" s="7"/>
    </row>
    <row r="1358" spans="1:260">
      <c r="E1358" s="7"/>
      <c r="AH1358" s="1"/>
      <c r="IY1358" s="7"/>
    </row>
    <row r="1359" spans="1:260">
      <c r="E1359" s="7"/>
      <c r="AH1359" s="1"/>
      <c r="IY1359" s="7"/>
    </row>
    <row r="1360" spans="1:260">
      <c r="E1360" s="7"/>
      <c r="AH1360" s="1"/>
      <c r="IY1360" s="7"/>
    </row>
    <row r="1361" spans="5:259">
      <c r="E1361" s="7"/>
      <c r="AH1361" s="1"/>
      <c r="IY1361" s="7"/>
    </row>
    <row r="1362" spans="5:259">
      <c r="E1362" s="7"/>
      <c r="AH1362" s="1"/>
      <c r="IY1362" s="7"/>
    </row>
    <row r="1363" spans="5:259">
      <c r="E1363" s="7"/>
      <c r="AH1363" s="1"/>
      <c r="IY1363" s="7"/>
    </row>
    <row r="1364" spans="5:259">
      <c r="E1364" s="7"/>
      <c r="AH1364" s="1"/>
      <c r="IY1364" s="7"/>
    </row>
    <row r="1365" spans="5:259">
      <c r="E1365" s="7"/>
      <c r="AH1365" s="1"/>
      <c r="IY1365" s="7"/>
    </row>
    <row r="1366" spans="5:259">
      <c r="E1366" s="7"/>
      <c r="AH1366" s="1"/>
      <c r="IY1366" s="7"/>
    </row>
    <row r="1367" spans="5:259">
      <c r="E1367" s="7"/>
      <c r="AH1367" s="1"/>
      <c r="IY1367" s="7"/>
    </row>
    <row r="1368" spans="5:259">
      <c r="E1368" s="7"/>
      <c r="AH1368" s="1"/>
      <c r="IY1368" s="7"/>
    </row>
    <row r="1369" spans="5:259">
      <c r="E1369" s="7"/>
      <c r="AH1369" s="1"/>
      <c r="IY1369" s="7"/>
    </row>
    <row r="1370" spans="5:259">
      <c r="E1370" s="7"/>
      <c r="AH1370" s="1"/>
      <c r="IY1370" s="7"/>
    </row>
    <row r="1371" spans="5:259">
      <c r="E1371" s="7"/>
      <c r="AH1371" s="1"/>
      <c r="IY1371" s="7"/>
    </row>
    <row r="1372" spans="5:259">
      <c r="E1372" s="7"/>
      <c r="AH1372" s="1"/>
      <c r="IY1372" s="7"/>
    </row>
    <row r="1373" spans="5:259">
      <c r="E1373" s="7"/>
      <c r="AH1373" s="1"/>
      <c r="IY1373" s="7"/>
    </row>
    <row r="1374" spans="5:259">
      <c r="E1374" s="7"/>
      <c r="AH1374" s="1"/>
      <c r="IY1374" s="7"/>
    </row>
    <row r="1375" spans="5:259">
      <c r="E1375" s="7"/>
      <c r="AH1375" s="1"/>
      <c r="IY1375" s="7"/>
    </row>
    <row r="1376" spans="5:259">
      <c r="E1376" s="7"/>
      <c r="AH1376" s="1"/>
      <c r="IY1376" s="7"/>
    </row>
    <row r="1377" spans="5:259">
      <c r="E1377" s="7"/>
      <c r="AH1377" s="1"/>
      <c r="IY1377" s="7"/>
    </row>
    <row r="1378" spans="5:259">
      <c r="E1378" s="7"/>
      <c r="AH1378" s="1"/>
      <c r="IY1378" s="7"/>
    </row>
    <row r="1379" spans="5:259">
      <c r="E1379" s="7"/>
      <c r="AH1379" s="1"/>
      <c r="IY1379" s="7"/>
    </row>
    <row r="1380" spans="5:259">
      <c r="E1380" s="7"/>
      <c r="AH1380" s="1"/>
      <c r="IY1380" s="7"/>
    </row>
    <row r="1381" spans="5:259">
      <c r="E1381" s="7"/>
      <c r="AH1381" s="1"/>
      <c r="IY1381" s="7"/>
    </row>
    <row r="1382" spans="5:259">
      <c r="E1382" s="7"/>
      <c r="AH1382" s="1"/>
      <c r="IY1382" s="7"/>
    </row>
    <row r="1383" spans="5:259">
      <c r="E1383" s="7"/>
      <c r="AH1383" s="1"/>
      <c r="IY1383" s="7"/>
    </row>
    <row r="1384" spans="5:259">
      <c r="E1384" s="7"/>
      <c r="AH1384" s="1"/>
      <c r="IY1384" s="7"/>
    </row>
    <row r="1385" spans="5:259">
      <c r="E1385" s="7"/>
      <c r="AH1385" s="1"/>
      <c r="IY1385" s="7"/>
    </row>
    <row r="1386" spans="5:259">
      <c r="E1386" s="7"/>
      <c r="AH1386" s="1"/>
      <c r="IY1386" s="7"/>
    </row>
    <row r="1387" spans="5:259">
      <c r="E1387" s="7"/>
      <c r="AH1387" s="1"/>
      <c r="IY1387" s="7"/>
    </row>
    <row r="1388" spans="5:259">
      <c r="E1388" s="7"/>
      <c r="AH1388" s="1"/>
      <c r="IY1388" s="7"/>
    </row>
    <row r="1389" spans="5:259">
      <c r="E1389" s="7"/>
      <c r="AH1389" s="1"/>
      <c r="IY1389" s="7"/>
    </row>
    <row r="1390" spans="5:259">
      <c r="E1390" s="7"/>
      <c r="AH1390" s="1"/>
      <c r="IY1390" s="7"/>
    </row>
    <row r="1391" spans="5:259">
      <c r="E1391" s="7"/>
      <c r="AH1391" s="1"/>
      <c r="IY1391" s="7"/>
    </row>
    <row r="1392" spans="5:259">
      <c r="E1392" s="7"/>
      <c r="AH1392" s="1"/>
      <c r="IY1392" s="7"/>
    </row>
    <row r="1393" spans="5:259">
      <c r="E1393" s="7"/>
      <c r="AH1393" s="1"/>
      <c r="IY1393" s="7"/>
    </row>
    <row r="1394" spans="5:259">
      <c r="E1394" s="7"/>
      <c r="AH1394" s="1"/>
      <c r="IY1394" s="7"/>
    </row>
    <row r="1395" spans="5:259">
      <c r="E1395" s="7"/>
      <c r="AH1395" s="1"/>
      <c r="IY1395" s="7"/>
    </row>
    <row r="1396" spans="5:259">
      <c r="E1396" s="7"/>
      <c r="AH1396" s="1"/>
      <c r="IY1396" s="7"/>
    </row>
    <row r="1397" spans="5:259">
      <c r="E1397" s="7"/>
      <c r="AH1397" s="1"/>
      <c r="IY1397" s="7"/>
    </row>
    <row r="1398" spans="5:259">
      <c r="E1398" s="7"/>
      <c r="AH1398" s="1"/>
      <c r="IY1398" s="7"/>
    </row>
    <row r="1399" spans="5:259">
      <c r="E1399" s="7"/>
      <c r="AH1399" s="1"/>
      <c r="IY1399" s="7"/>
    </row>
    <row r="1400" spans="5:259">
      <c r="E1400" s="7"/>
      <c r="AH1400" s="1"/>
      <c r="IY1400" s="7"/>
    </row>
    <row r="1401" spans="5:259">
      <c r="E1401" s="7"/>
      <c r="AH1401" s="1"/>
      <c r="IY1401" s="7"/>
    </row>
    <row r="1402" spans="5:259">
      <c r="E1402" s="7"/>
      <c r="AH1402" s="1"/>
      <c r="IY1402" s="7"/>
    </row>
    <row r="1403" spans="5:259">
      <c r="E1403" s="7"/>
      <c r="AH1403" s="1"/>
      <c r="IY1403" s="7"/>
    </row>
    <row r="1404" spans="5:259">
      <c r="E1404" s="7"/>
      <c r="AH1404" s="1"/>
      <c r="IY1404" s="7"/>
    </row>
    <row r="1405" spans="5:259">
      <c r="E1405" s="7"/>
      <c r="AH1405" s="1"/>
      <c r="IY1405" s="7"/>
    </row>
    <row r="1406" spans="5:259">
      <c r="E1406" s="7"/>
      <c r="AH1406" s="1"/>
      <c r="IY1406" s="7"/>
    </row>
    <row r="1407" spans="5:259">
      <c r="E1407" s="7"/>
      <c r="AH1407" s="1"/>
      <c r="IY1407" s="7"/>
    </row>
    <row r="1408" spans="5:259">
      <c r="E1408" s="7"/>
      <c r="AH1408" s="1"/>
      <c r="IY1408" s="7"/>
    </row>
    <row r="1409" spans="5:259">
      <c r="E1409" s="7"/>
      <c r="AH1409" s="1"/>
      <c r="IY1409" s="7"/>
    </row>
    <row r="1410" spans="5:259">
      <c r="E1410" s="7"/>
      <c r="AH1410" s="1"/>
      <c r="IY1410" s="7"/>
    </row>
    <row r="1411" spans="5:259">
      <c r="E1411" s="7"/>
      <c r="AH1411" s="1"/>
      <c r="IY1411" s="7"/>
    </row>
    <row r="1412" spans="5:259">
      <c r="E1412" s="7"/>
      <c r="AH1412" s="1"/>
      <c r="IY1412" s="7"/>
    </row>
    <row r="1413" spans="5:259">
      <c r="E1413" s="7"/>
      <c r="AH1413" s="1"/>
      <c r="IY1413" s="7"/>
    </row>
    <row r="1414" spans="5:259">
      <c r="E1414" s="7"/>
      <c r="AH1414" s="1"/>
      <c r="IY1414" s="7"/>
    </row>
    <row r="1415" spans="5:259">
      <c r="E1415" s="7"/>
      <c r="AH1415" s="1"/>
      <c r="IY1415" s="7"/>
    </row>
    <row r="1416" spans="5:259">
      <c r="E1416" s="7"/>
      <c r="AH1416" s="1"/>
      <c r="IY1416" s="7"/>
    </row>
    <row r="1417" spans="5:259">
      <c r="E1417" s="7"/>
      <c r="AH1417" s="1"/>
      <c r="IY1417" s="7"/>
    </row>
    <row r="1418" spans="5:259">
      <c r="E1418" s="7"/>
      <c r="AH1418" s="1"/>
      <c r="IY1418" s="7"/>
    </row>
    <row r="1419" spans="5:259">
      <c r="E1419" s="7"/>
      <c r="AH1419" s="1"/>
      <c r="IY1419" s="7"/>
    </row>
    <row r="1420" spans="5:259">
      <c r="E1420" s="7"/>
      <c r="AH1420" s="1"/>
      <c r="IY1420" s="7"/>
    </row>
    <row r="1421" spans="5:259">
      <c r="E1421" s="7"/>
      <c r="AH1421" s="1"/>
      <c r="IY1421" s="7"/>
    </row>
    <row r="1422" spans="5:259">
      <c r="E1422" s="7"/>
      <c r="AH1422" s="1"/>
      <c r="IY1422" s="7"/>
    </row>
    <row r="1423" spans="5:259">
      <c r="E1423" s="7"/>
      <c r="AH1423" s="1"/>
      <c r="IY1423" s="7"/>
    </row>
    <row r="1424" spans="5:259">
      <c r="E1424" s="7"/>
      <c r="AH1424" s="1"/>
      <c r="IY1424" s="7"/>
    </row>
    <row r="1425" spans="5:259">
      <c r="E1425" s="7"/>
      <c r="AH1425" s="1"/>
      <c r="IY1425" s="7"/>
    </row>
    <row r="1426" spans="5:259">
      <c r="E1426" s="7"/>
      <c r="AH1426" s="1"/>
      <c r="IY1426" s="7"/>
    </row>
    <row r="1427" spans="5:259">
      <c r="E1427" s="7"/>
      <c r="AH1427" s="1"/>
      <c r="IY1427" s="7"/>
    </row>
    <row r="1428" spans="5:259">
      <c r="E1428" s="7"/>
      <c r="AH1428" s="1"/>
      <c r="IY1428" s="7"/>
    </row>
    <row r="1429" spans="5:259">
      <c r="E1429" s="7"/>
      <c r="AH1429" s="1"/>
      <c r="IY1429" s="7"/>
    </row>
    <row r="1430" spans="5:259">
      <c r="E1430" s="7"/>
      <c r="AH1430" s="1"/>
      <c r="IY1430" s="7"/>
    </row>
    <row r="1431" spans="5:259">
      <c r="E1431" s="7"/>
      <c r="AH1431" s="1"/>
      <c r="IY1431" s="7"/>
    </row>
    <row r="1432" spans="5:259">
      <c r="E1432" s="7"/>
      <c r="AH1432" s="1"/>
      <c r="IY1432" s="7"/>
    </row>
    <row r="1433" spans="5:259">
      <c r="E1433" s="7"/>
      <c r="AH1433" s="1"/>
      <c r="IY1433" s="7"/>
    </row>
    <row r="1434" spans="5:259">
      <c r="E1434" s="7"/>
      <c r="AH1434" s="1"/>
      <c r="IY1434" s="7"/>
    </row>
    <row r="1435" spans="5:259">
      <c r="E1435" s="7"/>
      <c r="AH1435" s="1"/>
      <c r="IY1435" s="7"/>
    </row>
    <row r="1436" spans="5:259">
      <c r="E1436" s="7"/>
      <c r="AH1436" s="1"/>
      <c r="IY1436" s="7"/>
    </row>
    <row r="1437" spans="5:259">
      <c r="E1437" s="7"/>
      <c r="AH1437" s="1"/>
      <c r="IY1437" s="7"/>
    </row>
    <row r="1438" spans="5:259">
      <c r="E1438" s="7"/>
      <c r="AH1438" s="1"/>
      <c r="IY1438" s="7"/>
    </row>
    <row r="1439" spans="5:259">
      <c r="E1439" s="7"/>
      <c r="AH1439" s="1"/>
      <c r="IY1439" s="7"/>
    </row>
    <row r="1440" spans="5:259">
      <c r="E1440" s="7"/>
      <c r="AH1440" s="1"/>
      <c r="IY1440" s="7"/>
    </row>
    <row r="1441" spans="5:259">
      <c r="E1441" s="7"/>
      <c r="AH1441" s="1"/>
      <c r="IY1441" s="7"/>
    </row>
    <row r="1442" spans="5:259">
      <c r="E1442" s="7"/>
      <c r="AH1442" s="1"/>
      <c r="IY1442" s="7"/>
    </row>
    <row r="1443" spans="5:259">
      <c r="E1443" s="7"/>
      <c r="AH1443" s="1"/>
      <c r="IY1443" s="7"/>
    </row>
    <row r="1444" spans="5:259">
      <c r="E1444" s="7"/>
      <c r="AH1444" s="1"/>
      <c r="IY1444" s="7"/>
    </row>
    <row r="1445" spans="5:259">
      <c r="E1445" s="7"/>
      <c r="AH1445" s="1"/>
      <c r="IY1445" s="7"/>
    </row>
    <row r="1446" spans="5:259">
      <c r="E1446" s="7"/>
      <c r="AH1446" s="1"/>
      <c r="IY1446" s="7"/>
    </row>
    <row r="1447" spans="5:259">
      <c r="E1447" s="7"/>
      <c r="AH1447" s="1"/>
      <c r="IY1447" s="7"/>
    </row>
    <row r="1448" spans="5:259">
      <c r="E1448" s="7"/>
      <c r="AH1448" s="1"/>
      <c r="IY1448" s="7"/>
    </row>
    <row r="1449" spans="5:259">
      <c r="E1449" s="7"/>
      <c r="AH1449" s="1"/>
      <c r="IY1449" s="7"/>
    </row>
    <row r="1450" spans="5:259">
      <c r="E1450" s="7"/>
      <c r="AH1450" s="1"/>
      <c r="IY1450" s="7"/>
    </row>
    <row r="1451" spans="5:259">
      <c r="E1451" s="7"/>
      <c r="AH1451" s="1"/>
      <c r="IY1451" s="7"/>
    </row>
    <row r="1452" spans="5:259">
      <c r="E1452" s="7"/>
      <c r="AH1452" s="1"/>
      <c r="IY1452" s="7"/>
    </row>
    <row r="1453" spans="5:259">
      <c r="E1453" s="7"/>
      <c r="AH1453" s="1"/>
      <c r="IY1453" s="7"/>
    </row>
    <row r="1454" spans="5:259">
      <c r="E1454" s="7"/>
      <c r="AH1454" s="1"/>
      <c r="IY1454" s="7"/>
    </row>
    <row r="1455" spans="5:259">
      <c r="E1455" s="7"/>
      <c r="AH1455" s="1"/>
      <c r="IY1455" s="7"/>
    </row>
    <row r="1456" spans="5:259">
      <c r="E1456" s="7"/>
      <c r="AH1456" s="1"/>
      <c r="IY1456" s="7"/>
    </row>
    <row r="1457" spans="5:259">
      <c r="E1457" s="7"/>
      <c r="AH1457" s="1"/>
      <c r="IY1457" s="7"/>
    </row>
    <row r="1458" spans="5:259">
      <c r="E1458" s="7"/>
      <c r="AH1458" s="1"/>
      <c r="IY1458" s="7"/>
    </row>
    <row r="1459" spans="5:259">
      <c r="E1459" s="7"/>
      <c r="AH1459" s="1"/>
      <c r="IY1459" s="7"/>
    </row>
    <row r="1460" spans="5:259">
      <c r="E1460" s="7"/>
      <c r="AH1460" s="1"/>
      <c r="IY1460" s="7"/>
    </row>
    <row r="1461" spans="5:259">
      <c r="E1461" s="7"/>
      <c r="AH1461" s="1"/>
      <c r="IY1461" s="7"/>
    </row>
    <row r="1462" spans="5:259">
      <c r="E1462" s="7"/>
      <c r="AH1462" s="1"/>
      <c r="IY1462" s="7"/>
    </row>
    <row r="1463" spans="5:259">
      <c r="E1463" s="7"/>
      <c r="AH1463" s="1"/>
      <c r="IY1463" s="7"/>
    </row>
    <row r="1464" spans="5:259">
      <c r="E1464" s="7"/>
      <c r="AH1464" s="1"/>
      <c r="IY1464" s="7"/>
    </row>
    <row r="1465" spans="5:259">
      <c r="E1465" s="7"/>
      <c r="AH1465" s="1"/>
      <c r="IY1465" s="7"/>
    </row>
    <row r="1466" spans="5:259">
      <c r="E1466" s="7"/>
      <c r="AH1466" s="1"/>
      <c r="IY1466" s="7"/>
    </row>
    <row r="1467" spans="5:259">
      <c r="E1467" s="7"/>
      <c r="AH1467" s="1"/>
      <c r="IY1467" s="7"/>
    </row>
    <row r="1468" spans="5:259">
      <c r="E1468" s="7"/>
      <c r="AH1468" s="1"/>
      <c r="IY1468" s="7"/>
    </row>
    <row r="1469" spans="5:259">
      <c r="E1469" s="7"/>
      <c r="AH1469" s="1"/>
      <c r="IY1469" s="7"/>
    </row>
    <row r="1470" spans="5:259">
      <c r="E1470" s="7"/>
      <c r="AH1470" s="1"/>
      <c r="IY1470" s="7"/>
    </row>
    <row r="1471" spans="5:259">
      <c r="E1471" s="7"/>
      <c r="AH1471" s="1"/>
      <c r="IY1471" s="7"/>
    </row>
    <row r="1472" spans="5:259">
      <c r="E1472" s="7"/>
      <c r="AH1472" s="1"/>
      <c r="IY1472" s="7"/>
    </row>
    <row r="1473" spans="5:259">
      <c r="E1473" s="7"/>
      <c r="AH1473" s="1"/>
      <c r="IY1473" s="7"/>
    </row>
    <row r="1474" spans="5:259">
      <c r="E1474" s="7"/>
      <c r="AH1474" s="1"/>
      <c r="IY1474" s="7"/>
    </row>
    <row r="1475" spans="5:259">
      <c r="E1475" s="7"/>
      <c r="AH1475" s="1"/>
      <c r="IY1475" s="7"/>
    </row>
    <row r="1476" spans="5:259">
      <c r="E1476" s="7"/>
      <c r="AH1476" s="1"/>
      <c r="IY1476" s="7"/>
    </row>
    <row r="1477" spans="5:259">
      <c r="E1477" s="7"/>
      <c r="AH1477" s="1"/>
      <c r="IY1477" s="7"/>
    </row>
    <row r="1478" spans="5:259">
      <c r="E1478" s="7"/>
      <c r="AH1478" s="1"/>
      <c r="IY1478" s="7"/>
    </row>
    <row r="1479" spans="5:259">
      <c r="E1479" s="7"/>
      <c r="AH1479" s="1"/>
      <c r="IY1479" s="7"/>
    </row>
    <row r="1480" spans="5:259">
      <c r="E1480" s="7"/>
      <c r="AH1480" s="1"/>
      <c r="IY1480" s="7"/>
    </row>
    <row r="1481" spans="5:259">
      <c r="E1481" s="7"/>
      <c r="AH1481" s="1"/>
      <c r="IY1481" s="7"/>
    </row>
    <row r="1482" spans="5:259">
      <c r="E1482" s="7"/>
      <c r="AH1482" s="1"/>
      <c r="IY1482" s="7"/>
    </row>
    <row r="1483" spans="5:259">
      <c r="E1483" s="7"/>
      <c r="AH1483" s="1"/>
      <c r="IY1483" s="7"/>
    </row>
    <row r="1484" spans="5:259">
      <c r="E1484" s="7"/>
      <c r="AH1484" s="1"/>
      <c r="IY1484" s="7"/>
    </row>
    <row r="1485" spans="5:259">
      <c r="E1485" s="7"/>
      <c r="AH1485" s="1"/>
      <c r="IY1485" s="7"/>
    </row>
    <row r="1486" spans="5:259">
      <c r="E1486" s="7"/>
      <c r="AH1486" s="1"/>
      <c r="IY1486" s="7"/>
    </row>
    <row r="1487" spans="5:259">
      <c r="E1487" s="7"/>
      <c r="AH1487" s="1"/>
      <c r="IY1487" s="7"/>
    </row>
    <row r="1488" spans="5:259">
      <c r="E1488" s="7"/>
      <c r="AH1488" s="1"/>
      <c r="IY1488" s="7"/>
    </row>
    <row r="1489" spans="5:259">
      <c r="E1489" s="7"/>
      <c r="AH1489" s="1"/>
      <c r="IY1489" s="7"/>
    </row>
    <row r="1490" spans="5:259">
      <c r="E1490" s="7"/>
      <c r="AH1490" s="1"/>
      <c r="IY1490" s="7"/>
    </row>
    <row r="1491" spans="5:259">
      <c r="E1491" s="7"/>
      <c r="AH1491" s="1"/>
      <c r="IY1491" s="7"/>
    </row>
    <row r="1492" spans="5:259">
      <c r="E1492" s="7"/>
      <c r="AH1492" s="1"/>
      <c r="IY1492" s="7"/>
    </row>
    <row r="1493" spans="5:259">
      <c r="E1493" s="7"/>
      <c r="AH1493" s="1"/>
      <c r="IY1493" s="7"/>
    </row>
    <row r="1494" spans="5:259">
      <c r="E1494" s="7"/>
      <c r="AH1494" s="1"/>
      <c r="IY1494" s="7"/>
    </row>
    <row r="1495" spans="5:259">
      <c r="E1495" s="7"/>
      <c r="AH1495" s="1"/>
      <c r="IY1495" s="7"/>
    </row>
    <row r="1496" spans="5:259">
      <c r="E1496" s="7"/>
      <c r="AH1496" s="1"/>
      <c r="IY1496" s="7"/>
    </row>
    <row r="1497" spans="5:259">
      <c r="E1497" s="7"/>
      <c r="AH1497" s="1"/>
      <c r="IY1497" s="7"/>
    </row>
    <row r="1498" spans="5:259">
      <c r="E1498" s="7"/>
      <c r="AH1498" s="1"/>
      <c r="IY1498" s="7"/>
    </row>
    <row r="1499" spans="5:259">
      <c r="E1499" s="7"/>
      <c r="AH1499" s="1"/>
      <c r="IY1499" s="7"/>
    </row>
    <row r="1500" spans="5:259">
      <c r="E1500" s="7"/>
      <c r="AH1500" s="1"/>
      <c r="IY1500" s="7"/>
    </row>
    <row r="1501" spans="5:259">
      <c r="E1501" s="7"/>
      <c r="AH1501" s="1"/>
      <c r="IY1501" s="7"/>
    </row>
    <row r="1502" spans="5:259">
      <c r="E1502" s="7"/>
      <c r="AH1502" s="1"/>
      <c r="IY1502" s="7"/>
    </row>
    <row r="1503" spans="5:259">
      <c r="E1503" s="7"/>
      <c r="AH1503" s="1"/>
      <c r="IY1503" s="7"/>
    </row>
    <row r="1504" spans="5:259">
      <c r="E1504" s="7"/>
      <c r="AH1504" s="1"/>
      <c r="IY1504" s="7"/>
    </row>
    <row r="1505" spans="5:259">
      <c r="E1505" s="7"/>
      <c r="AH1505" s="1"/>
      <c r="IY1505" s="7"/>
    </row>
    <row r="1506" spans="5:259">
      <c r="E1506" s="7"/>
      <c r="AH1506" s="1"/>
      <c r="IY1506" s="7"/>
    </row>
    <row r="1507" spans="5:259">
      <c r="E1507" s="7"/>
      <c r="AH1507" s="1"/>
      <c r="IY1507" s="7"/>
    </row>
    <row r="1508" spans="5:259">
      <c r="E1508" s="7"/>
      <c r="AH1508" s="1"/>
      <c r="IY1508" s="7"/>
    </row>
    <row r="1509" spans="5:259">
      <c r="E1509" s="7"/>
      <c r="AH1509" s="1"/>
      <c r="IY1509" s="7"/>
    </row>
    <row r="1510" spans="5:259">
      <c r="E1510" s="7"/>
      <c r="AH1510" s="1"/>
      <c r="IY1510" s="7"/>
    </row>
    <row r="1511" spans="5:259">
      <c r="E1511" s="7"/>
      <c r="AH1511" s="1"/>
      <c r="IY1511" s="7"/>
    </row>
    <row r="1512" spans="5:259">
      <c r="E1512" s="7"/>
      <c r="AH1512" s="1"/>
      <c r="IY1512" s="7"/>
    </row>
    <row r="1513" spans="5:259">
      <c r="E1513" s="7"/>
      <c r="AH1513" s="1"/>
      <c r="IY1513" s="7"/>
    </row>
    <row r="1514" spans="5:259">
      <c r="E1514" s="7"/>
      <c r="AH1514" s="1"/>
      <c r="IY1514" s="7"/>
    </row>
    <row r="1515" spans="5:259">
      <c r="E1515" s="7"/>
      <c r="AH1515" s="1"/>
      <c r="IY1515" s="7"/>
    </row>
    <row r="1516" spans="5:259">
      <c r="E1516" s="7"/>
      <c r="AH1516" s="1"/>
      <c r="IY1516" s="7"/>
    </row>
    <row r="1517" spans="5:259">
      <c r="E1517" s="7"/>
      <c r="AH1517" s="1"/>
      <c r="IY1517" s="7"/>
    </row>
    <row r="1518" spans="5:259">
      <c r="E1518" s="7"/>
      <c r="AH1518" s="1"/>
      <c r="IY1518" s="7"/>
    </row>
    <row r="1519" spans="5:259">
      <c r="E1519" s="7"/>
      <c r="AH1519" s="1"/>
      <c r="IY1519" s="7"/>
    </row>
    <row r="1520" spans="5:259">
      <c r="E1520" s="7"/>
      <c r="AH1520" s="1"/>
      <c r="IY1520" s="7"/>
    </row>
    <row r="1521" spans="5:259">
      <c r="E1521" s="7"/>
      <c r="AH1521" s="1"/>
      <c r="IY1521" s="7"/>
    </row>
    <row r="1522" spans="5:259">
      <c r="E1522" s="7"/>
      <c r="AH1522" s="1"/>
      <c r="IY1522" s="7"/>
    </row>
    <row r="1523" spans="5:259">
      <c r="E1523" s="7"/>
      <c r="AH1523" s="1"/>
      <c r="IY1523" s="7"/>
    </row>
    <row r="1524" spans="5:259">
      <c r="E1524" s="7"/>
      <c r="AH1524" s="1"/>
      <c r="IY1524" s="7"/>
    </row>
    <row r="1525" spans="5:259">
      <c r="E1525" s="7"/>
      <c r="AH1525" s="1"/>
      <c r="IY1525" s="7"/>
    </row>
    <row r="1526" spans="5:259">
      <c r="E1526" s="7"/>
      <c r="AH1526" s="1"/>
      <c r="IY1526" s="7"/>
    </row>
    <row r="1527" spans="5:259">
      <c r="E1527" s="7"/>
      <c r="AH1527" s="1"/>
      <c r="IY1527" s="7"/>
    </row>
    <row r="1528" spans="5:259">
      <c r="E1528" s="7"/>
      <c r="AH1528" s="1"/>
      <c r="IY1528" s="7"/>
    </row>
    <row r="1529" spans="5:259">
      <c r="E1529" s="7"/>
      <c r="AH1529" s="1"/>
      <c r="IY1529" s="7"/>
    </row>
    <row r="1530" spans="5:259">
      <c r="E1530" s="7"/>
      <c r="AH1530" s="1"/>
      <c r="IY1530" s="7"/>
    </row>
    <row r="1531" spans="5:259">
      <c r="E1531" s="7"/>
      <c r="AH1531" s="1"/>
      <c r="IY1531" s="7"/>
    </row>
    <row r="1532" spans="5:259">
      <c r="E1532" s="7"/>
      <c r="AH1532" s="1"/>
      <c r="IY1532" s="7"/>
    </row>
    <row r="1533" spans="5:259">
      <c r="E1533" s="7"/>
      <c r="AH1533" s="1"/>
      <c r="IY1533" s="7"/>
    </row>
    <row r="1534" spans="5:259">
      <c r="E1534" s="7"/>
      <c r="AH1534" s="1"/>
      <c r="IY1534" s="7"/>
    </row>
    <row r="1535" spans="5:259">
      <c r="E1535" s="7"/>
      <c r="AH1535" s="1"/>
      <c r="IY1535" s="7"/>
    </row>
    <row r="1536" spans="5:259">
      <c r="E1536" s="7"/>
      <c r="AH1536" s="1"/>
      <c r="IY1536" s="7"/>
    </row>
    <row r="1537" spans="5:259">
      <c r="E1537" s="7"/>
      <c r="AH1537" s="1"/>
      <c r="IY1537" s="7"/>
    </row>
    <row r="1538" spans="5:259">
      <c r="E1538" s="7"/>
      <c r="AH1538" s="1"/>
      <c r="IY1538" s="7"/>
    </row>
    <row r="1539" spans="5:259">
      <c r="E1539" s="7"/>
      <c r="AH1539" s="1"/>
      <c r="IY1539" s="7"/>
    </row>
    <row r="1540" spans="5:259">
      <c r="E1540" s="7"/>
      <c r="AH1540" s="1"/>
      <c r="IY1540" s="7"/>
    </row>
    <row r="1541" spans="5:259">
      <c r="E1541" s="7"/>
      <c r="AH1541" s="1"/>
      <c r="IY1541" s="7"/>
    </row>
    <row r="1542" spans="5:259">
      <c r="E1542" s="7"/>
      <c r="AH1542" s="1"/>
      <c r="IY1542" s="7"/>
    </row>
    <row r="1543" spans="5:259">
      <c r="E1543" s="7"/>
      <c r="AH1543" s="1"/>
      <c r="IY1543" s="7"/>
    </row>
    <row r="1544" spans="5:259">
      <c r="E1544" s="7"/>
      <c r="AH1544" s="1"/>
      <c r="IY1544" s="7"/>
    </row>
    <row r="1545" spans="5:259">
      <c r="E1545" s="7"/>
      <c r="AH1545" s="1"/>
      <c r="IY1545" s="7"/>
    </row>
    <row r="1546" spans="5:259">
      <c r="E1546" s="7"/>
      <c r="AH1546" s="1"/>
      <c r="IY1546" s="7"/>
    </row>
    <row r="1547" spans="5:259">
      <c r="E1547" s="7"/>
      <c r="AH1547" s="1"/>
      <c r="IY1547" s="7"/>
    </row>
    <row r="1548" spans="5:259">
      <c r="E1548" s="7"/>
      <c r="AH1548" s="1"/>
      <c r="IY1548" s="7"/>
    </row>
    <row r="1549" spans="5:259">
      <c r="E1549" s="7"/>
      <c r="AH1549" s="1"/>
      <c r="IY1549" s="7"/>
    </row>
    <row r="1550" spans="5:259">
      <c r="E1550" s="7"/>
      <c r="AH1550" s="1"/>
      <c r="IY1550" s="7"/>
    </row>
    <row r="1551" spans="5:259">
      <c r="E1551" s="7"/>
      <c r="AH1551" s="1"/>
      <c r="IY1551" s="7"/>
    </row>
    <row r="1552" spans="5:259">
      <c r="E1552" s="7"/>
      <c r="AH1552" s="1"/>
      <c r="IY1552" s="7"/>
    </row>
    <row r="1553" spans="5:259">
      <c r="E1553" s="7"/>
      <c r="AH1553" s="1"/>
      <c r="IY1553" s="7"/>
    </row>
    <row r="1554" spans="5:259">
      <c r="E1554" s="7"/>
      <c r="AH1554" s="1"/>
      <c r="IY1554" s="7"/>
    </row>
    <row r="1555" spans="5:259">
      <c r="E1555" s="7"/>
      <c r="AH1555" s="1"/>
      <c r="IY1555" s="7"/>
    </row>
    <row r="1556" spans="5:259">
      <c r="E1556" s="7"/>
      <c r="AH1556" s="1"/>
      <c r="IY1556" s="7"/>
    </row>
    <row r="1557" spans="5:259">
      <c r="E1557" s="7"/>
      <c r="AH1557" s="1"/>
      <c r="IY1557" s="7"/>
    </row>
    <row r="1558" spans="5:259">
      <c r="E1558" s="7"/>
      <c r="AH1558" s="1"/>
      <c r="IY1558" s="7"/>
    </row>
    <row r="1559" spans="5:259">
      <c r="E1559" s="7"/>
      <c r="AH1559" s="1"/>
      <c r="IY1559" s="7"/>
    </row>
    <row r="1560" spans="5:259">
      <c r="E1560" s="7"/>
      <c r="AH1560" s="1"/>
      <c r="IY1560" s="7"/>
    </row>
    <row r="1561" spans="5:259">
      <c r="E1561" s="7"/>
      <c r="AH1561" s="1"/>
      <c r="IY1561" s="7"/>
    </row>
    <row r="1562" spans="5:259">
      <c r="E1562" s="7"/>
      <c r="AH1562" s="1"/>
      <c r="IY1562" s="7"/>
    </row>
    <row r="1563" spans="5:259">
      <c r="E1563" s="7"/>
      <c r="AH1563" s="1"/>
      <c r="IY1563" s="7"/>
    </row>
    <row r="1564" spans="5:259">
      <c r="E1564" s="7"/>
      <c r="AH1564" s="1"/>
      <c r="IY1564" s="7"/>
    </row>
    <row r="1565" spans="5:259">
      <c r="E1565" s="7"/>
      <c r="AH1565" s="1"/>
      <c r="IY1565" s="7"/>
    </row>
    <row r="1566" spans="5:259">
      <c r="E1566" s="7"/>
      <c r="AH1566" s="1"/>
      <c r="IY1566" s="7"/>
    </row>
    <row r="1567" spans="5:259">
      <c r="E1567" s="7"/>
      <c r="AH1567" s="1"/>
      <c r="IY1567" s="7"/>
    </row>
    <row r="1568" spans="5:259">
      <c r="E1568" s="7"/>
      <c r="AH1568" s="1"/>
      <c r="IY1568" s="7"/>
    </row>
    <row r="1569" spans="5:259">
      <c r="E1569" s="7"/>
      <c r="AH1569" s="1"/>
      <c r="IY1569" s="7"/>
    </row>
    <row r="1570" spans="5:259">
      <c r="E1570" s="7"/>
      <c r="AH1570" s="1"/>
      <c r="IY1570" s="7"/>
    </row>
    <row r="1571" spans="5:259">
      <c r="E1571" s="7"/>
      <c r="AH1571" s="1"/>
      <c r="IY1571" s="7"/>
    </row>
    <row r="1572" spans="5:259">
      <c r="E1572" s="7"/>
      <c r="AH1572" s="1"/>
      <c r="IY1572" s="7"/>
    </row>
    <row r="1573" spans="5:259">
      <c r="E1573" s="7"/>
      <c r="AH1573" s="1"/>
      <c r="IY1573" s="7"/>
    </row>
    <row r="1574" spans="5:259">
      <c r="E1574" s="7"/>
      <c r="AH1574" s="1"/>
      <c r="IY1574" s="7"/>
    </row>
    <row r="1575" spans="5:259">
      <c r="E1575" s="7"/>
      <c r="AH1575" s="1"/>
      <c r="IY1575" s="7"/>
    </row>
    <row r="1576" spans="5:259">
      <c r="E1576" s="7"/>
      <c r="AH1576" s="1"/>
      <c r="IY1576" s="7"/>
    </row>
    <row r="1577" spans="5:259">
      <c r="E1577" s="7"/>
      <c r="AH1577" s="1"/>
      <c r="IY1577" s="7"/>
    </row>
    <row r="1578" spans="5:259">
      <c r="E1578" s="7"/>
      <c r="AH1578" s="1"/>
      <c r="IY1578" s="7"/>
    </row>
    <row r="1579" spans="5:259">
      <c r="E1579" s="7"/>
      <c r="AH1579" s="1"/>
      <c r="IY1579" s="7"/>
    </row>
    <row r="1580" spans="5:259">
      <c r="E1580" s="7"/>
      <c r="AH1580" s="1"/>
      <c r="IY1580" s="7"/>
    </row>
    <row r="1581" spans="5:259">
      <c r="E1581" s="7"/>
      <c r="AH1581" s="1"/>
      <c r="IY1581" s="7"/>
    </row>
    <row r="1582" spans="5:259">
      <c r="E1582" s="7"/>
      <c r="AH1582" s="1"/>
      <c r="IY1582" s="7"/>
    </row>
    <row r="1583" spans="5:259">
      <c r="E1583" s="7"/>
      <c r="AH1583" s="1"/>
      <c r="IY1583" s="7"/>
    </row>
    <row r="1584" spans="5:259">
      <c r="E1584" s="7"/>
      <c r="AH1584" s="1"/>
      <c r="IY1584" s="7"/>
    </row>
    <row r="1585" spans="5:259">
      <c r="E1585" s="7"/>
      <c r="AH1585" s="1"/>
      <c r="IY1585" s="7"/>
    </row>
    <row r="1586" spans="5:259">
      <c r="E1586" s="7"/>
      <c r="AH1586" s="1"/>
      <c r="IY1586" s="7"/>
    </row>
    <row r="1587" spans="5:259">
      <c r="E1587" s="7"/>
      <c r="AH1587" s="1"/>
      <c r="IY1587" s="7"/>
    </row>
    <row r="1588" spans="5:259">
      <c r="E1588" s="7"/>
      <c r="AH1588" s="1"/>
      <c r="IY1588" s="7"/>
    </row>
    <row r="1589" spans="5:259">
      <c r="E1589" s="7"/>
      <c r="AH1589" s="1"/>
      <c r="IY1589" s="7"/>
    </row>
    <row r="1590" spans="5:259">
      <c r="E1590" s="7"/>
      <c r="AH1590" s="1"/>
      <c r="IY1590" s="7"/>
    </row>
    <row r="1591" spans="5:259">
      <c r="E1591" s="7"/>
      <c r="AH1591" s="1"/>
      <c r="IY1591" s="7"/>
    </row>
    <row r="1592" spans="5:259">
      <c r="E1592" s="7"/>
      <c r="AH1592" s="1"/>
      <c r="IY1592" s="7"/>
    </row>
    <row r="1593" spans="5:259">
      <c r="E1593" s="7"/>
      <c r="AH1593" s="1"/>
      <c r="IY1593" s="7"/>
    </row>
    <row r="1594" spans="5:259">
      <c r="E1594" s="7"/>
      <c r="AH1594" s="1"/>
      <c r="IY1594" s="7"/>
    </row>
    <row r="1595" spans="5:259">
      <c r="E1595" s="7"/>
      <c r="AH1595" s="1"/>
      <c r="IY1595" s="7"/>
    </row>
    <row r="1596" spans="5:259">
      <c r="E1596" s="7"/>
      <c r="AH1596" s="1"/>
      <c r="IY1596" s="7"/>
    </row>
    <row r="1597" spans="5:259">
      <c r="E1597" s="7"/>
      <c r="AH1597" s="1"/>
      <c r="IY1597" s="7"/>
    </row>
    <row r="1598" spans="5:259">
      <c r="E1598" s="7"/>
      <c r="AH1598" s="1"/>
      <c r="IY1598" s="7"/>
    </row>
    <row r="1599" spans="5:259">
      <c r="E1599" s="7"/>
      <c r="AH1599" s="1"/>
      <c r="IY1599" s="7"/>
    </row>
    <row r="1600" spans="5:259">
      <c r="E1600" s="7"/>
      <c r="AH1600" s="1"/>
      <c r="IY1600" s="7"/>
    </row>
    <row r="1601" spans="5:259">
      <c r="E1601" s="7"/>
      <c r="AH1601" s="1"/>
      <c r="IY1601" s="7"/>
    </row>
    <row r="1602" spans="5:259">
      <c r="E1602" s="7"/>
      <c r="AH1602" s="1"/>
      <c r="IY1602" s="7"/>
    </row>
    <row r="1603" spans="5:259">
      <c r="E1603" s="7"/>
      <c r="AH1603" s="1"/>
      <c r="IY1603" s="7"/>
    </row>
    <row r="1604" spans="5:259">
      <c r="E1604" s="7"/>
      <c r="AH1604" s="1"/>
      <c r="IY1604" s="7"/>
    </row>
    <row r="1605" spans="5:259">
      <c r="E1605" s="7"/>
      <c r="AH1605" s="1"/>
      <c r="IY1605" s="7"/>
    </row>
    <row r="1606" spans="5:259">
      <c r="E1606" s="7"/>
      <c r="AH1606" s="1"/>
      <c r="IY1606" s="7"/>
    </row>
    <row r="1607" spans="5:259">
      <c r="E1607" s="7"/>
      <c r="AH1607" s="1"/>
      <c r="IY1607" s="7"/>
    </row>
    <row r="1608" spans="5:259">
      <c r="E1608" s="7"/>
      <c r="AH1608" s="1"/>
      <c r="IY1608" s="7"/>
    </row>
    <row r="1609" spans="5:259">
      <c r="E1609" s="7"/>
      <c r="AH1609" s="1"/>
      <c r="IY1609" s="7"/>
    </row>
    <row r="1610" spans="5:259">
      <c r="E1610" s="7"/>
      <c r="AH1610" s="1"/>
      <c r="IY1610" s="7"/>
    </row>
    <row r="1611" spans="5:259">
      <c r="E1611" s="7"/>
      <c r="AH1611" s="1"/>
      <c r="IY1611" s="7"/>
    </row>
    <row r="1612" spans="5:259">
      <c r="E1612" s="7"/>
      <c r="AH1612" s="1"/>
      <c r="IY1612" s="7"/>
    </row>
    <row r="1613" spans="5:259">
      <c r="E1613" s="7"/>
      <c r="AH1613" s="1"/>
      <c r="IY1613" s="7"/>
    </row>
    <row r="1614" spans="5:259">
      <c r="E1614" s="7"/>
      <c r="AH1614" s="1"/>
      <c r="IY1614" s="7"/>
    </row>
    <row r="1615" spans="5:259">
      <c r="E1615" s="7"/>
      <c r="AH1615" s="1"/>
      <c r="IY1615" s="7"/>
    </row>
    <row r="1616" spans="5:259">
      <c r="E1616" s="7"/>
      <c r="AH1616" s="1"/>
      <c r="IY1616" s="7"/>
    </row>
    <row r="1617" spans="5:259">
      <c r="E1617" s="7"/>
      <c r="AH1617" s="1"/>
      <c r="IY1617" s="7"/>
    </row>
    <row r="1618" spans="5:259">
      <c r="E1618" s="7"/>
      <c r="AH1618" s="1"/>
      <c r="IY1618" s="7"/>
    </row>
    <row r="1619" spans="5:259">
      <c r="E1619" s="7"/>
      <c r="AH1619" s="1"/>
      <c r="IY1619" s="7"/>
    </row>
    <row r="1620" spans="5:259">
      <c r="E1620" s="7"/>
      <c r="AH1620" s="1"/>
      <c r="IY1620" s="7"/>
    </row>
    <row r="1621" spans="5:259">
      <c r="E1621" s="7"/>
      <c r="AH1621" s="1"/>
      <c r="IY1621" s="7"/>
    </row>
    <row r="1622" spans="5:259">
      <c r="E1622" s="7"/>
      <c r="AH1622" s="1"/>
      <c r="IY1622" s="7"/>
    </row>
    <row r="1623" spans="5:259">
      <c r="E1623" s="7"/>
      <c r="AH1623" s="1"/>
      <c r="IY1623" s="7"/>
    </row>
    <row r="1624" spans="5:259">
      <c r="E1624" s="7"/>
      <c r="AH1624" s="1"/>
      <c r="IY1624" s="7"/>
    </row>
    <row r="1625" spans="5:259">
      <c r="E1625" s="7"/>
      <c r="AH1625" s="1"/>
      <c r="IY1625" s="7"/>
    </row>
    <row r="1626" spans="5:259">
      <c r="E1626" s="7"/>
      <c r="AH1626" s="1"/>
      <c r="IY1626" s="7"/>
    </row>
    <row r="1627" spans="5:259">
      <c r="E1627" s="7"/>
      <c r="AH1627" s="1"/>
      <c r="IY1627" s="7"/>
    </row>
    <row r="1628" spans="5:259">
      <c r="E1628" s="7"/>
      <c r="AH1628" s="1"/>
      <c r="IY1628" s="7"/>
    </row>
    <row r="1629" spans="5:259">
      <c r="E1629" s="7"/>
      <c r="AH1629" s="1"/>
      <c r="IY1629" s="7"/>
    </row>
    <row r="1630" spans="5:259">
      <c r="E1630" s="7"/>
      <c r="AH1630" s="1"/>
      <c r="IY1630" s="7"/>
    </row>
    <row r="1631" spans="5:259">
      <c r="E1631" s="7"/>
      <c r="AH1631" s="1"/>
      <c r="IY1631" s="7"/>
    </row>
    <row r="1632" spans="5:259">
      <c r="E1632" s="7"/>
      <c r="AH1632" s="1"/>
      <c r="IY1632" s="7"/>
    </row>
    <row r="1633" spans="5:259">
      <c r="E1633" s="7"/>
      <c r="AH1633" s="1"/>
      <c r="IY1633" s="7"/>
    </row>
    <row r="1634" spans="5:259">
      <c r="E1634" s="7"/>
      <c r="AH1634" s="1"/>
      <c r="IY1634" s="7"/>
    </row>
    <row r="1635" spans="5:259">
      <c r="E1635" s="7"/>
      <c r="AH1635" s="1"/>
      <c r="IY1635" s="7"/>
    </row>
    <row r="1636" spans="5:259">
      <c r="E1636" s="7"/>
      <c r="AH1636" s="1"/>
      <c r="IY1636" s="7"/>
    </row>
    <row r="1637" spans="5:259">
      <c r="E1637" s="7"/>
      <c r="AH1637" s="1"/>
      <c r="IY1637" s="7"/>
    </row>
    <row r="1638" spans="5:259">
      <c r="E1638" s="7"/>
      <c r="AH1638" s="1"/>
      <c r="IY1638" s="7"/>
    </row>
    <row r="1639" spans="5:259">
      <c r="E1639" s="7"/>
      <c r="AH1639" s="1"/>
      <c r="IY1639" s="7"/>
    </row>
    <row r="1640" spans="5:259">
      <c r="E1640" s="7"/>
      <c r="AH1640" s="1"/>
      <c r="IY1640" s="7"/>
    </row>
    <row r="1641" spans="5:259">
      <c r="E1641" s="7"/>
      <c r="AH1641" s="1"/>
      <c r="IY1641" s="7"/>
    </row>
    <row r="1642" spans="5:259">
      <c r="E1642" s="7"/>
      <c r="AH1642" s="1"/>
      <c r="IY1642" s="7"/>
    </row>
    <row r="1643" spans="5:259">
      <c r="E1643" s="7"/>
      <c r="AH1643" s="1"/>
      <c r="IY1643" s="7"/>
    </row>
    <row r="1644" spans="5:259">
      <c r="E1644" s="7"/>
      <c r="AH1644" s="1"/>
      <c r="IY1644" s="7"/>
    </row>
    <row r="1645" spans="5:259">
      <c r="E1645" s="7"/>
      <c r="AH1645" s="1"/>
      <c r="IY1645" s="7"/>
    </row>
    <row r="1646" spans="5:259">
      <c r="E1646" s="7"/>
      <c r="AH1646" s="1"/>
      <c r="IY1646" s="7"/>
    </row>
    <row r="1647" spans="5:259">
      <c r="E1647" s="7"/>
      <c r="AH1647" s="1"/>
      <c r="IY1647" s="7"/>
    </row>
    <row r="1648" spans="5:259">
      <c r="E1648" s="7"/>
      <c r="AH1648" s="1"/>
      <c r="IY1648" s="7"/>
    </row>
    <row r="1649" spans="5:259">
      <c r="E1649" s="7"/>
      <c r="AH1649" s="1"/>
      <c r="IY1649" s="7"/>
    </row>
    <row r="1650" spans="5:259">
      <c r="E1650" s="7"/>
      <c r="AH1650" s="1"/>
      <c r="IY1650" s="7"/>
    </row>
    <row r="1651" spans="5:259">
      <c r="E1651" s="7"/>
      <c r="AH1651" s="1"/>
      <c r="IY1651" s="7"/>
    </row>
    <row r="1652" spans="5:259">
      <c r="E1652" s="7"/>
      <c r="AH1652" s="1"/>
      <c r="IY1652" s="7"/>
    </row>
    <row r="1653" spans="5:259">
      <c r="E1653" s="7"/>
      <c r="AH1653" s="1"/>
      <c r="IY1653" s="7"/>
    </row>
    <row r="1654" spans="5:259">
      <c r="E1654" s="7"/>
      <c r="AH1654" s="1"/>
      <c r="IY1654" s="7"/>
    </row>
    <row r="1655" spans="5:259">
      <c r="E1655" s="7"/>
      <c r="AH1655" s="1"/>
      <c r="IY1655" s="7"/>
    </row>
    <row r="1656" spans="5:259">
      <c r="E1656" s="7"/>
      <c r="AH1656" s="1"/>
      <c r="IY1656" s="7"/>
    </row>
    <row r="1657" spans="5:259">
      <c r="E1657" s="7"/>
      <c r="AH1657" s="1"/>
      <c r="IY1657" s="7"/>
    </row>
    <row r="1658" spans="5:259">
      <c r="E1658" s="7"/>
      <c r="AH1658" s="1"/>
      <c r="IY1658" s="7"/>
    </row>
    <row r="1659" spans="5:259">
      <c r="E1659" s="7"/>
      <c r="AH1659" s="1"/>
      <c r="IY1659" s="7"/>
    </row>
    <row r="1660" spans="5:259">
      <c r="E1660" s="7"/>
      <c r="AH1660" s="1"/>
      <c r="IY1660" s="7"/>
    </row>
    <row r="1661" spans="5:259">
      <c r="E1661" s="7"/>
      <c r="AH1661" s="1"/>
      <c r="IY1661" s="7"/>
    </row>
    <row r="1662" spans="5:259">
      <c r="E1662" s="7"/>
      <c r="AH1662" s="1"/>
      <c r="IY1662" s="7"/>
    </row>
    <row r="1663" spans="5:259">
      <c r="E1663" s="7"/>
      <c r="AH1663" s="1"/>
      <c r="IY1663" s="7"/>
    </row>
    <row r="1664" spans="5:259">
      <c r="E1664" s="7"/>
      <c r="AH1664" s="1"/>
      <c r="IY1664" s="7"/>
    </row>
    <row r="1665" spans="5:259">
      <c r="E1665" s="7"/>
      <c r="AH1665" s="1"/>
      <c r="IY1665" s="7"/>
    </row>
    <row r="1666" spans="5:259">
      <c r="E1666" s="7"/>
      <c r="AH1666" s="1"/>
      <c r="IY1666" s="7"/>
    </row>
    <row r="1667" spans="5:259">
      <c r="E1667" s="7"/>
      <c r="AH1667" s="1"/>
      <c r="IY1667" s="7"/>
    </row>
    <row r="1668" spans="5:259">
      <c r="E1668" s="7"/>
      <c r="AH1668" s="1"/>
      <c r="IY1668" s="7"/>
    </row>
    <row r="1669" spans="5:259">
      <c r="E1669" s="7"/>
      <c r="AH1669" s="1"/>
      <c r="IY1669" s="7"/>
    </row>
    <row r="1670" spans="5:259">
      <c r="E1670" s="7"/>
      <c r="AH1670" s="1"/>
      <c r="IY1670" s="7"/>
    </row>
    <row r="1671" spans="5:259">
      <c r="E1671" s="7"/>
      <c r="AH1671" s="1"/>
      <c r="IY1671" s="7"/>
    </row>
    <row r="1672" spans="5:259">
      <c r="E1672" s="7"/>
      <c r="AH1672" s="1"/>
      <c r="IY1672" s="7"/>
    </row>
    <row r="1673" spans="5:259">
      <c r="E1673" s="7"/>
      <c r="AH1673" s="1"/>
      <c r="IY1673" s="7"/>
    </row>
    <row r="1674" spans="5:259">
      <c r="E1674" s="7"/>
      <c r="AH1674" s="1"/>
      <c r="IY1674" s="7"/>
    </row>
    <row r="1675" spans="5:259">
      <c r="E1675" s="7"/>
      <c r="AH1675" s="1"/>
      <c r="IY1675" s="7"/>
    </row>
    <row r="1676" spans="5:259">
      <c r="E1676" s="7"/>
      <c r="AH1676" s="1"/>
      <c r="IY1676" s="7"/>
    </row>
    <row r="1677" spans="5:259">
      <c r="E1677" s="7"/>
      <c r="AH1677" s="1"/>
      <c r="IY1677" s="7"/>
    </row>
    <row r="1678" spans="5:259">
      <c r="E1678" s="7"/>
      <c r="AH1678" s="1"/>
      <c r="IY1678" s="7"/>
    </row>
    <row r="1679" spans="5:259">
      <c r="E1679" s="7"/>
      <c r="AH1679" s="1"/>
      <c r="IY1679" s="7"/>
    </row>
    <row r="1680" spans="5:259">
      <c r="E1680" s="7"/>
      <c r="AH1680" s="1"/>
      <c r="IY1680" s="7"/>
    </row>
    <row r="1681" spans="5:259">
      <c r="E1681" s="7"/>
      <c r="AH1681" s="1"/>
      <c r="IY1681" s="7"/>
    </row>
    <row r="1682" spans="5:259">
      <c r="E1682" s="7"/>
      <c r="AH1682" s="1"/>
      <c r="IY1682" s="7"/>
    </row>
    <row r="1683" spans="5:259">
      <c r="E1683" s="7"/>
      <c r="AH1683" s="1"/>
      <c r="IY1683" s="7"/>
    </row>
    <row r="1684" spans="5:259">
      <c r="E1684" s="7"/>
      <c r="AH1684" s="1"/>
      <c r="IY1684" s="7"/>
    </row>
    <row r="1685" spans="5:259">
      <c r="E1685" s="7"/>
      <c r="AH1685" s="1"/>
      <c r="IY1685" s="7"/>
    </row>
    <row r="1686" spans="5:259">
      <c r="E1686" s="7"/>
      <c r="AH1686" s="1"/>
      <c r="IY1686" s="7"/>
    </row>
    <row r="1687" spans="5:259">
      <c r="E1687" s="7"/>
      <c r="AH1687" s="1"/>
      <c r="IY1687" s="7"/>
    </row>
    <row r="1688" spans="5:259">
      <c r="E1688" s="7"/>
      <c r="AH1688" s="1"/>
      <c r="IY1688" s="7"/>
    </row>
    <row r="1689" spans="5:259">
      <c r="E1689" s="7"/>
      <c r="AH1689" s="1"/>
      <c r="IY1689" s="7"/>
    </row>
    <row r="1690" spans="5:259">
      <c r="E1690" s="7"/>
      <c r="AH1690" s="1"/>
      <c r="IY1690" s="7"/>
    </row>
    <row r="1691" spans="5:259">
      <c r="E1691" s="7"/>
      <c r="AH1691" s="1"/>
      <c r="IY1691" s="7"/>
    </row>
    <row r="1692" spans="5:259">
      <c r="E1692" s="7"/>
      <c r="AH1692" s="1"/>
      <c r="IY1692" s="7"/>
    </row>
    <row r="1693" spans="5:259">
      <c r="E1693" s="7"/>
      <c r="AH1693" s="1"/>
      <c r="IY1693" s="7"/>
    </row>
    <row r="1694" spans="5:259">
      <c r="E1694" s="7"/>
      <c r="AH1694" s="1"/>
      <c r="IY1694" s="7"/>
    </row>
    <row r="1695" spans="5:259">
      <c r="E1695" s="7"/>
      <c r="AH1695" s="1"/>
      <c r="IY1695" s="7"/>
    </row>
    <row r="1696" spans="5:259">
      <c r="E1696" s="7"/>
      <c r="AH1696" s="1"/>
      <c r="IY1696" s="7"/>
    </row>
    <row r="1697" spans="5:259">
      <c r="E1697" s="7"/>
      <c r="AH1697" s="1"/>
      <c r="IY1697" s="7"/>
    </row>
    <row r="1698" spans="5:259">
      <c r="E1698" s="7"/>
      <c r="AH1698" s="1"/>
      <c r="IY1698" s="7"/>
    </row>
    <row r="1699" spans="5:259">
      <c r="E1699" s="7"/>
      <c r="AH1699" s="1"/>
      <c r="IY1699" s="7"/>
    </row>
    <row r="1700" spans="5:259">
      <c r="E1700" s="7"/>
      <c r="AH1700" s="1"/>
      <c r="IY1700" s="7"/>
    </row>
    <row r="1701" spans="5:259">
      <c r="E1701" s="7"/>
      <c r="AH1701" s="1"/>
      <c r="IY1701" s="7"/>
    </row>
    <row r="1702" spans="5:259">
      <c r="E1702" s="7"/>
      <c r="AH1702" s="1"/>
      <c r="IY1702" s="7"/>
    </row>
    <row r="1703" spans="5:259">
      <c r="E1703" s="7"/>
      <c r="AH1703" s="1"/>
      <c r="IY1703" s="7"/>
    </row>
    <row r="1704" spans="5:259">
      <c r="E1704" s="7"/>
      <c r="AH1704" s="1"/>
      <c r="IY1704" s="7"/>
    </row>
    <row r="1705" spans="5:259">
      <c r="E1705" s="7"/>
      <c r="AH1705" s="1"/>
      <c r="IY1705" s="7"/>
    </row>
    <row r="1706" spans="5:259">
      <c r="E1706" s="7"/>
      <c r="AH1706" s="1"/>
      <c r="IY1706" s="7"/>
    </row>
    <row r="1707" spans="5:259">
      <c r="E1707" s="7"/>
      <c r="AH1707" s="1"/>
      <c r="IY1707" s="7"/>
    </row>
    <row r="1708" spans="5:259">
      <c r="E1708" s="7"/>
      <c r="AH1708" s="1"/>
      <c r="IY1708" s="7"/>
    </row>
    <row r="1709" spans="5:259">
      <c r="E1709" s="7"/>
      <c r="AH1709" s="1"/>
      <c r="IY1709" s="7"/>
    </row>
    <row r="1710" spans="5:259">
      <c r="E1710" s="7"/>
      <c r="AH1710" s="1"/>
      <c r="IY1710" s="7"/>
    </row>
    <row r="1711" spans="5:259">
      <c r="E1711" s="7"/>
      <c r="AH1711" s="1"/>
      <c r="IY1711" s="7"/>
    </row>
    <row r="1712" spans="5:259">
      <c r="E1712" s="7"/>
      <c r="AH1712" s="1"/>
      <c r="IY1712" s="7"/>
    </row>
    <row r="1713" spans="5:259">
      <c r="E1713" s="7"/>
      <c r="AH1713" s="1"/>
      <c r="IY1713" s="7"/>
    </row>
    <row r="1714" spans="5:259">
      <c r="E1714" s="7"/>
      <c r="AH1714" s="1"/>
      <c r="IY1714" s="7"/>
    </row>
    <row r="1715" spans="5:259">
      <c r="E1715" s="7"/>
      <c r="AH1715" s="1"/>
      <c r="IY1715" s="7"/>
    </row>
    <row r="1716" spans="5:259">
      <c r="E1716" s="7"/>
      <c r="AH1716" s="1"/>
      <c r="IY1716" s="7"/>
    </row>
    <row r="1717" spans="5:259">
      <c r="E1717" s="7"/>
      <c r="AH1717" s="1"/>
      <c r="IY1717" s="7"/>
    </row>
    <row r="1718" spans="5:259">
      <c r="E1718" s="7"/>
      <c r="AH1718" s="1"/>
      <c r="IY1718" s="7"/>
    </row>
    <row r="1719" spans="5:259">
      <c r="E1719" s="7"/>
      <c r="AH1719" s="1"/>
      <c r="IY1719" s="7"/>
    </row>
    <row r="1720" spans="5:259">
      <c r="E1720" s="7"/>
      <c r="AH1720" s="1"/>
      <c r="IY1720" s="7"/>
    </row>
    <row r="1721" spans="5:259">
      <c r="E1721" s="7"/>
      <c r="AH1721" s="1"/>
      <c r="IY1721" s="7"/>
    </row>
    <row r="1722" spans="5:259">
      <c r="E1722" s="7"/>
      <c r="AH1722" s="1"/>
      <c r="IY1722" s="7"/>
    </row>
    <row r="1723" spans="5:259">
      <c r="E1723" s="7"/>
      <c r="AH1723" s="1"/>
      <c r="IY1723" s="7"/>
    </row>
    <row r="1724" spans="5:259">
      <c r="E1724" s="7"/>
      <c r="AH1724" s="1"/>
      <c r="IY1724" s="7"/>
    </row>
    <row r="1725" spans="5:259">
      <c r="E1725" s="7"/>
      <c r="AH1725" s="1"/>
      <c r="IY1725" s="7"/>
    </row>
    <row r="1726" spans="5:259">
      <c r="E1726" s="7"/>
      <c r="AH1726" s="1"/>
      <c r="IY1726" s="7"/>
    </row>
    <row r="1727" spans="5:259">
      <c r="E1727" s="7"/>
      <c r="AH1727" s="1"/>
      <c r="IY1727" s="7"/>
    </row>
    <row r="1728" spans="5:259">
      <c r="E1728" s="7"/>
      <c r="AH1728" s="1"/>
      <c r="IY1728" s="7"/>
    </row>
    <row r="1729" spans="5:259">
      <c r="E1729" s="7"/>
      <c r="AH1729" s="1"/>
      <c r="IY1729" s="7"/>
    </row>
    <row r="1730" spans="5:259">
      <c r="E1730" s="7"/>
      <c r="AH1730" s="1"/>
      <c r="IY1730" s="7"/>
    </row>
    <row r="1731" spans="5:259">
      <c r="E1731" s="7"/>
      <c r="AH1731" s="1"/>
      <c r="IY1731" s="7"/>
    </row>
    <row r="1732" spans="5:259">
      <c r="E1732" s="7"/>
      <c r="AH1732" s="1"/>
      <c r="IY1732" s="7"/>
    </row>
    <row r="1733" spans="5:259">
      <c r="E1733" s="7"/>
      <c r="AH1733" s="1"/>
      <c r="IY1733" s="7"/>
    </row>
    <row r="1734" spans="5:259">
      <c r="E1734" s="7"/>
      <c r="AH1734" s="1"/>
      <c r="IY1734" s="7"/>
    </row>
    <row r="1735" spans="5:259">
      <c r="E1735" s="7"/>
      <c r="AH1735" s="1"/>
      <c r="IY1735" s="7"/>
    </row>
    <row r="1736" spans="5:259">
      <c r="E1736" s="7"/>
      <c r="AH1736" s="1"/>
      <c r="IY1736" s="7"/>
    </row>
    <row r="1737" spans="5:259">
      <c r="E1737" s="7"/>
      <c r="AH1737" s="1"/>
      <c r="IY1737" s="7"/>
    </row>
    <row r="1738" spans="5:259">
      <c r="E1738" s="7"/>
      <c r="AH1738" s="1"/>
      <c r="IY1738" s="7"/>
    </row>
    <row r="1739" spans="5:259">
      <c r="E1739" s="7"/>
      <c r="AH1739" s="1"/>
      <c r="IY1739" s="7"/>
    </row>
    <row r="1740" spans="5:259">
      <c r="E1740" s="7"/>
      <c r="AH1740" s="1"/>
      <c r="IY1740" s="7"/>
    </row>
    <row r="1741" spans="5:259">
      <c r="E1741" s="7"/>
      <c r="AH1741" s="1"/>
      <c r="IY1741" s="7"/>
    </row>
    <row r="1742" spans="5:259">
      <c r="E1742" s="7"/>
      <c r="AH1742" s="1"/>
      <c r="IY1742" s="7"/>
    </row>
    <row r="1743" spans="5:259">
      <c r="E1743" s="7"/>
      <c r="AH1743" s="1"/>
      <c r="IY1743" s="7"/>
    </row>
    <row r="1744" spans="5:259">
      <c r="E1744" s="7"/>
      <c r="AH1744" s="1"/>
      <c r="IY1744" s="7"/>
    </row>
    <row r="1745" spans="5:259">
      <c r="E1745" s="7"/>
      <c r="AH1745" s="1"/>
      <c r="IY1745" s="7"/>
    </row>
    <row r="1746" spans="5:259">
      <c r="E1746" s="7"/>
      <c r="AH1746" s="1"/>
      <c r="IY1746" s="7"/>
    </row>
    <row r="1747" spans="5:259">
      <c r="E1747" s="7"/>
      <c r="AH1747" s="1"/>
      <c r="IY1747" s="7"/>
    </row>
    <row r="1748" spans="5:259">
      <c r="E1748" s="7"/>
      <c r="AH1748" s="1"/>
      <c r="IY1748" s="7"/>
    </row>
    <row r="1749" spans="5:259">
      <c r="E1749" s="7"/>
      <c r="AH1749" s="1"/>
      <c r="IY1749" s="7"/>
    </row>
    <row r="1750" spans="5:259">
      <c r="E1750" s="7"/>
      <c r="AH1750" s="1"/>
      <c r="IY1750" s="7"/>
    </row>
    <row r="1751" spans="5:259">
      <c r="E1751" s="7"/>
      <c r="AH1751" s="1"/>
      <c r="IY1751" s="7"/>
    </row>
    <row r="1752" spans="5:259">
      <c r="E1752" s="7"/>
      <c r="AH1752" s="1"/>
      <c r="IY1752" s="7"/>
    </row>
    <row r="1753" spans="5:259">
      <c r="E1753" s="7"/>
      <c r="AH1753" s="1"/>
      <c r="IY1753" s="7"/>
    </row>
    <row r="1754" spans="5:259">
      <c r="E1754" s="7"/>
      <c r="AH1754" s="1"/>
      <c r="IY1754" s="7"/>
    </row>
    <row r="1755" spans="5:259">
      <c r="E1755" s="7"/>
      <c r="AH1755" s="1"/>
      <c r="IY1755" s="7"/>
    </row>
    <row r="1756" spans="5:259">
      <c r="E1756" s="7"/>
      <c r="AH1756" s="1"/>
      <c r="IY1756" s="7"/>
    </row>
    <row r="1757" spans="5:259">
      <c r="E1757" s="7"/>
      <c r="AH1757" s="1"/>
      <c r="IY1757" s="7"/>
    </row>
    <row r="1758" spans="5:259">
      <c r="E1758" s="7"/>
      <c r="AH1758" s="1"/>
      <c r="IY1758" s="7"/>
    </row>
    <row r="1759" spans="5:259">
      <c r="E1759" s="7"/>
      <c r="AH1759" s="1"/>
      <c r="IY1759" s="7"/>
    </row>
    <row r="1760" spans="5:259">
      <c r="E1760" s="7"/>
      <c r="AH1760" s="1"/>
      <c r="IY1760" s="7"/>
    </row>
    <row r="1761" spans="5:259">
      <c r="E1761" s="7"/>
      <c r="AH1761" s="1"/>
      <c r="IY1761" s="7"/>
    </row>
    <row r="1762" spans="5:259">
      <c r="E1762" s="7"/>
      <c r="AH1762" s="1"/>
      <c r="IY1762" s="7"/>
    </row>
    <row r="1763" spans="5:259">
      <c r="E1763" s="7"/>
      <c r="AH1763" s="1"/>
      <c r="IY1763" s="7"/>
    </row>
    <row r="1764" spans="5:259">
      <c r="E1764" s="7"/>
      <c r="AH1764" s="1"/>
      <c r="IY1764" s="7"/>
    </row>
    <row r="1765" spans="5:259">
      <c r="E1765" s="7"/>
      <c r="AH1765" s="1"/>
      <c r="IY1765" s="7"/>
    </row>
    <row r="1766" spans="5:259">
      <c r="E1766" s="7"/>
      <c r="AH1766" s="1"/>
      <c r="IY1766" s="7"/>
    </row>
    <row r="1767" spans="5:259">
      <c r="E1767" s="7"/>
      <c r="AH1767" s="1"/>
      <c r="IY1767" s="7"/>
    </row>
    <row r="1768" spans="5:259">
      <c r="E1768" s="7"/>
      <c r="AH1768" s="1"/>
      <c r="IY1768" s="7"/>
    </row>
    <row r="1769" spans="5:259">
      <c r="E1769" s="7"/>
      <c r="AH1769" s="1"/>
      <c r="IY1769" s="7"/>
    </row>
    <row r="1770" spans="5:259">
      <c r="E1770" s="7"/>
      <c r="AH1770" s="1"/>
      <c r="IY1770" s="7"/>
    </row>
    <row r="1771" spans="5:259">
      <c r="E1771" s="7"/>
      <c r="AH1771" s="1"/>
      <c r="IY1771" s="7"/>
    </row>
    <row r="1772" spans="5:259">
      <c r="E1772" s="7"/>
      <c r="AH1772" s="1"/>
      <c r="IY1772" s="7"/>
    </row>
    <row r="1773" spans="5:259">
      <c r="E1773" s="7"/>
      <c r="AH1773" s="1"/>
      <c r="IY1773" s="7"/>
    </row>
    <row r="1774" spans="5:259">
      <c r="E1774" s="7"/>
      <c r="AH1774" s="1"/>
      <c r="IY1774" s="7"/>
    </row>
    <row r="1775" spans="5:259">
      <c r="E1775" s="7"/>
      <c r="AH1775" s="1"/>
      <c r="IY1775" s="7"/>
    </row>
    <row r="1776" spans="5:259">
      <c r="E1776" s="7"/>
      <c r="AH1776" s="1"/>
      <c r="IY1776" s="7"/>
    </row>
    <row r="1777" spans="5:259">
      <c r="E1777" s="7"/>
      <c r="AH1777" s="1"/>
      <c r="IY1777" s="7"/>
    </row>
    <row r="1778" spans="5:259">
      <c r="E1778" s="7"/>
      <c r="AH1778" s="1"/>
      <c r="IY1778" s="7"/>
    </row>
    <row r="1779" spans="5:259">
      <c r="E1779" s="7"/>
      <c r="AH1779" s="1"/>
      <c r="IY1779" s="7"/>
    </row>
    <row r="1780" spans="5:259">
      <c r="E1780" s="7"/>
      <c r="AH1780" s="1"/>
      <c r="IY1780" s="7"/>
    </row>
    <row r="1781" spans="5:259">
      <c r="E1781" s="7"/>
      <c r="AH1781" s="1"/>
      <c r="IY1781" s="7"/>
    </row>
    <row r="1782" spans="5:259">
      <c r="E1782" s="7"/>
      <c r="AH1782" s="1"/>
      <c r="IY1782" s="7"/>
    </row>
    <row r="1783" spans="5:259">
      <c r="E1783" s="7"/>
      <c r="AH1783" s="1"/>
      <c r="IY1783" s="7"/>
    </row>
    <row r="1784" spans="5:259">
      <c r="E1784" s="7"/>
      <c r="AH1784" s="1"/>
      <c r="IY1784" s="7"/>
    </row>
    <row r="1785" spans="5:259">
      <c r="E1785" s="7"/>
      <c r="AH1785" s="1"/>
      <c r="IY1785" s="7"/>
    </row>
    <row r="1786" spans="5:259">
      <c r="E1786" s="7"/>
      <c r="AH1786" s="1"/>
      <c r="IY1786" s="7"/>
    </row>
    <row r="1787" spans="5:259">
      <c r="E1787" s="7"/>
      <c r="AH1787" s="1"/>
      <c r="IY1787" s="7"/>
    </row>
    <row r="1788" spans="5:259">
      <c r="E1788" s="7"/>
      <c r="AH1788" s="1"/>
      <c r="IY1788" s="7"/>
    </row>
    <row r="1789" spans="5:259">
      <c r="E1789" s="7"/>
      <c r="AH1789" s="1"/>
      <c r="IY1789" s="7"/>
    </row>
    <row r="1790" spans="5:259">
      <c r="E1790" s="7"/>
      <c r="AH1790" s="1"/>
      <c r="IY1790" s="7"/>
    </row>
    <row r="1791" spans="5:259">
      <c r="E1791" s="7"/>
      <c r="AH1791" s="1"/>
      <c r="IY1791" s="7"/>
    </row>
    <row r="1792" spans="5:259">
      <c r="E1792" s="7"/>
      <c r="AH1792" s="1"/>
      <c r="IY1792" s="7"/>
    </row>
    <row r="1793" spans="5:259">
      <c r="E1793" s="7"/>
      <c r="AH1793" s="1"/>
      <c r="IY1793" s="7"/>
    </row>
    <row r="1794" spans="5:259">
      <c r="E1794" s="7"/>
      <c r="AH1794" s="1"/>
      <c r="IY1794" s="7"/>
    </row>
    <row r="1795" spans="5:259">
      <c r="E1795" s="7"/>
      <c r="AH1795" s="1"/>
      <c r="IY1795" s="7"/>
    </row>
    <row r="1796" spans="5:259">
      <c r="E1796" s="7"/>
      <c r="AH1796" s="1"/>
      <c r="IY1796" s="7"/>
    </row>
    <row r="1797" spans="5:259">
      <c r="E1797" s="7"/>
      <c r="AH1797" s="1"/>
      <c r="IY1797" s="7"/>
    </row>
    <row r="1798" spans="5:259">
      <c r="E1798" s="7"/>
      <c r="AH1798" s="1"/>
      <c r="IY1798" s="7"/>
    </row>
    <row r="1799" spans="5:259">
      <c r="E1799" s="7"/>
      <c r="AH1799" s="1"/>
      <c r="IY1799" s="7"/>
    </row>
    <row r="1800" spans="5:259">
      <c r="E1800" s="7"/>
      <c r="AH1800" s="1"/>
      <c r="IY1800" s="7"/>
    </row>
    <row r="1801" spans="5:259">
      <c r="E1801" s="7"/>
      <c r="AH1801" s="1"/>
      <c r="IY1801" s="7"/>
    </row>
    <row r="1802" spans="5:259">
      <c r="E1802" s="7"/>
      <c r="AH1802" s="1"/>
      <c r="IY1802" s="7"/>
    </row>
    <row r="1803" spans="5:259">
      <c r="E1803" s="7"/>
      <c r="AH1803" s="1"/>
      <c r="IY1803" s="7"/>
    </row>
    <row r="1804" spans="5:259">
      <c r="E1804" s="7"/>
      <c r="AH1804" s="1"/>
      <c r="IY1804" s="7"/>
    </row>
    <row r="1805" spans="5:259">
      <c r="E1805" s="7"/>
      <c r="AH1805" s="1"/>
      <c r="IY1805" s="7"/>
    </row>
    <row r="1806" spans="5:259">
      <c r="E1806" s="7"/>
      <c r="AH1806" s="1"/>
      <c r="IY1806" s="7"/>
    </row>
    <row r="1807" spans="5:259">
      <c r="E1807" s="7"/>
      <c r="AH1807" s="1"/>
      <c r="IY1807" s="7"/>
    </row>
    <row r="1808" spans="5:259">
      <c r="E1808" s="7"/>
      <c r="AH1808" s="1"/>
      <c r="IY1808" s="7"/>
    </row>
    <row r="1809" spans="5:259">
      <c r="E1809" s="7"/>
      <c r="AH1809" s="1"/>
      <c r="IY1809" s="7"/>
    </row>
    <row r="1810" spans="5:259">
      <c r="E1810" s="7"/>
      <c r="AH1810" s="1"/>
      <c r="IY1810" s="7"/>
    </row>
    <row r="1811" spans="5:259">
      <c r="E1811" s="7"/>
      <c r="AH1811" s="1"/>
      <c r="IY1811" s="7"/>
    </row>
    <row r="1812" spans="5:259">
      <c r="E1812" s="7"/>
      <c r="AH1812" s="1"/>
      <c r="IY1812" s="7"/>
    </row>
    <row r="1813" spans="5:259">
      <c r="E1813" s="7"/>
      <c r="AH1813" s="1"/>
      <c r="IY1813" s="7"/>
    </row>
    <row r="1814" spans="5:259">
      <c r="E1814" s="7"/>
      <c r="AH1814" s="1"/>
      <c r="IY1814" s="7"/>
    </row>
    <row r="1815" spans="5:259">
      <c r="E1815" s="7"/>
      <c r="AH1815" s="1"/>
      <c r="IY1815" s="7"/>
    </row>
    <row r="1816" spans="5:259">
      <c r="E1816" s="7"/>
      <c r="AH1816" s="1"/>
      <c r="IY1816" s="7"/>
    </row>
    <row r="1817" spans="5:259">
      <c r="E1817" s="7"/>
      <c r="AH1817" s="1"/>
      <c r="IY1817" s="7"/>
    </row>
    <row r="1818" spans="5:259">
      <c r="E1818" s="7"/>
      <c r="AH1818" s="1"/>
      <c r="IY1818" s="7"/>
    </row>
    <row r="1819" spans="5:259">
      <c r="E1819" s="7"/>
      <c r="AH1819" s="1"/>
      <c r="IY1819" s="7"/>
    </row>
    <row r="1820" spans="5:259">
      <c r="E1820" s="7"/>
      <c r="AH1820" s="1"/>
      <c r="IY1820" s="7"/>
    </row>
    <row r="1821" spans="5:259">
      <c r="E1821" s="7"/>
      <c r="AH1821" s="1"/>
      <c r="IY1821" s="7"/>
    </row>
    <row r="1822" spans="5:259">
      <c r="E1822" s="7"/>
      <c r="AH1822" s="1"/>
      <c r="IY1822" s="7"/>
    </row>
    <row r="1823" spans="5:259">
      <c r="E1823" s="7"/>
      <c r="AH1823" s="1"/>
      <c r="IY1823" s="7"/>
    </row>
    <row r="1824" spans="5:259">
      <c r="E1824" s="7"/>
      <c r="AH1824" s="1"/>
      <c r="IY1824" s="7"/>
    </row>
    <row r="1825" spans="5:259">
      <c r="E1825" s="7"/>
      <c r="AH1825" s="1"/>
      <c r="IY1825" s="7"/>
    </row>
    <row r="1826" spans="5:259">
      <c r="E1826" s="7"/>
      <c r="AH1826" s="1"/>
      <c r="IY1826" s="7"/>
    </row>
    <row r="1827" spans="5:259">
      <c r="E1827" s="7"/>
      <c r="AH1827" s="1"/>
      <c r="IY1827" s="7"/>
    </row>
    <row r="1828" spans="5:259">
      <c r="E1828" s="7"/>
      <c r="AH1828" s="1"/>
      <c r="IY1828" s="7"/>
    </row>
    <row r="1829" spans="5:259">
      <c r="E1829" s="7"/>
      <c r="AH1829" s="1"/>
      <c r="IY1829" s="7"/>
    </row>
    <row r="1830" spans="5:259">
      <c r="E1830" s="7"/>
      <c r="AH1830" s="1"/>
      <c r="IY1830" s="7"/>
    </row>
    <row r="1831" spans="5:259">
      <c r="E1831" s="7"/>
      <c r="AH1831" s="1"/>
      <c r="IY1831" s="7"/>
    </row>
    <row r="1832" spans="5:259">
      <c r="E1832" s="7"/>
      <c r="AH1832" s="1"/>
      <c r="IY1832" s="7"/>
    </row>
    <row r="1833" spans="5:259">
      <c r="E1833" s="7"/>
      <c r="AH1833" s="1"/>
      <c r="IY1833" s="7"/>
    </row>
    <row r="1834" spans="5:259">
      <c r="E1834" s="7"/>
      <c r="AH1834" s="1"/>
      <c r="IY1834" s="7"/>
    </row>
    <row r="1835" spans="5:259">
      <c r="E1835" s="7"/>
      <c r="AH1835" s="1"/>
      <c r="IY1835" s="7"/>
    </row>
    <row r="1836" spans="5:259">
      <c r="E1836" s="7"/>
      <c r="AH1836" s="1"/>
      <c r="IY1836" s="7"/>
    </row>
    <row r="1837" spans="5:259">
      <c r="E1837" s="7"/>
      <c r="AH1837" s="1"/>
      <c r="IY1837" s="7"/>
    </row>
    <row r="1838" spans="5:259">
      <c r="E1838" s="7"/>
      <c r="AH1838" s="1"/>
      <c r="IY1838" s="7"/>
    </row>
    <row r="1839" spans="5:259">
      <c r="E1839" s="7"/>
      <c r="AH1839" s="1"/>
      <c r="IY1839" s="7"/>
    </row>
    <row r="1840" spans="5:259">
      <c r="E1840" s="7"/>
      <c r="AH1840" s="1"/>
      <c r="IY1840" s="7"/>
    </row>
    <row r="1841" spans="5:259">
      <c r="E1841" s="7"/>
      <c r="AH1841" s="1"/>
      <c r="IY1841" s="7"/>
    </row>
    <row r="1842" spans="5:259">
      <c r="E1842" s="7"/>
      <c r="AH1842" s="1"/>
      <c r="IY1842" s="7"/>
    </row>
    <row r="1843" spans="5:259">
      <c r="E1843" s="7"/>
      <c r="AH1843" s="1"/>
      <c r="IY1843" s="7"/>
    </row>
    <row r="1844" spans="5:259">
      <c r="E1844" s="7"/>
      <c r="AH1844" s="1"/>
      <c r="IY1844" s="7"/>
    </row>
    <row r="1845" spans="5:259">
      <c r="E1845" s="7"/>
      <c r="AH1845" s="1"/>
      <c r="IY1845" s="7"/>
    </row>
    <row r="1846" spans="5:259">
      <c r="E1846" s="7"/>
      <c r="AH1846" s="1"/>
      <c r="IY1846" s="7"/>
    </row>
    <row r="1847" spans="5:259">
      <c r="E1847" s="7"/>
      <c r="AH1847" s="1"/>
      <c r="IY1847" s="7"/>
    </row>
    <row r="1848" spans="5:259">
      <c r="E1848" s="7"/>
      <c r="AH1848" s="1"/>
      <c r="IY1848" s="7"/>
    </row>
    <row r="1849" spans="5:259">
      <c r="E1849" s="7"/>
      <c r="AH1849" s="1"/>
      <c r="IY1849" s="7"/>
    </row>
    <row r="1850" spans="5:259">
      <c r="E1850" s="7"/>
      <c r="AH1850" s="1"/>
      <c r="IY1850" s="7"/>
    </row>
    <row r="1851" spans="5:259">
      <c r="E1851" s="7"/>
      <c r="AH1851" s="1"/>
      <c r="IY1851" s="7"/>
    </row>
    <row r="1852" spans="5:259">
      <c r="E1852" s="7"/>
      <c r="AH1852" s="1"/>
      <c r="IY1852" s="7"/>
    </row>
    <row r="1853" spans="5:259">
      <c r="E1853" s="7"/>
      <c r="AH1853" s="1"/>
      <c r="IY1853" s="7"/>
    </row>
    <row r="1854" spans="5:259">
      <c r="E1854" s="7"/>
      <c r="AH1854" s="1"/>
      <c r="IY1854" s="7"/>
    </row>
    <row r="1855" spans="5:259">
      <c r="E1855" s="7"/>
      <c r="AH1855" s="1"/>
      <c r="IY1855" s="7"/>
    </row>
    <row r="1856" spans="5:259">
      <c r="E1856" s="7"/>
      <c r="AH1856" s="1"/>
      <c r="IY1856" s="7"/>
    </row>
    <row r="1857" spans="5:259">
      <c r="E1857" s="7"/>
      <c r="AH1857" s="1"/>
      <c r="IY1857" s="7"/>
    </row>
    <row r="1858" spans="5:259">
      <c r="E1858" s="7"/>
      <c r="AH1858" s="1"/>
      <c r="IY1858" s="7"/>
    </row>
    <row r="1859" spans="5:259">
      <c r="E1859" s="7"/>
      <c r="AH1859" s="1"/>
      <c r="IY1859" s="7"/>
    </row>
    <row r="1860" spans="5:259">
      <c r="E1860" s="7"/>
      <c r="AH1860" s="1"/>
      <c r="IY1860" s="7"/>
    </row>
    <row r="1861" spans="5:259">
      <c r="E1861" s="7"/>
      <c r="AH1861" s="1"/>
      <c r="IY1861" s="7"/>
    </row>
    <row r="1862" spans="5:259">
      <c r="E1862" s="7"/>
      <c r="AH1862" s="1"/>
      <c r="IY1862" s="7"/>
    </row>
    <row r="1863" spans="5:259">
      <c r="E1863" s="7"/>
      <c r="AH1863" s="1"/>
      <c r="IY1863" s="7"/>
    </row>
    <row r="1864" spans="5:259">
      <c r="E1864" s="7"/>
      <c r="AH1864" s="1"/>
      <c r="IY1864" s="7"/>
    </row>
    <row r="1865" spans="5:259">
      <c r="E1865" s="7"/>
      <c r="AH1865" s="1"/>
      <c r="IY1865" s="7"/>
    </row>
    <row r="1866" spans="5:259">
      <c r="E1866" s="7"/>
      <c r="AH1866" s="1"/>
      <c r="IY1866" s="7"/>
    </row>
    <row r="1867" spans="5:259">
      <c r="E1867" s="7"/>
      <c r="AH1867" s="1"/>
      <c r="IY1867" s="7"/>
    </row>
    <row r="1868" spans="5:259">
      <c r="E1868" s="7"/>
      <c r="AH1868" s="1"/>
      <c r="IY1868" s="7"/>
    </row>
    <row r="1869" spans="5:259">
      <c r="E1869" s="7"/>
      <c r="AH1869" s="1"/>
      <c r="IY1869" s="7"/>
    </row>
    <row r="1870" spans="5:259">
      <c r="E1870" s="7"/>
      <c r="AH1870" s="1"/>
      <c r="IY1870" s="7"/>
    </row>
    <row r="1871" spans="5:259">
      <c r="E1871" s="7"/>
      <c r="AH1871" s="1"/>
      <c r="IY1871" s="7"/>
    </row>
    <row r="1872" spans="5:259">
      <c r="E1872" s="7"/>
      <c r="AH1872" s="1"/>
      <c r="IY1872" s="7"/>
    </row>
    <row r="1873" spans="5:259">
      <c r="E1873" s="7"/>
      <c r="AH1873" s="1"/>
      <c r="IY1873" s="7"/>
    </row>
    <row r="1874" spans="5:259">
      <c r="E1874" s="7"/>
      <c r="AH1874" s="1"/>
      <c r="IY1874" s="7"/>
    </row>
    <row r="1875" spans="5:259">
      <c r="E1875" s="7"/>
      <c r="AH1875" s="1"/>
      <c r="IY1875" s="7"/>
    </row>
    <row r="1876" spans="5:259">
      <c r="E1876" s="7"/>
      <c r="AH1876" s="1"/>
      <c r="IY1876" s="7"/>
    </row>
    <row r="1877" spans="5:259">
      <c r="E1877" s="7"/>
      <c r="AH1877" s="1"/>
      <c r="IY1877" s="7"/>
    </row>
    <row r="1878" spans="5:259">
      <c r="E1878" s="7"/>
      <c r="AH1878" s="1"/>
      <c r="IY1878" s="7"/>
    </row>
    <row r="1879" spans="5:259">
      <c r="E1879" s="7"/>
      <c r="AH1879" s="1"/>
      <c r="IY1879" s="7"/>
    </row>
    <row r="1880" spans="5:259">
      <c r="E1880" s="7"/>
      <c r="AH1880" s="1"/>
      <c r="IY1880" s="7"/>
    </row>
    <row r="1881" spans="5:259">
      <c r="E1881" s="7"/>
      <c r="AH1881" s="1"/>
      <c r="IY1881" s="7"/>
    </row>
    <row r="1882" spans="5:259">
      <c r="E1882" s="7"/>
      <c r="AH1882" s="1"/>
      <c r="IY1882" s="7"/>
    </row>
    <row r="1883" spans="5:259">
      <c r="E1883" s="7"/>
      <c r="AH1883" s="1"/>
      <c r="IY1883" s="7"/>
    </row>
    <row r="1884" spans="5:259">
      <c r="E1884" s="7"/>
      <c r="AH1884" s="1"/>
      <c r="IY1884" s="7"/>
    </row>
    <row r="1885" spans="5:259">
      <c r="E1885" s="7"/>
      <c r="AH1885" s="1"/>
      <c r="IY1885" s="7"/>
    </row>
    <row r="1886" spans="5:259">
      <c r="E1886" s="7"/>
      <c r="AH1886" s="1"/>
      <c r="IY1886" s="7"/>
    </row>
    <row r="1887" spans="5:259">
      <c r="E1887" s="7"/>
      <c r="AH1887" s="1"/>
      <c r="IY1887" s="7"/>
    </row>
    <row r="1888" spans="5:259">
      <c r="E1888" s="7"/>
      <c r="AH1888" s="1"/>
      <c r="IY1888" s="7"/>
    </row>
    <row r="1889" spans="5:259">
      <c r="E1889" s="7"/>
      <c r="AH1889" s="1"/>
      <c r="IY1889" s="7"/>
    </row>
    <row r="1890" spans="5:259">
      <c r="E1890" s="7"/>
      <c r="AH1890" s="1"/>
      <c r="IY1890" s="7"/>
    </row>
    <row r="1891" spans="5:259">
      <c r="E1891" s="7"/>
      <c r="AH1891" s="1"/>
      <c r="IY1891" s="7"/>
    </row>
    <row r="1892" spans="5:259">
      <c r="E1892" s="7"/>
      <c r="AH1892" s="1"/>
      <c r="IY1892" s="7"/>
    </row>
    <row r="1893" spans="5:259">
      <c r="E1893" s="7"/>
      <c r="AH1893" s="1"/>
      <c r="IY1893" s="7"/>
    </row>
    <row r="1894" spans="5:259">
      <c r="E1894" s="7"/>
      <c r="AH1894" s="1"/>
      <c r="IY1894" s="7"/>
    </row>
    <row r="1895" spans="5:259">
      <c r="E1895" s="7"/>
      <c r="AH1895" s="1"/>
      <c r="IY1895" s="7"/>
    </row>
    <row r="1896" spans="5:259">
      <c r="E1896" s="7"/>
      <c r="AH1896" s="1"/>
      <c r="IY1896" s="7"/>
    </row>
    <row r="1897" spans="5:259">
      <c r="E1897" s="7"/>
      <c r="AH1897" s="1"/>
      <c r="IY1897" s="7"/>
    </row>
    <row r="1898" spans="5:259">
      <c r="E1898" s="7"/>
      <c r="AH1898" s="1"/>
      <c r="IY1898" s="7"/>
    </row>
    <row r="1899" spans="5:259">
      <c r="E1899" s="7"/>
      <c r="AH1899" s="1"/>
      <c r="IY1899" s="7"/>
    </row>
    <row r="1900" spans="5:259">
      <c r="E1900" s="7"/>
      <c r="AH1900" s="1"/>
      <c r="IY1900" s="7"/>
    </row>
    <row r="1901" spans="5:259">
      <c r="E1901" s="7"/>
      <c r="AH1901" s="1"/>
      <c r="IY1901" s="7"/>
    </row>
    <row r="1902" spans="5:259">
      <c r="E1902" s="7"/>
      <c r="AH1902" s="1"/>
      <c r="IY1902" s="7"/>
    </row>
    <row r="1903" spans="5:259">
      <c r="E1903" s="7"/>
      <c r="AH1903" s="1"/>
      <c r="IY1903" s="7"/>
    </row>
    <row r="1904" spans="5:259">
      <c r="E1904" s="7"/>
      <c r="AH1904" s="1"/>
      <c r="IY1904" s="7"/>
    </row>
    <row r="1905" spans="5:259">
      <c r="E1905" s="7"/>
      <c r="AH1905" s="1"/>
      <c r="IY1905" s="7"/>
    </row>
    <row r="1906" spans="5:259">
      <c r="E1906" s="7"/>
      <c r="AH1906" s="1"/>
      <c r="IY1906" s="7"/>
    </row>
    <row r="1907" spans="5:259">
      <c r="E1907" s="7"/>
      <c r="AH1907" s="1"/>
      <c r="IY1907" s="7"/>
    </row>
    <row r="1908" spans="5:259">
      <c r="E1908" s="7"/>
      <c r="AH1908" s="1"/>
      <c r="IY1908" s="7"/>
    </row>
    <row r="1909" spans="5:259">
      <c r="E1909" s="7"/>
      <c r="AH1909" s="1"/>
      <c r="IY1909" s="7"/>
    </row>
    <row r="1910" spans="5:259">
      <c r="E1910" s="7"/>
      <c r="AH1910" s="1"/>
      <c r="IY1910" s="7"/>
    </row>
    <row r="1911" spans="5:259">
      <c r="E1911" s="7"/>
      <c r="AH1911" s="1"/>
      <c r="IY1911" s="7"/>
    </row>
    <row r="1912" spans="5:259">
      <c r="E1912" s="7"/>
      <c r="AH1912" s="1"/>
      <c r="IY1912" s="7"/>
    </row>
    <row r="1913" spans="5:259">
      <c r="E1913" s="7"/>
      <c r="AH1913" s="1"/>
      <c r="IY1913" s="7"/>
    </row>
    <row r="1914" spans="5:259">
      <c r="E1914" s="7"/>
      <c r="AH1914" s="1"/>
      <c r="IY1914" s="7"/>
    </row>
    <row r="1915" spans="5:259">
      <c r="E1915" s="7"/>
      <c r="AH1915" s="1"/>
      <c r="IY1915" s="7"/>
    </row>
    <row r="1916" spans="5:259">
      <c r="E1916" s="7"/>
      <c r="AH1916" s="1"/>
      <c r="IY1916" s="7"/>
    </row>
    <row r="1917" spans="5:259">
      <c r="E1917" s="7"/>
      <c r="AH1917" s="1"/>
      <c r="IY1917" s="7"/>
    </row>
    <row r="1918" spans="5:259">
      <c r="E1918" s="7"/>
      <c r="AH1918" s="1"/>
      <c r="IY1918" s="7"/>
    </row>
    <row r="1919" spans="5:259">
      <c r="E1919" s="7"/>
      <c r="AH1919" s="1"/>
      <c r="IY1919" s="7"/>
    </row>
    <row r="1920" spans="5:259">
      <c r="E1920" s="7"/>
      <c r="AH1920" s="1"/>
      <c r="IY1920" s="7"/>
    </row>
    <row r="1921" spans="5:259">
      <c r="E1921" s="7"/>
      <c r="AH1921" s="1"/>
      <c r="IY1921" s="7"/>
    </row>
    <row r="1922" spans="5:259">
      <c r="E1922" s="7"/>
      <c r="AH1922" s="1"/>
      <c r="IY1922" s="7"/>
    </row>
    <row r="1923" spans="5:259">
      <c r="E1923" s="7"/>
      <c r="AH1923" s="1"/>
      <c r="IY1923" s="7"/>
    </row>
    <row r="1924" spans="5:259">
      <c r="E1924" s="7"/>
      <c r="AH1924" s="1"/>
      <c r="IY1924" s="7"/>
    </row>
    <row r="1925" spans="5:259">
      <c r="E1925" s="7"/>
      <c r="AH1925" s="1"/>
      <c r="IY1925" s="7"/>
    </row>
    <row r="1926" spans="5:259">
      <c r="E1926" s="7"/>
      <c r="AH1926" s="1"/>
      <c r="IY1926" s="7"/>
    </row>
    <row r="1927" spans="5:259">
      <c r="E1927" s="7"/>
      <c r="AH1927" s="1"/>
      <c r="IY1927" s="7"/>
    </row>
    <row r="1928" spans="5:259">
      <c r="E1928" s="7"/>
      <c r="AH1928" s="1"/>
      <c r="IY1928" s="7"/>
    </row>
    <row r="1929" spans="5:259">
      <c r="E1929" s="7"/>
      <c r="AH1929" s="1"/>
      <c r="IY1929" s="7"/>
    </row>
    <row r="1930" spans="5:259">
      <c r="E1930" s="7"/>
      <c r="AH1930" s="1"/>
      <c r="IY1930" s="7"/>
    </row>
    <row r="1931" spans="5:259">
      <c r="E1931" s="7"/>
      <c r="AH1931" s="1"/>
      <c r="IY1931" s="7"/>
    </row>
    <row r="1932" spans="5:259">
      <c r="E1932" s="7"/>
      <c r="AH1932" s="1"/>
      <c r="IY1932" s="7"/>
    </row>
    <row r="1933" spans="5:259">
      <c r="E1933" s="7"/>
      <c r="AH1933" s="1"/>
      <c r="IY1933" s="7"/>
    </row>
    <row r="1934" spans="5:259">
      <c r="E1934" s="7"/>
      <c r="AH1934" s="1"/>
      <c r="IY1934" s="7"/>
    </row>
    <row r="1935" spans="5:259">
      <c r="E1935" s="7"/>
      <c r="AH1935" s="1"/>
      <c r="IY1935" s="7"/>
    </row>
    <row r="1936" spans="5:259">
      <c r="E1936" s="7"/>
      <c r="AH1936" s="1"/>
      <c r="IY1936" s="7"/>
    </row>
    <row r="1937" spans="5:259">
      <c r="E1937" s="7"/>
      <c r="AH1937" s="1"/>
      <c r="IY1937" s="7"/>
    </row>
    <row r="1938" spans="5:259">
      <c r="E1938" s="7"/>
      <c r="AH1938" s="1"/>
      <c r="IY1938" s="7"/>
    </row>
    <row r="1939" spans="5:259">
      <c r="E1939" s="7"/>
      <c r="AH1939" s="1"/>
      <c r="IY1939" s="7"/>
    </row>
    <row r="1940" spans="5:259">
      <c r="E1940" s="7"/>
      <c r="AH1940" s="1"/>
      <c r="IY1940" s="7"/>
    </row>
    <row r="1941" spans="5:259">
      <c r="E1941" s="7"/>
      <c r="AH1941" s="1"/>
      <c r="IY1941" s="7"/>
    </row>
    <row r="1942" spans="5:259">
      <c r="E1942" s="7"/>
      <c r="AH1942" s="1"/>
      <c r="IY1942" s="7"/>
    </row>
    <row r="1943" spans="5:259">
      <c r="E1943" s="7"/>
      <c r="AH1943" s="1"/>
      <c r="IY1943" s="7"/>
    </row>
    <row r="1944" spans="5:259">
      <c r="E1944" s="7"/>
      <c r="AH1944" s="1"/>
      <c r="IY1944" s="7"/>
    </row>
    <row r="1945" spans="5:259">
      <c r="E1945" s="7"/>
      <c r="AH1945" s="1"/>
      <c r="IY1945" s="7"/>
    </row>
    <row r="1946" spans="5:259">
      <c r="E1946" s="7"/>
      <c r="AH1946" s="1"/>
      <c r="IY1946" s="7"/>
    </row>
    <row r="1947" spans="5:259">
      <c r="E1947" s="7"/>
      <c r="AH1947" s="1"/>
      <c r="IY1947" s="7"/>
    </row>
    <row r="1948" spans="5:259">
      <c r="E1948" s="7"/>
      <c r="AH1948" s="1"/>
      <c r="IY1948" s="7"/>
    </row>
    <row r="1949" spans="5:259">
      <c r="E1949" s="7"/>
      <c r="AH1949" s="1"/>
      <c r="IY1949" s="7"/>
    </row>
    <row r="1950" spans="5:259">
      <c r="E1950" s="7"/>
      <c r="AH1950" s="1"/>
      <c r="IY1950" s="7"/>
    </row>
    <row r="1951" spans="5:259">
      <c r="E1951" s="7"/>
      <c r="AH1951" s="1"/>
      <c r="IY1951" s="7"/>
    </row>
    <row r="1952" spans="5:259">
      <c r="E1952" s="7"/>
      <c r="AH1952" s="1"/>
      <c r="IY1952" s="7"/>
    </row>
    <row r="1953" spans="5:259">
      <c r="E1953" s="7"/>
      <c r="AH1953" s="1"/>
      <c r="IY1953" s="7"/>
    </row>
    <row r="1954" spans="5:259">
      <c r="E1954" s="7"/>
      <c r="AH1954" s="1"/>
      <c r="IY1954" s="7"/>
    </row>
    <row r="1955" spans="5:259">
      <c r="E1955" s="7"/>
      <c r="AH1955" s="1"/>
      <c r="IY1955" s="7"/>
    </row>
    <row r="1956" spans="5:259">
      <c r="E1956" s="7"/>
      <c r="AH1956" s="1"/>
      <c r="IY1956" s="7"/>
    </row>
    <row r="1957" spans="5:259">
      <c r="E1957" s="7"/>
      <c r="AH1957" s="1"/>
      <c r="IY1957" s="7"/>
    </row>
    <row r="1958" spans="5:259">
      <c r="E1958" s="7"/>
      <c r="AH1958" s="1"/>
      <c r="IY1958" s="7"/>
    </row>
    <row r="1959" spans="5:259">
      <c r="E1959" s="7"/>
      <c r="AH1959" s="1"/>
      <c r="IY1959" s="7"/>
    </row>
    <row r="1960" spans="5:259">
      <c r="E1960" s="7"/>
      <c r="AH1960" s="1"/>
      <c r="IY1960" s="7"/>
    </row>
    <row r="1961" spans="5:259">
      <c r="E1961" s="7"/>
      <c r="AH1961" s="1"/>
      <c r="IY1961" s="7"/>
    </row>
    <row r="1962" spans="5:259">
      <c r="E1962" s="7"/>
      <c r="AH1962" s="1"/>
      <c r="IY1962" s="7"/>
    </row>
    <row r="1963" spans="5:259">
      <c r="E1963" s="7"/>
      <c r="AH1963" s="1"/>
      <c r="IY1963" s="7"/>
    </row>
    <row r="1964" spans="5:259">
      <c r="E1964" s="7"/>
      <c r="AH1964" s="1"/>
      <c r="IY1964" s="7"/>
    </row>
    <row r="1965" spans="5:259">
      <c r="E1965" s="7"/>
      <c r="AH1965" s="1"/>
      <c r="IY1965" s="7"/>
    </row>
    <row r="1966" spans="5:259">
      <c r="E1966" s="7"/>
      <c r="AH1966" s="1"/>
      <c r="IY1966" s="7"/>
    </row>
    <row r="1967" spans="5:259">
      <c r="E1967" s="7"/>
      <c r="AH1967" s="1"/>
      <c r="IY1967" s="7"/>
    </row>
    <row r="1968" spans="5:259">
      <c r="E1968" s="7"/>
      <c r="AH1968" s="1"/>
      <c r="IY1968" s="7"/>
    </row>
    <row r="1969" spans="5:259">
      <c r="E1969" s="7"/>
      <c r="AH1969" s="1"/>
      <c r="IY1969" s="7"/>
    </row>
    <row r="1970" spans="5:259">
      <c r="E1970" s="7"/>
      <c r="AH1970" s="1"/>
      <c r="IY1970" s="7"/>
    </row>
    <row r="1971" spans="5:259">
      <c r="E1971" s="7"/>
      <c r="AH1971" s="1"/>
      <c r="IY1971" s="7"/>
    </row>
    <row r="1972" spans="5:259">
      <c r="E1972" s="7"/>
      <c r="AH1972" s="1"/>
      <c r="IY1972" s="7"/>
    </row>
    <row r="1973" spans="5:259">
      <c r="E1973" s="7"/>
      <c r="AH1973" s="1"/>
      <c r="IY1973" s="7"/>
    </row>
    <row r="1974" spans="5:259">
      <c r="E1974" s="7"/>
      <c r="AH1974" s="1"/>
      <c r="IY1974" s="7"/>
    </row>
    <row r="1975" spans="5:259">
      <c r="E1975" s="7"/>
      <c r="AH1975" s="1"/>
      <c r="IY1975" s="7"/>
    </row>
    <row r="1976" spans="5:259">
      <c r="E1976" s="7"/>
      <c r="AH1976" s="1"/>
      <c r="IY1976" s="7"/>
    </row>
    <row r="1977" spans="5:259">
      <c r="E1977" s="7"/>
      <c r="AH1977" s="1"/>
      <c r="IY1977" s="7"/>
    </row>
    <row r="1978" spans="5:259">
      <c r="E1978" s="7"/>
      <c r="AH1978" s="1"/>
      <c r="IY1978" s="7"/>
    </row>
    <row r="1979" spans="5:259">
      <c r="E1979" s="7"/>
      <c r="AH1979" s="1"/>
      <c r="IY1979" s="7"/>
    </row>
    <row r="1980" spans="5:259">
      <c r="E1980" s="7"/>
      <c r="AH1980" s="1"/>
      <c r="IY1980" s="7"/>
    </row>
    <row r="1981" spans="5:259">
      <c r="E1981" s="7"/>
      <c r="AH1981" s="1"/>
      <c r="IY1981" s="7"/>
    </row>
    <row r="1982" spans="5:259">
      <c r="E1982" s="7"/>
      <c r="AH1982" s="1"/>
      <c r="IY1982" s="7"/>
    </row>
    <row r="1983" spans="5:259">
      <c r="E1983" s="7"/>
      <c r="AH1983" s="1"/>
      <c r="IY1983" s="7"/>
    </row>
    <row r="1984" spans="5:259">
      <c r="E1984" s="7"/>
      <c r="AH1984" s="1"/>
      <c r="IY1984" s="7"/>
    </row>
    <row r="1985" spans="5:259">
      <c r="E1985" s="7"/>
      <c r="AH1985" s="1"/>
      <c r="IY1985" s="7"/>
    </row>
    <row r="1986" spans="5:259">
      <c r="E1986" s="7"/>
      <c r="AH1986" s="1"/>
      <c r="IY1986" s="7"/>
    </row>
    <row r="1987" spans="5:259">
      <c r="E1987" s="7"/>
      <c r="AH1987" s="1"/>
      <c r="IY1987" s="7"/>
    </row>
    <row r="1988" spans="5:259">
      <c r="E1988" s="7"/>
      <c r="AH1988" s="1"/>
      <c r="IY1988" s="7"/>
    </row>
    <row r="1989" spans="5:259">
      <c r="E1989" s="7"/>
      <c r="AH1989" s="1"/>
      <c r="IY1989" s="7"/>
    </row>
    <row r="1990" spans="5:259">
      <c r="E1990" s="7"/>
      <c r="AH1990" s="1"/>
      <c r="IY1990" s="7"/>
    </row>
    <row r="1991" spans="5:259">
      <c r="E1991" s="7"/>
      <c r="AH1991" s="1"/>
      <c r="IY1991" s="7"/>
    </row>
    <row r="1992" spans="5:259">
      <c r="E1992" s="7"/>
      <c r="AH1992" s="1"/>
      <c r="IY1992" s="7"/>
    </row>
    <row r="1993" spans="5:259">
      <c r="E1993" s="7"/>
      <c r="AH1993" s="1"/>
      <c r="IY1993" s="7"/>
    </row>
    <row r="1994" spans="5:259">
      <c r="E1994" s="7"/>
      <c r="AH1994" s="1"/>
      <c r="IY1994" s="7"/>
    </row>
    <row r="1995" spans="5:259">
      <c r="E1995" s="7"/>
      <c r="AH1995" s="1"/>
      <c r="IY1995" s="7"/>
    </row>
    <row r="1996" spans="5:259">
      <c r="E1996" s="7"/>
      <c r="AH1996" s="1"/>
      <c r="IY1996" s="7"/>
    </row>
    <row r="1997" spans="5:259">
      <c r="E1997" s="7"/>
      <c r="AH1997" s="1"/>
      <c r="IY1997" s="7"/>
    </row>
    <row r="1998" spans="5:259">
      <c r="E1998" s="7"/>
      <c r="AH1998" s="1"/>
      <c r="IY1998" s="7"/>
    </row>
    <row r="1999" spans="5:259">
      <c r="E1999" s="7"/>
      <c r="AH1999" s="1"/>
      <c r="IY1999" s="7"/>
    </row>
    <row r="2000" spans="5:259">
      <c r="E2000" s="7"/>
      <c r="AH2000" s="1"/>
      <c r="IY2000" s="7"/>
    </row>
    <row r="2001" spans="5:259">
      <c r="E2001" s="7"/>
      <c r="AH2001" s="1"/>
      <c r="IY2001" s="7"/>
    </row>
    <row r="2002" spans="5:259">
      <c r="E2002" s="7"/>
      <c r="AH2002" s="1"/>
      <c r="IY2002" s="7"/>
    </row>
    <row r="2003" spans="5:259">
      <c r="E2003" s="7"/>
      <c r="AH2003" s="1"/>
      <c r="IY2003" s="7"/>
    </row>
    <row r="2004" spans="5:259">
      <c r="E2004" s="7"/>
      <c r="AH2004" s="1"/>
      <c r="IY2004" s="7"/>
    </row>
    <row r="2005" spans="5:259">
      <c r="E2005" s="7"/>
      <c r="AH2005" s="1"/>
      <c r="IY2005" s="7"/>
    </row>
    <row r="2006" spans="5:259">
      <c r="E2006" s="7"/>
      <c r="AH2006" s="1"/>
      <c r="IY2006" s="7"/>
    </row>
    <row r="2007" spans="5:259">
      <c r="E2007" s="7"/>
      <c r="AH2007" s="1"/>
      <c r="IY2007" s="7"/>
    </row>
    <row r="2008" spans="5:259">
      <c r="E2008" s="7"/>
      <c r="AH2008" s="1"/>
      <c r="IY2008" s="7"/>
    </row>
    <row r="2009" spans="5:259">
      <c r="E2009" s="7"/>
      <c r="AH2009" s="1"/>
      <c r="IY2009" s="7"/>
    </row>
    <row r="2010" spans="5:259">
      <c r="E2010" s="7"/>
      <c r="AH2010" s="1"/>
      <c r="IY2010" s="7"/>
    </row>
    <row r="2011" spans="5:259">
      <c r="E2011" s="7"/>
      <c r="AH2011" s="1"/>
      <c r="IY2011" s="7"/>
    </row>
    <row r="2012" spans="5:259">
      <c r="E2012" s="7"/>
      <c r="AH2012" s="1"/>
      <c r="IY2012" s="7"/>
    </row>
    <row r="2013" spans="5:259">
      <c r="E2013" s="7"/>
      <c r="AH2013" s="1"/>
      <c r="IY2013" s="7"/>
    </row>
    <row r="2014" spans="5:259">
      <c r="E2014" s="7"/>
      <c r="AH2014" s="1"/>
      <c r="IY2014" s="7"/>
    </row>
    <row r="2015" spans="5:259">
      <c r="E2015" s="7"/>
      <c r="AH2015" s="1"/>
      <c r="IY2015" s="7"/>
    </row>
    <row r="2016" spans="5:259">
      <c r="E2016" s="7"/>
      <c r="AH2016" s="1"/>
      <c r="IY2016" s="7"/>
    </row>
    <row r="2017" spans="5:259">
      <c r="E2017" s="7"/>
      <c r="AH2017" s="1"/>
      <c r="IY2017" s="7"/>
    </row>
    <row r="2018" spans="5:259">
      <c r="E2018" s="7"/>
      <c r="AH2018" s="1"/>
      <c r="IY2018" s="7"/>
    </row>
    <row r="2019" spans="5:259">
      <c r="E2019" s="7"/>
      <c r="AH2019" s="1"/>
      <c r="IY2019" s="7"/>
    </row>
    <row r="2020" spans="5:259">
      <c r="E2020" s="7"/>
      <c r="AH2020" s="1"/>
      <c r="IY2020" s="7"/>
    </row>
    <row r="2021" spans="5:259">
      <c r="E2021" s="7"/>
      <c r="AH2021" s="1"/>
      <c r="IY2021" s="7"/>
    </row>
    <row r="2022" spans="5:259">
      <c r="E2022" s="7"/>
      <c r="AH2022" s="1"/>
      <c r="IY2022" s="7"/>
    </row>
    <row r="2023" spans="5:259">
      <c r="E2023" s="7"/>
      <c r="AH2023" s="1"/>
      <c r="IY2023" s="7"/>
    </row>
    <row r="2024" spans="5:259">
      <c r="E2024" s="7"/>
      <c r="AH2024" s="1"/>
      <c r="IY2024" s="7"/>
    </row>
    <row r="2025" spans="5:259">
      <c r="E2025" s="7"/>
      <c r="AH2025" s="1"/>
      <c r="IY2025" s="7"/>
    </row>
    <row r="2026" spans="5:259">
      <c r="E2026" s="7"/>
      <c r="AH2026" s="1"/>
      <c r="IY2026" s="7"/>
    </row>
    <row r="2027" spans="5:259">
      <c r="E2027" s="7"/>
      <c r="AH2027" s="1"/>
      <c r="IY2027" s="7"/>
    </row>
    <row r="2028" spans="5:259">
      <c r="E2028" s="7"/>
      <c r="AH2028" s="1"/>
      <c r="IY2028" s="7"/>
    </row>
    <row r="2029" spans="5:259">
      <c r="E2029" s="7"/>
      <c r="AH2029" s="1"/>
      <c r="IY2029" s="7"/>
    </row>
    <row r="2030" spans="5:259">
      <c r="E2030" s="7"/>
      <c r="AH2030" s="1"/>
      <c r="IY2030" s="7"/>
    </row>
    <row r="2031" spans="5:259">
      <c r="E2031" s="7"/>
      <c r="AH2031" s="1"/>
      <c r="IY2031" s="7"/>
    </row>
    <row r="2032" spans="5:259">
      <c r="E2032" s="7"/>
      <c r="AH2032" s="1"/>
      <c r="IY2032" s="7"/>
    </row>
    <row r="2033" spans="5:259">
      <c r="E2033" s="7"/>
      <c r="AH2033" s="1"/>
      <c r="IY2033" s="7"/>
    </row>
    <row r="2034" spans="5:259">
      <c r="E2034" s="7"/>
      <c r="AH2034" s="1"/>
      <c r="IY2034" s="7"/>
    </row>
    <row r="2035" spans="5:259">
      <c r="E2035" s="7"/>
      <c r="AH2035" s="1"/>
      <c r="IY2035" s="7"/>
    </row>
    <row r="2036" spans="5:259">
      <c r="E2036" s="7"/>
      <c r="AH2036" s="1"/>
      <c r="IY2036" s="7"/>
    </row>
    <row r="2037" spans="5:259">
      <c r="E2037" s="7"/>
      <c r="AH2037" s="1"/>
      <c r="IY2037" s="7"/>
    </row>
    <row r="2038" spans="5:259">
      <c r="E2038" s="7"/>
      <c r="AH2038" s="1"/>
      <c r="IY2038" s="7"/>
    </row>
    <row r="2039" spans="5:259">
      <c r="E2039" s="7"/>
      <c r="AH2039" s="1"/>
      <c r="IY2039" s="7"/>
    </row>
    <row r="2040" spans="5:259">
      <c r="E2040" s="7"/>
      <c r="AH2040" s="1"/>
      <c r="IY2040" s="7"/>
    </row>
    <row r="2041" spans="5:259">
      <c r="E2041" s="7"/>
      <c r="AH2041" s="1"/>
      <c r="IY2041" s="7"/>
    </row>
    <row r="2042" spans="5:259">
      <c r="E2042" s="7"/>
      <c r="AH2042" s="1"/>
      <c r="IY2042" s="7"/>
    </row>
    <row r="2043" spans="5:259">
      <c r="E2043" s="7"/>
      <c r="AH2043" s="1"/>
      <c r="IY2043" s="7"/>
    </row>
    <row r="2044" spans="5:259">
      <c r="E2044" s="7"/>
      <c r="AH2044" s="1"/>
      <c r="IY2044" s="7"/>
    </row>
    <row r="2045" spans="5:259">
      <c r="E2045" s="7"/>
      <c r="AH2045" s="1"/>
      <c r="IY2045" s="7"/>
    </row>
    <row r="2046" spans="5:259">
      <c r="E2046" s="7"/>
      <c r="AH2046" s="1"/>
      <c r="IY2046" s="7"/>
    </row>
    <row r="2047" spans="5:259">
      <c r="E2047" s="7"/>
      <c r="AH2047" s="1"/>
      <c r="IY2047" s="7"/>
    </row>
    <row r="2048" spans="5:259">
      <c r="E2048" s="7"/>
      <c r="AH2048" s="1"/>
      <c r="IY2048" s="7"/>
    </row>
    <row r="2049" spans="5:259">
      <c r="E2049" s="7"/>
      <c r="AH2049" s="1"/>
      <c r="IY2049" s="7"/>
    </row>
    <row r="2050" spans="5:259">
      <c r="E2050" s="7"/>
      <c r="AH2050" s="1"/>
      <c r="IY2050" s="7"/>
    </row>
    <row r="2051" spans="5:259">
      <c r="E2051" s="7"/>
      <c r="AH2051" s="1"/>
      <c r="IY2051" s="7"/>
    </row>
    <row r="2052" spans="5:259">
      <c r="E2052" s="7"/>
      <c r="AH2052" s="1"/>
      <c r="IY2052" s="7"/>
    </row>
    <row r="2053" spans="5:259">
      <c r="E2053" s="7"/>
      <c r="AH2053" s="1"/>
      <c r="IY2053" s="7"/>
    </row>
    <row r="2054" spans="5:259">
      <c r="E2054" s="7"/>
      <c r="AH2054" s="1"/>
      <c r="IY2054" s="7"/>
    </row>
    <row r="2055" spans="5:259">
      <c r="E2055" s="7"/>
      <c r="AH2055" s="1"/>
      <c r="IY2055" s="7"/>
    </row>
    <row r="2056" spans="5:259">
      <c r="E2056" s="7"/>
      <c r="AH2056" s="1"/>
      <c r="IY2056" s="7"/>
    </row>
    <row r="2057" spans="5:259">
      <c r="E2057" s="7"/>
      <c r="AH2057" s="1"/>
      <c r="IY2057" s="7"/>
    </row>
    <row r="2058" spans="5:259">
      <c r="E2058" s="7"/>
      <c r="AH2058" s="1"/>
      <c r="IY2058" s="7"/>
    </row>
    <row r="2059" spans="5:259">
      <c r="E2059" s="7"/>
      <c r="AH2059" s="1"/>
      <c r="IY2059" s="7"/>
    </row>
    <row r="2060" spans="5:259">
      <c r="E2060" s="7"/>
      <c r="AH2060" s="1"/>
      <c r="IY2060" s="7"/>
    </row>
    <row r="2061" spans="5:259">
      <c r="E2061" s="7"/>
      <c r="AH2061" s="1"/>
      <c r="IY2061" s="7"/>
    </row>
    <row r="2062" spans="5:259">
      <c r="E2062" s="7"/>
      <c r="AH2062" s="1"/>
      <c r="IY2062" s="7"/>
    </row>
    <row r="2063" spans="5:259">
      <c r="E2063" s="7"/>
      <c r="AH2063" s="1"/>
      <c r="IY2063" s="7"/>
    </row>
    <row r="2064" spans="5:259">
      <c r="E2064" s="7"/>
      <c r="AH2064" s="1"/>
      <c r="IY2064" s="7"/>
    </row>
    <row r="2065" spans="5:259">
      <c r="E2065" s="7"/>
      <c r="AH2065" s="1"/>
      <c r="IY2065" s="7"/>
    </row>
    <row r="2066" spans="5:259">
      <c r="E2066" s="7"/>
      <c r="AH2066" s="1"/>
      <c r="IY2066" s="7"/>
    </row>
    <row r="2067" spans="5:259">
      <c r="E2067" s="7"/>
      <c r="AH2067" s="1"/>
      <c r="IY2067" s="7"/>
    </row>
    <row r="2068" spans="5:259">
      <c r="E2068" s="7"/>
      <c r="AH2068" s="1"/>
      <c r="IY2068" s="7"/>
    </row>
    <row r="2069" spans="5:259">
      <c r="E2069" s="7"/>
      <c r="AH2069" s="1"/>
      <c r="IY2069" s="7"/>
    </row>
    <row r="2070" spans="5:259">
      <c r="E2070" s="7"/>
      <c r="AH2070" s="1"/>
      <c r="IY2070" s="7"/>
    </row>
    <row r="2071" spans="5:259">
      <c r="E2071" s="7"/>
      <c r="AH2071" s="1"/>
      <c r="IY2071" s="7"/>
    </row>
    <row r="2072" spans="5:259">
      <c r="E2072" s="7"/>
      <c r="AH2072" s="1"/>
      <c r="IY2072" s="7"/>
    </row>
    <row r="2073" spans="5:259">
      <c r="E2073" s="7"/>
      <c r="AH2073" s="1"/>
      <c r="IY2073" s="7"/>
    </row>
    <row r="2074" spans="5:259">
      <c r="E2074" s="7"/>
      <c r="AH2074" s="1"/>
      <c r="IY2074" s="7"/>
    </row>
    <row r="2075" spans="5:259">
      <c r="E2075" s="7"/>
      <c r="AH2075" s="1"/>
      <c r="IY2075" s="7"/>
    </row>
    <row r="2076" spans="5:259">
      <c r="E2076" s="7"/>
      <c r="AH2076" s="1"/>
      <c r="IY2076" s="7"/>
    </row>
    <row r="2077" spans="5:259">
      <c r="E2077" s="7"/>
      <c r="AH2077" s="1"/>
      <c r="IY2077" s="7"/>
    </row>
    <row r="2078" spans="5:259">
      <c r="E2078" s="7"/>
      <c r="AH2078" s="1"/>
      <c r="IY2078" s="7"/>
    </row>
    <row r="2079" spans="5:259">
      <c r="E2079" s="7"/>
      <c r="AH2079" s="1"/>
      <c r="IY2079" s="7"/>
    </row>
    <row r="2080" spans="5:259">
      <c r="E2080" s="7"/>
      <c r="AH2080" s="1"/>
      <c r="IY2080" s="7"/>
    </row>
    <row r="2081" spans="5:259">
      <c r="E2081" s="7"/>
      <c r="AH2081" s="1"/>
      <c r="IY2081" s="7"/>
    </row>
    <row r="2082" spans="5:259">
      <c r="E2082" s="7"/>
      <c r="AH2082" s="1"/>
      <c r="IY2082" s="7"/>
    </row>
    <row r="2083" spans="5:259">
      <c r="E2083" s="7"/>
      <c r="AH2083" s="1"/>
      <c r="IY2083" s="7"/>
    </row>
    <row r="2084" spans="5:259">
      <c r="E2084" s="7"/>
      <c r="AH2084" s="1"/>
      <c r="IY2084" s="7"/>
    </row>
    <row r="2085" spans="5:259">
      <c r="E2085" s="7"/>
      <c r="AH2085" s="1"/>
      <c r="IY2085" s="7"/>
    </row>
    <row r="2086" spans="5:259">
      <c r="E2086" s="7"/>
      <c r="AH2086" s="1"/>
      <c r="IY2086" s="7"/>
    </row>
    <row r="2087" spans="5:259">
      <c r="E2087" s="7"/>
      <c r="AH2087" s="1"/>
      <c r="IY2087" s="7"/>
    </row>
    <row r="2088" spans="5:259">
      <c r="E2088" s="7"/>
      <c r="AH2088" s="1"/>
      <c r="IY2088" s="7"/>
    </row>
    <row r="2089" spans="5:259">
      <c r="E2089" s="7"/>
      <c r="AH2089" s="1"/>
      <c r="IY2089" s="7"/>
    </row>
    <row r="2090" spans="5:259">
      <c r="E2090" s="7"/>
      <c r="AH2090" s="1"/>
      <c r="IY2090" s="7"/>
    </row>
    <row r="2091" spans="5:259">
      <c r="E2091" s="7"/>
      <c r="AH2091" s="1"/>
      <c r="IY2091" s="7"/>
    </row>
    <row r="2092" spans="5:259">
      <c r="E2092" s="7"/>
      <c r="AH2092" s="1"/>
      <c r="IY2092" s="7"/>
    </row>
    <row r="2093" spans="5:259">
      <c r="E2093" s="7"/>
      <c r="AH2093" s="1"/>
      <c r="IY2093" s="7"/>
    </row>
    <row r="2094" spans="5:259">
      <c r="E2094" s="7"/>
      <c r="AH2094" s="1"/>
      <c r="IY2094" s="7"/>
    </row>
    <row r="2095" spans="5:259">
      <c r="E2095" s="7"/>
      <c r="AH2095" s="1"/>
      <c r="IY2095" s="7"/>
    </row>
    <row r="2096" spans="5:259">
      <c r="E2096" s="7"/>
      <c r="AH2096" s="1"/>
      <c r="IY2096" s="7"/>
    </row>
    <row r="2097" spans="5:259">
      <c r="E2097" s="7"/>
      <c r="AH2097" s="1"/>
      <c r="IY2097" s="7"/>
    </row>
    <row r="2098" spans="5:259">
      <c r="E2098" s="7"/>
      <c r="AH2098" s="1"/>
      <c r="IY2098" s="7"/>
    </row>
    <row r="2099" spans="5:259">
      <c r="E2099" s="7"/>
      <c r="AH2099" s="1"/>
      <c r="IY2099" s="7"/>
    </row>
    <row r="2100" spans="5:259">
      <c r="E2100" s="7"/>
      <c r="AH2100" s="1"/>
      <c r="IY2100" s="7"/>
    </row>
    <row r="2101" spans="5:259">
      <c r="E2101" s="7"/>
      <c r="AH2101" s="1"/>
      <c r="IY2101" s="7"/>
    </row>
    <row r="2102" spans="5:259">
      <c r="E2102" s="7"/>
      <c r="AH2102" s="1"/>
      <c r="IY2102" s="7"/>
    </row>
    <row r="2103" spans="5:259">
      <c r="E2103" s="7"/>
      <c r="AH2103" s="1"/>
      <c r="IY2103" s="7"/>
    </row>
    <row r="2104" spans="5:259">
      <c r="E2104" s="7"/>
      <c r="AH2104" s="1"/>
      <c r="IY2104" s="7"/>
    </row>
    <row r="2105" spans="5:259">
      <c r="E2105" s="7"/>
      <c r="AH2105" s="1"/>
      <c r="IY2105" s="7"/>
    </row>
    <row r="2106" spans="5:259">
      <c r="E2106" s="7"/>
      <c r="AH2106" s="1"/>
      <c r="IY2106" s="7"/>
    </row>
    <row r="2107" spans="5:259">
      <c r="E2107" s="7"/>
      <c r="AH2107" s="1"/>
      <c r="IY2107" s="7"/>
    </row>
    <row r="2108" spans="5:259">
      <c r="E2108" s="7"/>
      <c r="AH2108" s="1"/>
      <c r="IY2108" s="7"/>
    </row>
    <row r="2109" spans="5:259">
      <c r="E2109" s="7"/>
      <c r="AH2109" s="1"/>
      <c r="IY2109" s="7"/>
    </row>
    <row r="2110" spans="5:259">
      <c r="E2110" s="7"/>
      <c r="AH2110" s="1"/>
      <c r="IY2110" s="7"/>
    </row>
    <row r="2111" spans="5:259">
      <c r="E2111" s="7"/>
      <c r="AH2111" s="1"/>
      <c r="IY2111" s="7"/>
    </row>
    <row r="2112" spans="5:259">
      <c r="E2112" s="7"/>
      <c r="AH2112" s="1"/>
      <c r="IY2112" s="7"/>
    </row>
    <row r="2113" spans="5:259">
      <c r="E2113" s="7"/>
      <c r="AH2113" s="1"/>
      <c r="IY2113" s="7"/>
    </row>
    <row r="2114" spans="5:259">
      <c r="E2114" s="7"/>
      <c r="AH2114" s="1"/>
      <c r="IY2114" s="7"/>
    </row>
    <row r="2115" spans="5:259">
      <c r="E2115" s="7"/>
      <c r="AH2115" s="1"/>
      <c r="IY2115" s="7"/>
    </row>
    <row r="2116" spans="5:259">
      <c r="E2116" s="7"/>
      <c r="AH2116" s="1"/>
      <c r="IY2116" s="7"/>
    </row>
    <row r="2117" spans="5:259">
      <c r="E2117" s="7"/>
      <c r="AH2117" s="1"/>
      <c r="IY2117" s="7"/>
    </row>
    <row r="2118" spans="5:259">
      <c r="E2118" s="7"/>
      <c r="AH2118" s="1"/>
      <c r="IY2118" s="7"/>
    </row>
    <row r="2119" spans="5:259">
      <c r="E2119" s="7"/>
      <c r="AH2119" s="1"/>
      <c r="IY2119" s="7"/>
    </row>
    <row r="2120" spans="5:259">
      <c r="E2120" s="7"/>
      <c r="AH2120" s="1"/>
      <c r="IY2120" s="7"/>
    </row>
    <row r="2121" spans="5:259">
      <c r="E2121" s="7"/>
      <c r="AH2121" s="1"/>
      <c r="IY2121" s="7"/>
    </row>
    <row r="2122" spans="5:259">
      <c r="E2122" s="7"/>
      <c r="AH2122" s="1"/>
      <c r="IY2122" s="7"/>
    </row>
    <row r="2123" spans="5:259">
      <c r="E2123" s="7"/>
      <c r="AH2123" s="1"/>
      <c r="IY2123" s="7"/>
    </row>
    <row r="2124" spans="5:259">
      <c r="E2124" s="7"/>
      <c r="AH2124" s="1"/>
      <c r="IY2124" s="7"/>
    </row>
    <row r="2125" spans="5:259">
      <c r="E2125" s="7"/>
      <c r="AH2125" s="1"/>
      <c r="IY2125" s="7"/>
    </row>
    <row r="2126" spans="5:259">
      <c r="E2126" s="7"/>
      <c r="AH2126" s="1"/>
      <c r="IY2126" s="7"/>
    </row>
    <row r="2127" spans="5:259">
      <c r="E2127" s="7"/>
      <c r="AH2127" s="1"/>
      <c r="IY2127" s="7"/>
    </row>
    <row r="2128" spans="5:259">
      <c r="E2128" s="7"/>
      <c r="AH2128" s="1"/>
      <c r="IY2128" s="7"/>
    </row>
    <row r="2129" spans="5:259">
      <c r="E2129" s="7"/>
      <c r="AH2129" s="1"/>
      <c r="IY2129" s="7"/>
    </row>
    <row r="2130" spans="5:259">
      <c r="E2130" s="7"/>
      <c r="AH2130" s="1"/>
      <c r="IY2130" s="7"/>
    </row>
    <row r="2131" spans="5:259">
      <c r="E2131" s="7"/>
      <c r="AH2131" s="1"/>
      <c r="IY2131" s="7"/>
    </row>
    <row r="2132" spans="5:259">
      <c r="E2132" s="7"/>
      <c r="AH2132" s="1"/>
      <c r="IY2132" s="7"/>
    </row>
    <row r="2133" spans="5:259">
      <c r="E2133" s="7"/>
      <c r="AH2133" s="1"/>
      <c r="IY2133" s="7"/>
    </row>
    <row r="2134" spans="5:259">
      <c r="E2134" s="7"/>
      <c r="AH2134" s="1"/>
      <c r="IY2134" s="7"/>
    </row>
    <row r="2135" spans="5:259">
      <c r="E2135" s="7"/>
      <c r="AH2135" s="1"/>
      <c r="IY2135" s="7"/>
    </row>
    <row r="2136" spans="5:259">
      <c r="E2136" s="7"/>
      <c r="AH2136" s="1"/>
      <c r="IY2136" s="7"/>
    </row>
    <row r="2137" spans="5:259">
      <c r="E2137" s="7"/>
      <c r="AH2137" s="1"/>
      <c r="IY2137" s="7"/>
    </row>
    <row r="2138" spans="5:259">
      <c r="E2138" s="7"/>
      <c r="AH2138" s="1"/>
      <c r="IY2138" s="7"/>
    </row>
    <row r="2139" spans="5:259">
      <c r="E2139" s="7"/>
      <c r="AH2139" s="1"/>
      <c r="IY2139" s="7"/>
    </row>
    <row r="2140" spans="5:259">
      <c r="E2140" s="7"/>
      <c r="AH2140" s="1"/>
      <c r="IY2140" s="7"/>
    </row>
    <row r="2141" spans="5:259">
      <c r="E2141" s="7"/>
      <c r="AH2141" s="1"/>
      <c r="IY2141" s="7"/>
    </row>
    <row r="2142" spans="5:259">
      <c r="E2142" s="7"/>
      <c r="AH2142" s="1"/>
      <c r="IY2142" s="7"/>
    </row>
    <row r="2143" spans="5:259">
      <c r="E2143" s="7"/>
      <c r="AH2143" s="1"/>
      <c r="IY2143" s="7"/>
    </row>
    <row r="2144" spans="5:259">
      <c r="E2144" s="7"/>
      <c r="AH2144" s="1"/>
      <c r="IY2144" s="7"/>
    </row>
    <row r="2145" spans="5:259">
      <c r="E2145" s="7"/>
      <c r="AH2145" s="1"/>
      <c r="IY2145" s="7"/>
    </row>
    <row r="2146" spans="5:259">
      <c r="E2146" s="7"/>
      <c r="AH2146" s="1"/>
      <c r="IY2146" s="7"/>
    </row>
    <row r="2147" spans="5:259">
      <c r="E2147" s="7"/>
      <c r="AH2147" s="1"/>
      <c r="IY2147" s="7"/>
    </row>
    <row r="2148" spans="5:259">
      <c r="E2148" s="7"/>
      <c r="AH2148" s="1"/>
      <c r="IY2148" s="7"/>
    </row>
    <row r="2149" spans="5:259">
      <c r="E2149" s="7"/>
      <c r="AH2149" s="1"/>
      <c r="IY2149" s="7"/>
    </row>
    <row r="2150" spans="5:259">
      <c r="E2150" s="7"/>
      <c r="AH2150" s="1"/>
      <c r="IY2150" s="7"/>
    </row>
    <row r="2151" spans="5:259">
      <c r="E2151" s="7"/>
      <c r="AH2151" s="1"/>
      <c r="IY2151" s="7"/>
    </row>
    <row r="2152" spans="5:259">
      <c r="E2152" s="7"/>
      <c r="AH2152" s="1"/>
      <c r="IY2152" s="7"/>
    </row>
    <row r="2153" spans="5:259">
      <c r="E2153" s="7"/>
      <c r="AH2153" s="1"/>
      <c r="IY2153" s="7"/>
    </row>
    <row r="2154" spans="5:259">
      <c r="E2154" s="7"/>
      <c r="AH2154" s="1"/>
      <c r="IY2154" s="7"/>
    </row>
    <row r="2155" spans="5:259">
      <c r="E2155" s="7"/>
      <c r="AH2155" s="1"/>
      <c r="IY2155" s="7"/>
    </row>
    <row r="2156" spans="5:259">
      <c r="E2156" s="7"/>
      <c r="AH2156" s="1"/>
      <c r="IY2156" s="7"/>
    </row>
    <row r="2157" spans="5:259">
      <c r="E2157" s="7"/>
      <c r="AH2157" s="1"/>
      <c r="IY2157" s="7"/>
    </row>
    <row r="2158" spans="5:259">
      <c r="E2158" s="7"/>
      <c r="AH2158" s="1"/>
      <c r="IY2158" s="7"/>
    </row>
    <row r="2159" spans="5:259">
      <c r="E2159" s="7"/>
      <c r="AH2159" s="1"/>
      <c r="IY2159" s="7"/>
    </row>
    <row r="2160" spans="5:259">
      <c r="E2160" s="7"/>
      <c r="AH2160" s="1"/>
      <c r="IY2160" s="7"/>
    </row>
    <row r="2161" spans="5:259">
      <c r="E2161" s="7"/>
      <c r="AH2161" s="1"/>
      <c r="IY2161" s="7"/>
    </row>
    <row r="2162" spans="5:259">
      <c r="E2162" s="7"/>
      <c r="AH2162" s="1"/>
      <c r="IY2162" s="7"/>
    </row>
    <row r="2163" spans="5:259">
      <c r="E2163" s="7"/>
      <c r="AH2163" s="1"/>
      <c r="IY2163" s="7"/>
    </row>
    <row r="2164" spans="5:259">
      <c r="E2164" s="7"/>
      <c r="AH2164" s="1"/>
      <c r="IY2164" s="7"/>
    </row>
    <row r="2165" spans="5:259">
      <c r="E2165" s="7"/>
      <c r="AH2165" s="1"/>
      <c r="IY2165" s="7"/>
    </row>
    <row r="2166" spans="5:259">
      <c r="E2166" s="7"/>
      <c r="AH2166" s="1"/>
      <c r="IY2166" s="7"/>
    </row>
    <row r="2167" spans="5:259">
      <c r="E2167" s="7"/>
      <c r="AH2167" s="1"/>
      <c r="IY2167" s="7"/>
    </row>
    <row r="2168" spans="5:259">
      <c r="E2168" s="7"/>
      <c r="AH2168" s="1"/>
      <c r="IY2168" s="7"/>
    </row>
    <row r="2169" spans="5:259">
      <c r="E2169" s="7"/>
      <c r="AH2169" s="1"/>
      <c r="IY2169" s="7"/>
    </row>
    <row r="2170" spans="5:259">
      <c r="E2170" s="7"/>
      <c r="AH2170" s="1"/>
      <c r="IY2170" s="7"/>
    </row>
    <row r="2171" spans="5:259">
      <c r="E2171" s="7"/>
      <c r="AH2171" s="1"/>
      <c r="IY2171" s="7"/>
    </row>
    <row r="2172" spans="5:259">
      <c r="E2172" s="7"/>
      <c r="AH2172" s="1"/>
      <c r="IY2172" s="7"/>
    </row>
    <row r="2173" spans="5:259">
      <c r="E2173" s="7"/>
      <c r="AH2173" s="1"/>
      <c r="IY2173" s="7"/>
    </row>
    <row r="2174" spans="5:259">
      <c r="E2174" s="7"/>
      <c r="AH2174" s="1"/>
      <c r="IY2174" s="7"/>
    </row>
    <row r="2175" spans="5:259">
      <c r="E2175" s="7"/>
      <c r="AH2175" s="1"/>
      <c r="IY2175" s="7"/>
    </row>
    <row r="2176" spans="5:259">
      <c r="E2176" s="7"/>
      <c r="AH2176" s="1"/>
      <c r="IY2176" s="7"/>
    </row>
    <row r="2177" spans="5:259">
      <c r="E2177" s="7"/>
      <c r="AH2177" s="1"/>
      <c r="IY2177" s="7"/>
    </row>
    <row r="2178" spans="5:259">
      <c r="E2178" s="7"/>
      <c r="AH2178" s="1"/>
      <c r="IY2178" s="7"/>
    </row>
    <row r="2179" spans="5:259">
      <c r="E2179" s="7"/>
      <c r="AH2179" s="1"/>
      <c r="IY2179" s="7"/>
    </row>
    <row r="2180" spans="5:259">
      <c r="E2180" s="7"/>
      <c r="AH2180" s="1"/>
      <c r="IY2180" s="7"/>
    </row>
    <row r="2181" spans="5:259">
      <c r="E2181" s="7"/>
      <c r="AH2181" s="1"/>
      <c r="IY2181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700-000001000000}">
          <x14:formula1>
            <xm:f>EnumInput!$C$1:$C$2</xm:f>
          </x14:formula1>
          <xm:sqref>E28 D651:E651 D346:E346 E40:E41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W102"/>
  <sheetViews>
    <sheetView workbookViewId="0">
      <selection activeCell="J13" sqref="J13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21</v>
      </c>
      <c r="K1" t="s">
        <v>36</v>
      </c>
      <c r="L1" s="96" t="s">
        <v>251</v>
      </c>
      <c r="N1" t="s">
        <v>95</v>
      </c>
    </row>
    <row r="2" spans="10:23">
      <c r="J2">
        <v>0</v>
      </c>
      <c r="K2" s="98">
        <v>4.4187174208521496</v>
      </c>
      <c r="L2" s="98">
        <v>4.4187174208521496</v>
      </c>
      <c r="M2">
        <v>4.4187174208521496</v>
      </c>
      <c r="N2" s="98">
        <v>4.4187174208521496</v>
      </c>
      <c r="O2">
        <v>4.4187174208521496</v>
      </c>
      <c r="P2">
        <v>4.4187174208521496</v>
      </c>
      <c r="Q2">
        <v>4.4187174208521496</v>
      </c>
      <c r="R2">
        <v>4.4187174208521496</v>
      </c>
      <c r="S2">
        <v>4.4187174208521496</v>
      </c>
      <c r="T2">
        <v>4.4187174208521496</v>
      </c>
      <c r="U2">
        <v>4.4187174208521496</v>
      </c>
      <c r="V2">
        <v>4.4187174208521496</v>
      </c>
      <c r="W2">
        <v>4.4187174208521496</v>
      </c>
    </row>
    <row r="3" spans="10:23">
      <c r="K3" s="98">
        <v>4.5190429768632603</v>
      </c>
      <c r="L3" s="98">
        <v>4.6162260252445799</v>
      </c>
      <c r="M3">
        <v>4.3656222491521204</v>
      </c>
      <c r="N3" s="98">
        <v>4.5180213881403901</v>
      </c>
      <c r="O3">
        <v>4.5527686987104703</v>
      </c>
      <c r="P3">
        <v>4.3525678160979897</v>
      </c>
      <c r="Q3">
        <v>4.5395092326753099</v>
      </c>
      <c r="R3">
        <v>4.47423264293068</v>
      </c>
      <c r="S3">
        <v>4.4689765514155999</v>
      </c>
      <c r="T3">
        <v>4.4580462423459499</v>
      </c>
      <c r="U3">
        <v>4.5538788454452197</v>
      </c>
      <c r="V3">
        <v>4.5122927513728897</v>
      </c>
      <c r="W3">
        <v>4.5465667843333897</v>
      </c>
    </row>
    <row r="4" spans="10:23">
      <c r="K4" s="98">
        <v>4.4146797766814903</v>
      </c>
      <c r="L4" s="98">
        <v>4.5591935091707798</v>
      </c>
      <c r="M4">
        <v>4.2297218269879204</v>
      </c>
      <c r="N4" s="98">
        <v>4.4073312857587101</v>
      </c>
      <c r="O4">
        <v>4.37447389180823</v>
      </c>
      <c r="P4">
        <v>4.3071186181102599</v>
      </c>
      <c r="Q4">
        <v>4.5591935091707798</v>
      </c>
      <c r="R4">
        <v>4.2355068600917702</v>
      </c>
      <c r="S4">
        <v>4.3248495322653797</v>
      </c>
      <c r="T4">
        <v>4.4098437070759902</v>
      </c>
      <c r="U4">
        <v>4.4664111850269599</v>
      </c>
      <c r="V4">
        <v>4.3610302675623398</v>
      </c>
      <c r="W4">
        <v>4.4487279353680496</v>
      </c>
    </row>
    <row r="5" spans="10:23">
      <c r="K5" s="98">
        <v>4.3584211496981498</v>
      </c>
      <c r="L5" s="98">
        <v>4.5499169126800902</v>
      </c>
      <c r="M5">
        <v>4.1139168912267401</v>
      </c>
      <c r="N5" s="98">
        <v>4.4018676817623703</v>
      </c>
      <c r="O5">
        <v>4.1363264002240996</v>
      </c>
      <c r="P5">
        <v>4.2825879856045397</v>
      </c>
      <c r="Q5">
        <v>4.5477466531059498</v>
      </c>
      <c r="R5">
        <v>4.2211700753363202</v>
      </c>
      <c r="S5">
        <v>4.2980022213623998</v>
      </c>
      <c r="T5">
        <v>4.3708375269929203</v>
      </c>
      <c r="U5">
        <v>4.4909323673530599</v>
      </c>
      <c r="V5">
        <v>4.2411782862334197</v>
      </c>
      <c r="W5">
        <v>4.3594275609293298</v>
      </c>
    </row>
    <row r="6" spans="10:23">
      <c r="K6" s="98">
        <v>4.2956755888437099</v>
      </c>
      <c r="L6" s="98">
        <v>4.5630313598604202</v>
      </c>
      <c r="M6">
        <v>4.0233641219161296</v>
      </c>
      <c r="N6" s="98">
        <v>4.2820316881259597</v>
      </c>
      <c r="O6">
        <v>4.1710294462287303</v>
      </c>
      <c r="P6">
        <v>4.2252045811260102</v>
      </c>
      <c r="Q6">
        <v>4.5475929279355602</v>
      </c>
      <c r="R6">
        <v>4.3214905447540799</v>
      </c>
      <c r="S6">
        <v>4.2963565064366502</v>
      </c>
      <c r="T6">
        <v>4.3104410538439204</v>
      </c>
      <c r="U6">
        <v>4.42267114692575</v>
      </c>
      <c r="V6">
        <v>4.2441113071130996</v>
      </c>
      <c r="W6">
        <v>4.1925887574969298</v>
      </c>
    </row>
    <row r="7" spans="10:23">
      <c r="K7" s="98">
        <v>4.2182106553010899</v>
      </c>
      <c r="L7" s="98">
        <v>4.5428892676049202</v>
      </c>
      <c r="M7">
        <v>3.9136842031086099</v>
      </c>
      <c r="N7" s="98">
        <v>4.2948642285730099</v>
      </c>
      <c r="O7">
        <v>4.01337918246442</v>
      </c>
      <c r="P7">
        <v>4.2863413336306202</v>
      </c>
      <c r="Q7">
        <v>4.3290589034459304</v>
      </c>
      <c r="R7">
        <v>4.29500698707482</v>
      </c>
      <c r="S7">
        <v>4.3604135035973099</v>
      </c>
      <c r="T7">
        <v>4.25179674466556</v>
      </c>
      <c r="U7">
        <v>4.3976363060768504</v>
      </c>
      <c r="V7">
        <v>4.2034303143330103</v>
      </c>
      <c r="W7">
        <v>4.1091855917179103</v>
      </c>
    </row>
    <row r="8" spans="10:23">
      <c r="K8" s="98">
        <v>4.19450382386845</v>
      </c>
      <c r="L8" s="98">
        <v>4.5130384402189199</v>
      </c>
      <c r="M8">
        <v>3.8802183507605399</v>
      </c>
      <c r="N8" s="98">
        <v>4.1868186493868897</v>
      </c>
      <c r="O8">
        <v>4.0304697527431204</v>
      </c>
      <c r="P8">
        <v>4.2636317130478298</v>
      </c>
      <c r="Q8">
        <v>4.2992258892980004</v>
      </c>
      <c r="R8">
        <v>4.2861823623511999</v>
      </c>
      <c r="S8">
        <v>4.2720623329922498</v>
      </c>
      <c r="T8">
        <v>4.2206743617173599</v>
      </c>
      <c r="U8">
        <v>4.3990291928455401</v>
      </c>
      <c r="V8">
        <v>4.0742283093878902</v>
      </c>
      <c r="W8">
        <v>4.0595076148772096</v>
      </c>
    </row>
    <row r="9" spans="10:23">
      <c r="K9" s="98">
        <v>4.1560334444365701</v>
      </c>
      <c r="L9" s="98">
        <v>4.4924082103020702</v>
      </c>
      <c r="M9">
        <v>3.81606322900251</v>
      </c>
      <c r="N9" s="98">
        <v>4.1525242778801497</v>
      </c>
      <c r="O9">
        <v>3.9746229500158301</v>
      </c>
      <c r="P9">
        <v>4.1634307634864198</v>
      </c>
      <c r="Q9">
        <v>4.2678841821218301</v>
      </c>
      <c r="R9">
        <v>4.1865805929634803</v>
      </c>
      <c r="S9">
        <v>4.2687516542611803</v>
      </c>
      <c r="T9">
        <v>4.1070500526204103</v>
      </c>
      <c r="U9">
        <v>4.3091665010766604</v>
      </c>
      <c r="V9">
        <v>4.0783162832574398</v>
      </c>
      <c r="W9">
        <v>4.0187468622168199</v>
      </c>
    </row>
    <row r="10" spans="10:23">
      <c r="K10" s="98">
        <v>4.1115872728412404</v>
      </c>
      <c r="L10" s="98">
        <v>4.4748250188499403</v>
      </c>
      <c r="M10">
        <v>3.73244006627769</v>
      </c>
      <c r="N10" s="98">
        <v>4.1055424153686699</v>
      </c>
      <c r="O10">
        <v>3.8396495335452498</v>
      </c>
      <c r="P10">
        <v>4.1298535619935901</v>
      </c>
      <c r="Q10">
        <v>4.15563858705067</v>
      </c>
      <c r="R10">
        <v>4.1704223260154096</v>
      </c>
      <c r="S10">
        <v>4.1987854208113102</v>
      </c>
      <c r="T10">
        <v>4.0089830185054502</v>
      </c>
      <c r="U10">
        <v>4.3528877563556199</v>
      </c>
      <c r="V10">
        <v>4.0001333093068103</v>
      </c>
      <c r="W10">
        <v>3.8999565675339598</v>
      </c>
    </row>
    <row r="11" spans="10:23">
      <c r="K11" s="98">
        <v>4.0495331422360703</v>
      </c>
      <c r="L11" s="98">
        <v>4.4397434399170104</v>
      </c>
      <c r="M11">
        <v>3.6433149217732299</v>
      </c>
      <c r="N11" s="98">
        <v>4.0703137923770596</v>
      </c>
      <c r="O11">
        <v>3.8145083388724701</v>
      </c>
      <c r="P11">
        <v>4.0838338373466501</v>
      </c>
      <c r="Q11">
        <v>4.0975690822705202</v>
      </c>
      <c r="R11">
        <v>4.2454235179544497</v>
      </c>
      <c r="S11">
        <v>4.1539989291191599</v>
      </c>
      <c r="T11">
        <v>3.90812691046342</v>
      </c>
      <c r="U11">
        <v>4.3125904906562802</v>
      </c>
      <c r="V11">
        <v>3.8868070558856598</v>
      </c>
      <c r="W11">
        <v>3.8645576056617199</v>
      </c>
    </row>
    <row r="12" spans="10:23">
      <c r="K12" s="98">
        <v>3.9719818313672302</v>
      </c>
      <c r="L12" s="98">
        <v>4.3628589176161299</v>
      </c>
      <c r="M12">
        <v>3.5370321543407401</v>
      </c>
      <c r="N12" s="98">
        <v>4.0259928754764998</v>
      </c>
      <c r="O12">
        <v>3.6762124363025399</v>
      </c>
      <c r="P12">
        <v>3.9098521564029398</v>
      </c>
      <c r="Q12">
        <v>4.1064475149230804</v>
      </c>
      <c r="R12">
        <v>4.1019179738504299</v>
      </c>
      <c r="S12">
        <v>3.85308741326602</v>
      </c>
      <c r="T12">
        <v>3.7646796426293898</v>
      </c>
      <c r="U12">
        <v>4.1764320168423703</v>
      </c>
      <c r="V12">
        <v>3.7836783004756298</v>
      </c>
      <c r="W12">
        <v>3.7275234511478201</v>
      </c>
    </row>
    <row r="13" spans="10:23">
      <c r="K13" s="98">
        <v>3.9525993592394499</v>
      </c>
      <c r="L13" s="98">
        <v>4.3638485143306998</v>
      </c>
      <c r="M13">
        <v>3.5261703000042699</v>
      </c>
      <c r="N13" s="98">
        <v>3.8777144264722101</v>
      </c>
      <c r="O13">
        <v>3.6897167889971501</v>
      </c>
      <c r="P13">
        <v>3.8264797213827402</v>
      </c>
      <c r="Q13">
        <v>4.1364372661448998</v>
      </c>
      <c r="R13">
        <v>4.0706091031121101</v>
      </c>
      <c r="S13">
        <v>3.7851002555705602</v>
      </c>
      <c r="T13">
        <v>3.7291328027011899</v>
      </c>
      <c r="U13">
        <v>4.13669840331701</v>
      </c>
      <c r="V13">
        <v>3.8245510437973702</v>
      </c>
      <c r="W13">
        <v>3.6579217576851102</v>
      </c>
    </row>
    <row r="14" spans="10:23">
      <c r="K14" s="98">
        <v>3.9211534977137998</v>
      </c>
      <c r="L14" s="98">
        <v>4.3368998501345999</v>
      </c>
      <c r="M14">
        <v>3.4861328689526201</v>
      </c>
      <c r="N14" s="98">
        <v>3.84535728496944</v>
      </c>
      <c r="O14">
        <v>3.6854991953216598</v>
      </c>
      <c r="P14">
        <v>3.81083100543868</v>
      </c>
      <c r="Q14">
        <v>4.1197616869639901</v>
      </c>
      <c r="R14">
        <v>4.1615661596851803</v>
      </c>
      <c r="S14">
        <v>3.7917157337753</v>
      </c>
      <c r="T14">
        <v>3.6636000116001202</v>
      </c>
      <c r="U14">
        <v>4.1479534749480704</v>
      </c>
      <c r="V14">
        <v>3.8939044049835201</v>
      </c>
      <c r="W14">
        <v>3.5912014731545399</v>
      </c>
    </row>
    <row r="15" spans="10:23">
      <c r="K15" s="98">
        <v>3.8719720644977298</v>
      </c>
      <c r="L15" s="98">
        <v>4.2749126561870199</v>
      </c>
      <c r="M15">
        <v>3.45252569685104</v>
      </c>
      <c r="N15" s="98">
        <v>3.8068290069341599</v>
      </c>
      <c r="O15">
        <v>3.6563616847753502</v>
      </c>
      <c r="P15">
        <v>3.7578150472762402</v>
      </c>
      <c r="Q15">
        <v>4.0722349382384104</v>
      </c>
      <c r="R15">
        <v>4.0311165486887903</v>
      </c>
      <c r="S15">
        <v>3.7890172376412701</v>
      </c>
      <c r="T15">
        <v>3.56188549758624</v>
      </c>
      <c r="U15">
        <v>4.1110412937385101</v>
      </c>
      <c r="V15">
        <v>3.92860659267579</v>
      </c>
      <c r="W15">
        <v>3.5818640371328798</v>
      </c>
    </row>
    <row r="16" spans="10:23">
      <c r="K16" s="98">
        <v>3.81214075551246</v>
      </c>
      <c r="L16" s="98">
        <v>4.2316430354059698</v>
      </c>
      <c r="M16">
        <v>3.4014581664644701</v>
      </c>
      <c r="N16" s="98">
        <v>3.7625937713208799</v>
      </c>
      <c r="O16">
        <v>3.5921879299442199</v>
      </c>
      <c r="P16">
        <v>3.6701890888678599</v>
      </c>
      <c r="Q16">
        <v>3.9288510343271699</v>
      </c>
      <c r="R16">
        <v>3.9933398405814602</v>
      </c>
      <c r="S16">
        <v>3.6703870956664399</v>
      </c>
      <c r="T16">
        <v>3.48187181119751</v>
      </c>
      <c r="U16">
        <v>4.1499121936699801</v>
      </c>
      <c r="V16">
        <v>3.9017682888998602</v>
      </c>
      <c r="W16">
        <v>3.43900581982549</v>
      </c>
    </row>
    <row r="17" spans="10:23">
      <c r="K17" s="98">
        <v>3.7350897640973399</v>
      </c>
      <c r="L17" s="98">
        <v>4.1898002879204101</v>
      </c>
      <c r="M17">
        <v>3.3031956920453398</v>
      </c>
      <c r="N17" s="98">
        <v>3.69891085653297</v>
      </c>
      <c r="O17">
        <v>3.5152669315119902</v>
      </c>
      <c r="P17">
        <v>3.6394291826564902</v>
      </c>
      <c r="Q17">
        <v>3.7896870461082002</v>
      </c>
      <c r="R17">
        <v>3.8504895998578101</v>
      </c>
      <c r="S17">
        <v>3.5938824445264901</v>
      </c>
      <c r="T17">
        <v>3.4621253014972102</v>
      </c>
      <c r="U17">
        <v>4.1515469236009697</v>
      </c>
      <c r="V17">
        <v>3.7857885828495599</v>
      </c>
      <c r="W17">
        <v>3.3773091254832002</v>
      </c>
    </row>
    <row r="18" spans="10:23">
      <c r="K18" s="98">
        <v>3.7189698681934198</v>
      </c>
      <c r="L18" s="98">
        <v>4.1450373215857299</v>
      </c>
      <c r="M18">
        <v>3.2587628567390601</v>
      </c>
      <c r="N18" s="98">
        <v>3.8058588073119202</v>
      </c>
      <c r="O18">
        <v>3.53907821798055</v>
      </c>
      <c r="P18">
        <v>3.5663390663288799</v>
      </c>
      <c r="Q18">
        <v>3.84260896713378</v>
      </c>
      <c r="R18">
        <v>3.8300476386758899</v>
      </c>
      <c r="S18">
        <v>3.6183384476468601</v>
      </c>
      <c r="T18">
        <v>3.5239636050269501</v>
      </c>
      <c r="U18">
        <v>4.0917449981169502</v>
      </c>
      <c r="V18">
        <v>3.7565036509673599</v>
      </c>
      <c r="W18">
        <v>3.5070241938947602</v>
      </c>
    </row>
    <row r="19" spans="10:23">
      <c r="K19" s="98">
        <v>3.6888578862025798</v>
      </c>
      <c r="L19" s="98">
        <v>4.1106853706234903</v>
      </c>
      <c r="M19">
        <v>3.2092904090654999</v>
      </c>
      <c r="N19" s="98">
        <v>3.8242114971649799</v>
      </c>
      <c r="O19">
        <v>3.5316274149288498</v>
      </c>
      <c r="P19">
        <v>3.54583231749212</v>
      </c>
      <c r="Q19">
        <v>3.8428178632376802</v>
      </c>
      <c r="R19">
        <v>3.9284229888218101</v>
      </c>
      <c r="S19">
        <v>3.69848261635549</v>
      </c>
      <c r="T19">
        <v>3.47141936498454</v>
      </c>
      <c r="U19">
        <v>4.1187366246568002</v>
      </c>
      <c r="V19">
        <v>3.7219002559854801</v>
      </c>
      <c r="W19">
        <v>3.31671127598461</v>
      </c>
    </row>
    <row r="20" spans="10:23">
      <c r="K20" s="98">
        <v>3.64481805415681</v>
      </c>
      <c r="L20" s="98">
        <v>4.0534183298325601</v>
      </c>
      <c r="M20">
        <v>3.1905422332066</v>
      </c>
      <c r="N20" s="98">
        <v>3.7638831347609001</v>
      </c>
      <c r="O20">
        <v>3.4560730362472998</v>
      </c>
      <c r="P20">
        <v>3.5031882192287598</v>
      </c>
      <c r="Q20">
        <v>3.7226243649466002</v>
      </c>
      <c r="R20">
        <v>3.8421140859733298</v>
      </c>
      <c r="S20">
        <v>3.6187159062855598</v>
      </c>
      <c r="T20">
        <v>3.3986085283786598</v>
      </c>
      <c r="U20">
        <v>4.0146991014418099</v>
      </c>
      <c r="V20">
        <v>3.6752826409494102</v>
      </c>
      <c r="W20">
        <v>3.2691002962150502</v>
      </c>
    </row>
    <row r="21" spans="10:23">
      <c r="K21" s="98">
        <v>3.5870734159511</v>
      </c>
      <c r="L21" s="98">
        <v>4.0147818239990203</v>
      </c>
      <c r="M21">
        <v>3.13797759971095</v>
      </c>
      <c r="N21" s="98">
        <v>3.6410827149462399</v>
      </c>
      <c r="O21">
        <v>3.3565346797612898</v>
      </c>
      <c r="P21">
        <v>3.5903777017758101</v>
      </c>
      <c r="Q21">
        <v>3.63210489339246</v>
      </c>
      <c r="R21">
        <v>3.7950591146501198</v>
      </c>
      <c r="S21">
        <v>3.5851600936743502</v>
      </c>
      <c r="T21">
        <v>3.34091689430198</v>
      </c>
      <c r="U21">
        <v>3.9681512892745898</v>
      </c>
      <c r="V21">
        <v>3.59403893737522</v>
      </c>
      <c r="W21">
        <v>3.1825421473490998</v>
      </c>
    </row>
    <row r="22" spans="10:23">
      <c r="J22">
        <v>2</v>
      </c>
      <c r="K22" s="98">
        <v>3.5128009461201999</v>
      </c>
      <c r="L22" s="98">
        <v>3.9579490851179302</v>
      </c>
      <c r="M22">
        <v>3.0667960363251199</v>
      </c>
      <c r="N22" s="98">
        <v>3.6306616515202501</v>
      </c>
      <c r="O22">
        <v>3.4369610531271801</v>
      </c>
      <c r="P22">
        <v>3.3692280411505502</v>
      </c>
      <c r="Q22">
        <v>3.6027240401128799</v>
      </c>
      <c r="R22">
        <v>3.6454140221128299</v>
      </c>
      <c r="S22">
        <v>3.5829225696857501</v>
      </c>
      <c r="T22">
        <v>3.3281584405008098</v>
      </c>
      <c r="U22">
        <v>3.96968508467865</v>
      </c>
      <c r="V22">
        <v>3.5189662817023701</v>
      </c>
      <c r="W22">
        <v>3.0733472643467299</v>
      </c>
    </row>
    <row r="23" spans="10:23">
      <c r="K23" s="98">
        <v>3.49862806867693</v>
      </c>
      <c r="L23" s="98">
        <v>3.93014467002422</v>
      </c>
      <c r="M23">
        <v>3.02482316579247</v>
      </c>
      <c r="N23" s="98">
        <v>3.6410417736572498</v>
      </c>
      <c r="O23">
        <v>3.4105714922339101</v>
      </c>
      <c r="P23">
        <v>3.3723424585091202</v>
      </c>
      <c r="Q23">
        <v>3.58455252422501</v>
      </c>
      <c r="R23">
        <v>3.63814594428267</v>
      </c>
      <c r="S23">
        <v>3.57450422267021</v>
      </c>
      <c r="T23">
        <v>3.3035247564205301</v>
      </c>
      <c r="U23">
        <v>3.9407934099244502</v>
      </c>
      <c r="V23">
        <v>3.4929457609828698</v>
      </c>
      <c r="W23">
        <v>3.01864966819182</v>
      </c>
    </row>
    <row r="24" spans="10:23">
      <c r="K24" s="98">
        <v>3.4708154442694199</v>
      </c>
      <c r="L24" s="98">
        <v>3.8987799957277098</v>
      </c>
      <c r="M24">
        <v>3.0196527711157799</v>
      </c>
      <c r="N24" s="98">
        <v>3.61381131622809</v>
      </c>
      <c r="O24">
        <v>3.41378945401918</v>
      </c>
      <c r="P24">
        <v>3.2678369147178099</v>
      </c>
      <c r="Q24">
        <v>3.5280523350600599</v>
      </c>
      <c r="R24">
        <v>3.6186220991488001</v>
      </c>
      <c r="S24">
        <v>3.5386969943477999</v>
      </c>
      <c r="T24">
        <v>3.2411464244111001</v>
      </c>
      <c r="U24">
        <v>3.9051145511725198</v>
      </c>
      <c r="V24">
        <v>3.4766467715278799</v>
      </c>
      <c r="W24">
        <v>3.0382675235052199</v>
      </c>
    </row>
    <row r="25" spans="10:23">
      <c r="K25" s="98">
        <v>3.4263616699905199</v>
      </c>
      <c r="L25" s="98">
        <v>3.84554863019406</v>
      </c>
      <c r="M25">
        <v>2.9806978956096701</v>
      </c>
      <c r="N25" s="98">
        <v>3.5594391017322802</v>
      </c>
      <c r="O25">
        <v>3.3946957922224801</v>
      </c>
      <c r="P25">
        <v>3.1536117395702599</v>
      </c>
      <c r="Q25">
        <v>3.4876237804714498</v>
      </c>
      <c r="R25">
        <v>3.5344313414492601</v>
      </c>
      <c r="S25">
        <v>3.47924865839046</v>
      </c>
      <c r="T25">
        <v>3.18406592464066</v>
      </c>
      <c r="U25">
        <v>3.84554863019406</v>
      </c>
      <c r="V25">
        <v>3.4598199272013499</v>
      </c>
      <c r="W25">
        <v>3.0162334901191801</v>
      </c>
    </row>
    <row r="26" spans="10:23">
      <c r="K26" s="98">
        <v>3.36689108998912</v>
      </c>
      <c r="L26" s="98">
        <v>3.7712737102027099</v>
      </c>
      <c r="M26">
        <v>2.9452610669649801</v>
      </c>
      <c r="N26" s="98">
        <v>3.4894127855387098</v>
      </c>
      <c r="O26">
        <v>3.3371801637321798</v>
      </c>
      <c r="P26">
        <v>3.0837840490028299</v>
      </c>
      <c r="Q26">
        <v>3.4451893639519402</v>
      </c>
      <c r="R26">
        <v>3.4780940660781301</v>
      </c>
      <c r="S26">
        <v>3.4174547863272999</v>
      </c>
      <c r="T26">
        <v>3.1279505824945999</v>
      </c>
      <c r="U26">
        <v>3.7734647470198599</v>
      </c>
      <c r="V26">
        <v>3.3991826960202198</v>
      </c>
      <c r="W26">
        <v>2.9681696998488598</v>
      </c>
    </row>
    <row r="27" spans="10:23">
      <c r="K27" s="98">
        <v>3.2953918886436901</v>
      </c>
      <c r="L27" s="98">
        <v>3.74411758147227</v>
      </c>
      <c r="M27">
        <v>2.7934937499628698</v>
      </c>
      <c r="N27" s="98">
        <v>3.4342621110923401</v>
      </c>
      <c r="O27">
        <v>3.2566376563829902</v>
      </c>
      <c r="P27">
        <v>2.9773116906491701</v>
      </c>
      <c r="Q27">
        <v>3.3667283443207898</v>
      </c>
      <c r="R27">
        <v>3.4617672575961702</v>
      </c>
      <c r="S27">
        <v>3.4335993823128601</v>
      </c>
      <c r="T27">
        <v>3.0832215241388599</v>
      </c>
      <c r="U27">
        <v>3.5401757820937401</v>
      </c>
      <c r="V27">
        <v>3.3481723414436702</v>
      </c>
      <c r="W27">
        <v>3.0254515511221798</v>
      </c>
    </row>
    <row r="28" spans="10:23">
      <c r="K28" s="98">
        <v>3.28226416624224</v>
      </c>
      <c r="L28" s="98">
        <v>3.7201505533926902</v>
      </c>
      <c r="M28">
        <v>2.7824641526734601</v>
      </c>
      <c r="N28" s="98">
        <v>3.4175624594159202</v>
      </c>
      <c r="O28">
        <v>3.2571069825710102</v>
      </c>
      <c r="P28">
        <v>2.94852983396484</v>
      </c>
      <c r="Q28">
        <v>3.3373753251872902</v>
      </c>
      <c r="R28">
        <v>3.4379689041627102</v>
      </c>
      <c r="S28">
        <v>3.4180338239668</v>
      </c>
      <c r="T28">
        <v>3.0616361019007701</v>
      </c>
      <c r="U28">
        <v>3.4915639758871202</v>
      </c>
      <c r="V28">
        <v>3.3390562114983999</v>
      </c>
      <c r="W28">
        <v>3.0560660237390298</v>
      </c>
    </row>
    <row r="29" spans="10:23">
      <c r="K29" s="98">
        <v>3.2583477418980098</v>
      </c>
      <c r="L29" s="98">
        <v>3.6859455370913699</v>
      </c>
      <c r="M29">
        <v>2.76231046671167</v>
      </c>
      <c r="N29" s="98">
        <v>3.4117917706880898</v>
      </c>
      <c r="O29">
        <v>3.24026307086667</v>
      </c>
      <c r="P29">
        <v>2.9139820645478198</v>
      </c>
      <c r="Q29">
        <v>3.3162053060505401</v>
      </c>
      <c r="R29">
        <v>3.4115580978809699</v>
      </c>
      <c r="S29">
        <v>3.3966545366581502</v>
      </c>
      <c r="T29">
        <v>3.0365249428568202</v>
      </c>
      <c r="U29">
        <v>3.4466098177051099</v>
      </c>
      <c r="V29">
        <v>3.34368079114414</v>
      </c>
      <c r="W29">
        <v>3.0652803770864399</v>
      </c>
    </row>
    <row r="30" spans="10:23">
      <c r="K30" s="98">
        <v>3.2189940126857399</v>
      </c>
      <c r="L30" s="98">
        <v>3.6409593317182098</v>
      </c>
      <c r="M30">
        <v>2.7296314058727602</v>
      </c>
      <c r="N30" s="98">
        <v>3.36772317843567</v>
      </c>
      <c r="O30">
        <v>3.2120098201114602</v>
      </c>
      <c r="P30">
        <v>2.8784864409253301</v>
      </c>
      <c r="Q30">
        <v>3.2797095422753699</v>
      </c>
      <c r="R30">
        <v>3.3749057935031201</v>
      </c>
      <c r="S30">
        <v>3.3605406698108098</v>
      </c>
      <c r="T30">
        <v>3.0157567698812402</v>
      </c>
      <c r="U30">
        <v>3.4011582492227599</v>
      </c>
      <c r="V30">
        <v>3.30393609997844</v>
      </c>
      <c r="W30">
        <v>3.0260020627105502</v>
      </c>
    </row>
    <row r="31" spans="10:23">
      <c r="K31" s="98">
        <v>3.1550152949597599</v>
      </c>
      <c r="L31" s="98">
        <v>3.5700064408618002</v>
      </c>
      <c r="M31">
        <v>2.6866010567694398</v>
      </c>
      <c r="N31" s="98">
        <v>3.2932068442328202</v>
      </c>
      <c r="O31">
        <v>3.1421409129037898</v>
      </c>
      <c r="P31">
        <v>2.83984110226845</v>
      </c>
      <c r="Q31">
        <v>3.2106111949112601</v>
      </c>
      <c r="R31">
        <v>3.3128124413961801</v>
      </c>
      <c r="S31">
        <v>3.29610793644175</v>
      </c>
      <c r="T31">
        <v>2.9655211826011199</v>
      </c>
      <c r="U31">
        <v>3.3542740060387701</v>
      </c>
      <c r="V31">
        <v>3.2303148306356402</v>
      </c>
      <c r="W31">
        <v>2.94103995550942</v>
      </c>
    </row>
    <row r="32" spans="10:23">
      <c r="K32" s="98">
        <v>3.0809941795565301</v>
      </c>
      <c r="L32" s="98">
        <v>3.5590580856010301</v>
      </c>
      <c r="M32">
        <v>2.5962924589581098</v>
      </c>
      <c r="N32" s="98">
        <v>3.34321666514658</v>
      </c>
      <c r="O32">
        <v>3.0071931001073402</v>
      </c>
      <c r="P32">
        <v>2.7314591545478599</v>
      </c>
      <c r="Q32">
        <v>3.1050544659647499</v>
      </c>
      <c r="R32">
        <v>3.2299518599329602</v>
      </c>
      <c r="S32">
        <v>3.0997022381451398</v>
      </c>
      <c r="T32">
        <v>2.91315368556082</v>
      </c>
      <c r="U32">
        <v>3.3194956676023</v>
      </c>
      <c r="V32">
        <v>3.21877469313841</v>
      </c>
      <c r="W32">
        <v>2.7201682604234598</v>
      </c>
    </row>
    <row r="33" spans="10:23">
      <c r="K33" s="98">
        <v>3.07041609379359</v>
      </c>
      <c r="L33" s="98">
        <v>3.5396655551637499</v>
      </c>
      <c r="M33">
        <v>2.59494162184787</v>
      </c>
      <c r="N33" s="98">
        <v>3.3379668684977202</v>
      </c>
      <c r="O33">
        <v>3.0090553874339698</v>
      </c>
      <c r="P33">
        <v>2.7190634773107201</v>
      </c>
      <c r="Q33">
        <v>3.0918199258971701</v>
      </c>
      <c r="R33">
        <v>3.2167695365918898</v>
      </c>
      <c r="S33">
        <v>3.0842067228612602</v>
      </c>
      <c r="T33">
        <v>2.9130259847040998</v>
      </c>
      <c r="U33">
        <v>3.30097527711118</v>
      </c>
      <c r="V33">
        <v>3.2149834245332398</v>
      </c>
      <c r="W33">
        <v>2.69562026283042</v>
      </c>
    </row>
    <row r="34" spans="10:23">
      <c r="K34" s="98">
        <v>3.0468329760158301</v>
      </c>
      <c r="L34" s="98">
        <v>3.5094040170966099</v>
      </c>
      <c r="M34">
        <v>2.5776018385791102</v>
      </c>
      <c r="N34" s="98">
        <v>3.3123454660181202</v>
      </c>
      <c r="O34">
        <v>2.9862029819776899</v>
      </c>
      <c r="P34">
        <v>2.7050640769100802</v>
      </c>
      <c r="Q34">
        <v>3.0754093426015499</v>
      </c>
      <c r="R34">
        <v>3.1921433819627598</v>
      </c>
      <c r="S34">
        <v>3.0610742768300399</v>
      </c>
      <c r="T34">
        <v>2.9038212087290698</v>
      </c>
      <c r="U34">
        <v>3.2810952889782499</v>
      </c>
      <c r="V34">
        <v>3.1963991024706999</v>
      </c>
      <c r="W34">
        <v>2.6286575005775301</v>
      </c>
    </row>
    <row r="35" spans="10:23">
      <c r="K35" s="98">
        <v>3.0016391125778501</v>
      </c>
      <c r="L35" s="98">
        <v>3.4531563040700801</v>
      </c>
      <c r="M35">
        <v>2.5499771575823802</v>
      </c>
      <c r="N35" s="98">
        <v>3.25757316753156</v>
      </c>
      <c r="O35">
        <v>2.9343932819546099</v>
      </c>
      <c r="P35">
        <v>2.6733267707181598</v>
      </c>
      <c r="Q35">
        <v>3.03376131057867</v>
      </c>
      <c r="R35">
        <v>3.1454432532359502</v>
      </c>
      <c r="S35">
        <v>3.0115915173901402</v>
      </c>
      <c r="T35">
        <v>2.8538979985233799</v>
      </c>
      <c r="U35">
        <v>3.2300758192660699</v>
      </c>
      <c r="V35">
        <v>3.1420260819238099</v>
      </c>
      <c r="W35">
        <v>2.6064531048227</v>
      </c>
    </row>
    <row r="36" spans="10:23">
      <c r="K36" s="98">
        <v>2.9471084701182502</v>
      </c>
      <c r="L36" s="98">
        <v>3.3908118035384298</v>
      </c>
      <c r="M36">
        <v>2.4990064872620401</v>
      </c>
      <c r="N36" s="98">
        <v>3.1818781195896402</v>
      </c>
      <c r="O36">
        <v>2.8753543168491098</v>
      </c>
      <c r="P36">
        <v>2.6321633682713701</v>
      </c>
      <c r="Q36">
        <v>2.9713376624741499</v>
      </c>
      <c r="R36">
        <v>3.0812385078821198</v>
      </c>
      <c r="S36">
        <v>2.9620181917724802</v>
      </c>
      <c r="T36">
        <v>2.7954190504778</v>
      </c>
      <c r="U36">
        <v>3.1587453523398699</v>
      </c>
      <c r="V36">
        <v>3.0691131913001399</v>
      </c>
      <c r="W36">
        <v>2.5683037780397102</v>
      </c>
    </row>
    <row r="37" spans="10:23">
      <c r="K37" s="98">
        <v>2.8736963847517498</v>
      </c>
      <c r="L37" s="98">
        <v>3.3314000725802999</v>
      </c>
      <c r="M37">
        <v>2.3977903988752698</v>
      </c>
      <c r="N37" s="98">
        <v>3.0877377580114298</v>
      </c>
      <c r="O37">
        <v>2.7765225189209302</v>
      </c>
      <c r="P37">
        <v>2.5165966478495601</v>
      </c>
      <c r="Q37">
        <v>3.0177292825921702</v>
      </c>
      <c r="R37">
        <v>3.07902862171952</v>
      </c>
      <c r="S37">
        <v>2.8730055030557802</v>
      </c>
      <c r="T37">
        <v>2.7042788661710202</v>
      </c>
      <c r="U37">
        <v>3.1506076321812602</v>
      </c>
      <c r="V37">
        <v>3.0211449172470699</v>
      </c>
      <c r="W37">
        <v>2.3519310341739201</v>
      </c>
    </row>
    <row r="38" spans="10:23">
      <c r="K38" s="98">
        <v>2.8641522069617902</v>
      </c>
      <c r="L38" s="98">
        <v>3.31279409301409</v>
      </c>
      <c r="M38">
        <v>2.3962822530704302</v>
      </c>
      <c r="N38" s="98">
        <v>3.0765562416279399</v>
      </c>
      <c r="O38">
        <v>2.7690296834552601</v>
      </c>
      <c r="P38">
        <v>2.5137281488633598</v>
      </c>
      <c r="Q38">
        <v>3.0077620311400701</v>
      </c>
      <c r="R38">
        <v>3.0645767965501398</v>
      </c>
      <c r="S38">
        <v>2.8602060484477101</v>
      </c>
      <c r="T38">
        <v>2.7004516355076298</v>
      </c>
      <c r="U38">
        <v>3.1371979892348998</v>
      </c>
      <c r="V38">
        <v>3.0089768916918098</v>
      </c>
      <c r="W38">
        <v>2.33587094533077</v>
      </c>
    </row>
    <row r="39" spans="10:23">
      <c r="K39" s="98">
        <v>2.8442000308280502</v>
      </c>
      <c r="L39" s="98">
        <v>3.2839864987724399</v>
      </c>
      <c r="M39">
        <v>2.38685260068549</v>
      </c>
      <c r="N39" s="98">
        <v>3.05419572456994</v>
      </c>
      <c r="O39">
        <v>2.7497077773101899</v>
      </c>
      <c r="P39">
        <v>2.50244792299344</v>
      </c>
      <c r="Q39">
        <v>2.9863481003397001</v>
      </c>
      <c r="R39">
        <v>3.04230730870764</v>
      </c>
      <c r="S39">
        <v>2.8383432766712402</v>
      </c>
      <c r="T39">
        <v>2.6839537598627401</v>
      </c>
      <c r="U39">
        <v>3.11421741561076</v>
      </c>
      <c r="V39">
        <v>2.9875110782260101</v>
      </c>
      <c r="W39">
        <v>2.25019489956347</v>
      </c>
    </row>
    <row r="40" spans="10:23">
      <c r="K40" s="98">
        <v>2.8118596967390102</v>
      </c>
      <c r="L40" s="98">
        <v>3.2437657925552399</v>
      </c>
      <c r="M40">
        <v>2.3682777589008199</v>
      </c>
      <c r="N40" s="98">
        <v>3.0190605372520198</v>
      </c>
      <c r="O40">
        <v>2.71945781081142</v>
      </c>
      <c r="P40">
        <v>2.4822249718049498</v>
      </c>
      <c r="Q40">
        <v>2.9490376679855999</v>
      </c>
      <c r="R40">
        <v>3.00368391484789</v>
      </c>
      <c r="S40">
        <v>2.8063904550436098</v>
      </c>
      <c r="T40">
        <v>2.6547210273957602</v>
      </c>
      <c r="U40">
        <v>3.0716720046872701</v>
      </c>
      <c r="V40">
        <v>2.9506632383673699</v>
      </c>
      <c r="W40">
        <v>2.3104837515850001</v>
      </c>
    </row>
    <row r="41" spans="10:23">
      <c r="K41" s="98">
        <v>2.7430817563120198</v>
      </c>
      <c r="L41" s="98">
        <v>3.1693630443249399</v>
      </c>
      <c r="M41">
        <v>2.32149404988875</v>
      </c>
      <c r="N41" s="98">
        <v>2.9513925800365999</v>
      </c>
      <c r="O41">
        <v>2.6558433285226601</v>
      </c>
      <c r="P41">
        <v>2.4248575573231701</v>
      </c>
      <c r="Q41">
        <v>2.8731941771307401</v>
      </c>
      <c r="R41">
        <v>2.9281052931493301</v>
      </c>
      <c r="S41">
        <v>2.7380625788615398</v>
      </c>
      <c r="T41">
        <v>2.5907301709413302</v>
      </c>
      <c r="U41">
        <v>2.9882972172533702</v>
      </c>
      <c r="V41">
        <v>2.8735720624568901</v>
      </c>
      <c r="W41">
        <v>2.2365550878645601</v>
      </c>
    </row>
    <row r="42" spans="10:23">
      <c r="J42">
        <v>4</v>
      </c>
      <c r="K42" s="98">
        <v>2.6684588038812498</v>
      </c>
      <c r="L42" s="98">
        <v>3.12005964783607</v>
      </c>
      <c r="M42">
        <v>2.2372709866598099</v>
      </c>
      <c r="N42" s="98">
        <v>2.87956090957677</v>
      </c>
      <c r="O42">
        <v>2.5656458949366998</v>
      </c>
      <c r="P42">
        <v>2.34782620750951</v>
      </c>
      <c r="Q42">
        <v>2.7694388406764698</v>
      </c>
      <c r="R42">
        <v>2.7777185031020601</v>
      </c>
      <c r="S42">
        <v>2.5805446373538401</v>
      </c>
      <c r="T42">
        <v>2.51601253802859</v>
      </c>
      <c r="U42">
        <v>2.8695230984134401</v>
      </c>
      <c r="V42">
        <v>2.7610099485024802</v>
      </c>
      <c r="W42">
        <v>2.30604156067165</v>
      </c>
    </row>
    <row r="43" spans="10:23">
      <c r="K43" s="98">
        <v>2.6610640922781599</v>
      </c>
      <c r="L43" s="98">
        <v>3.1066560970409198</v>
      </c>
      <c r="M43">
        <v>2.2317865086811599</v>
      </c>
      <c r="N43" s="98">
        <v>2.8623874816030699</v>
      </c>
      <c r="O43">
        <v>2.5571154526783202</v>
      </c>
      <c r="P43">
        <v>2.3522771539321301</v>
      </c>
      <c r="Q43">
        <v>2.7627793620168699</v>
      </c>
      <c r="R43">
        <v>2.7679955164605001</v>
      </c>
      <c r="S43">
        <v>2.5742378469837499</v>
      </c>
      <c r="T43">
        <v>2.5116277991457001</v>
      </c>
      <c r="U43">
        <v>2.8681578595113901</v>
      </c>
      <c r="V43">
        <v>2.7502547993842401</v>
      </c>
      <c r="W43">
        <v>2.3116635358126101</v>
      </c>
    </row>
    <row r="44" spans="10:23">
      <c r="K44" s="98">
        <v>2.6419269565693702</v>
      </c>
      <c r="L44" s="98">
        <v>3.07557745876663</v>
      </c>
      <c r="M44">
        <v>2.2332133829193301</v>
      </c>
      <c r="N44" s="98">
        <v>2.8321192680115401</v>
      </c>
      <c r="O44">
        <v>2.5380968074499699</v>
      </c>
      <c r="P44">
        <v>2.3490700529116402</v>
      </c>
      <c r="Q44">
        <v>2.7415780548853901</v>
      </c>
      <c r="R44">
        <v>2.7455330194903702</v>
      </c>
      <c r="S44">
        <v>2.5564804258876599</v>
      </c>
      <c r="T44">
        <v>2.49580202390224</v>
      </c>
      <c r="U44">
        <v>2.8484676504079101</v>
      </c>
      <c r="V44">
        <v>2.7315554319372999</v>
      </c>
      <c r="W44">
        <v>2.3083173636864598</v>
      </c>
    </row>
    <row r="45" spans="10:23">
      <c r="K45" s="98">
        <v>2.5898065279444902</v>
      </c>
      <c r="L45" s="98">
        <v>3.0009965171281401</v>
      </c>
      <c r="M45">
        <v>2.1854173544008999</v>
      </c>
      <c r="N45" s="98">
        <v>2.7730792993777902</v>
      </c>
      <c r="O45">
        <v>2.48774837384404</v>
      </c>
      <c r="P45">
        <v>2.3069494387655198</v>
      </c>
      <c r="Q45">
        <v>2.6883986238389301</v>
      </c>
      <c r="R45">
        <v>2.6952680281900001</v>
      </c>
      <c r="S45">
        <v>2.5075314626197698</v>
      </c>
      <c r="T45">
        <v>2.44943956574151</v>
      </c>
      <c r="U45">
        <v>2.79408633489194</v>
      </c>
      <c r="V45">
        <v>2.6802620903071701</v>
      </c>
      <c r="W45">
        <v>2.2775161117762002</v>
      </c>
    </row>
    <row r="46" spans="10:23">
      <c r="K46" s="98">
        <v>2.5380750618891299</v>
      </c>
      <c r="L46" s="98">
        <v>2.9339724045434501</v>
      </c>
      <c r="M46">
        <v>2.1483006047566602</v>
      </c>
      <c r="N46" s="98">
        <v>2.7154614173931901</v>
      </c>
      <c r="O46">
        <v>2.4417636675308598</v>
      </c>
      <c r="P46">
        <v>2.2656209962813101</v>
      </c>
      <c r="Q46">
        <v>2.63483624374518</v>
      </c>
      <c r="R46">
        <v>2.6473721676361501</v>
      </c>
      <c r="S46">
        <v>2.4560860797206101</v>
      </c>
      <c r="T46">
        <v>2.4011389381439598</v>
      </c>
      <c r="U46">
        <v>2.74106579115282</v>
      </c>
      <c r="V46">
        <v>2.6331067906953498</v>
      </c>
      <c r="W46">
        <v>2.2353981136811099</v>
      </c>
    </row>
    <row r="47" spans="10:23">
      <c r="K47" s="98">
        <v>2.4663265739926001</v>
      </c>
      <c r="L47" s="98">
        <v>2.8814012339353998</v>
      </c>
      <c r="M47">
        <v>2.0578755863476998</v>
      </c>
      <c r="N47" s="98">
        <v>2.67448832829752</v>
      </c>
      <c r="O47">
        <v>2.38744732801544</v>
      </c>
      <c r="P47">
        <v>2.17675384011266</v>
      </c>
      <c r="Q47">
        <v>2.6031681007856</v>
      </c>
      <c r="R47">
        <v>2.6639578384693499</v>
      </c>
      <c r="S47">
        <v>2.3712971825794602</v>
      </c>
      <c r="T47">
        <v>2.4199964954946398</v>
      </c>
      <c r="U47">
        <v>2.65893444722371</v>
      </c>
      <c r="V47">
        <v>2.5651182914700401</v>
      </c>
      <c r="W47">
        <v>2.0988592881410102</v>
      </c>
    </row>
    <row r="48" spans="10:23">
      <c r="K48" s="98">
        <v>2.4597532637376101</v>
      </c>
      <c r="L48" s="98">
        <v>2.8645002642620501</v>
      </c>
      <c r="M48">
        <v>2.0611872138301801</v>
      </c>
      <c r="N48" s="98">
        <v>2.6585709165484599</v>
      </c>
      <c r="O48">
        <v>2.3841868439446898</v>
      </c>
      <c r="P48">
        <v>2.1827570936830898</v>
      </c>
      <c r="Q48">
        <v>2.5905287668758001</v>
      </c>
      <c r="R48">
        <v>2.6416759066373401</v>
      </c>
      <c r="S48">
        <v>2.3670741878944401</v>
      </c>
      <c r="T48">
        <v>2.4173630073163102</v>
      </c>
      <c r="U48">
        <v>2.6420835144017301</v>
      </c>
      <c r="V48">
        <v>2.55029395027496</v>
      </c>
      <c r="W48">
        <v>2.1028313144972999</v>
      </c>
    </row>
    <row r="49" spans="10:23">
      <c r="K49" s="98">
        <v>2.4424253232775901</v>
      </c>
      <c r="L49" s="98">
        <v>2.8319100696287398</v>
      </c>
      <c r="M49">
        <v>2.0590597477688499</v>
      </c>
      <c r="N49" s="98">
        <v>2.6289670121861302</v>
      </c>
      <c r="O49">
        <v>2.3708392444119402</v>
      </c>
      <c r="P49">
        <v>2.1767315245079399</v>
      </c>
      <c r="Q49">
        <v>2.5704048411532301</v>
      </c>
      <c r="R49">
        <v>2.6104404118595399</v>
      </c>
      <c r="S49">
        <v>2.3534125483911401</v>
      </c>
      <c r="T49">
        <v>2.4045359143685898</v>
      </c>
      <c r="U49">
        <v>2.61445996023535</v>
      </c>
      <c r="V49">
        <v>2.52748232529501</v>
      </c>
      <c r="W49">
        <v>2.0950425176770699</v>
      </c>
    </row>
    <row r="50" spans="10:23">
      <c r="K50" s="98">
        <v>2.4209701019751502</v>
      </c>
      <c r="L50" s="98">
        <v>2.8054181451215801</v>
      </c>
      <c r="M50">
        <v>2.0398759081447499</v>
      </c>
      <c r="N50" s="98">
        <v>2.5999828082924501</v>
      </c>
      <c r="O50">
        <v>2.3542464252274602</v>
      </c>
      <c r="P50">
        <v>2.16507295020343</v>
      </c>
      <c r="Q50">
        <v>2.5435946131212601</v>
      </c>
      <c r="R50">
        <v>2.5792058095981401</v>
      </c>
      <c r="S50">
        <v>2.3361495316459902</v>
      </c>
      <c r="T50">
        <v>2.3881226327637299</v>
      </c>
      <c r="U50">
        <v>2.5867481903513201</v>
      </c>
      <c r="V50">
        <v>2.49981517169121</v>
      </c>
      <c r="W50">
        <v>2.0806742433519498</v>
      </c>
    </row>
    <row r="51" spans="10:23">
      <c r="K51" s="98">
        <v>2.3486940079932799</v>
      </c>
      <c r="L51" s="98">
        <v>2.7226173185015501</v>
      </c>
      <c r="M51">
        <v>1.97408261030528</v>
      </c>
      <c r="N51" s="98">
        <v>2.5174681226442499</v>
      </c>
      <c r="O51">
        <v>2.28389873559729</v>
      </c>
      <c r="P51">
        <v>2.0970647299506702</v>
      </c>
      <c r="Q51">
        <v>2.46507611346878</v>
      </c>
      <c r="R51">
        <v>2.4980434497219801</v>
      </c>
      <c r="S51">
        <v>2.2666633268452299</v>
      </c>
      <c r="T51">
        <v>2.31540615099436</v>
      </c>
      <c r="U51">
        <v>2.5047504396115801</v>
      </c>
      <c r="V51">
        <v>2.4260662084966902</v>
      </c>
      <c r="W51">
        <v>2.01426663405321</v>
      </c>
    </row>
    <row r="52" spans="10:23">
      <c r="K52" s="98">
        <v>2.2645611633345801</v>
      </c>
      <c r="L52" s="98">
        <v>2.6460541702703</v>
      </c>
      <c r="M52">
        <v>1.88812621255226</v>
      </c>
      <c r="N52" s="98">
        <v>2.3593820446235201</v>
      </c>
      <c r="O52">
        <v>2.1335640591053302</v>
      </c>
      <c r="P52">
        <v>2.0864910019678198</v>
      </c>
      <c r="Q52">
        <v>2.3476344506902702</v>
      </c>
      <c r="R52">
        <v>2.4611130902974199</v>
      </c>
      <c r="S52">
        <v>2.1711753178302402</v>
      </c>
      <c r="T52">
        <v>2.2469111284063001</v>
      </c>
      <c r="U52">
        <v>2.4100250857160899</v>
      </c>
      <c r="V52">
        <v>2.30936766839906</v>
      </c>
      <c r="W52">
        <v>1.9288204763611601</v>
      </c>
    </row>
    <row r="53" spans="10:23">
      <c r="K53" s="98">
        <v>2.2587663579041002</v>
      </c>
      <c r="L53" s="98">
        <v>2.6226996940090399</v>
      </c>
      <c r="M53">
        <v>1.88928933996274</v>
      </c>
      <c r="N53" s="98">
        <v>2.3510184462917998</v>
      </c>
      <c r="O53">
        <v>2.1306966805971999</v>
      </c>
      <c r="P53">
        <v>2.1074526621467098</v>
      </c>
      <c r="Q53">
        <v>2.33935669405128</v>
      </c>
      <c r="R53">
        <v>2.4567923539769398</v>
      </c>
      <c r="S53">
        <v>2.1761819363563601</v>
      </c>
      <c r="T53">
        <v>2.2554256070215901</v>
      </c>
      <c r="U53">
        <v>2.4072768362471999</v>
      </c>
      <c r="V53">
        <v>2.2787179761234202</v>
      </c>
      <c r="W53">
        <v>1.9325939440559099</v>
      </c>
    </row>
    <row r="54" spans="10:23">
      <c r="K54" s="98">
        <v>2.2420960463476001</v>
      </c>
      <c r="L54" s="98">
        <v>2.5957354607423802</v>
      </c>
      <c r="M54">
        <v>1.8877842204925499</v>
      </c>
      <c r="N54" s="98">
        <v>2.3312802908746102</v>
      </c>
      <c r="O54">
        <v>2.1159859320799201</v>
      </c>
      <c r="P54">
        <v>2.0992850431124901</v>
      </c>
      <c r="Q54">
        <v>2.3197968892896301</v>
      </c>
      <c r="R54">
        <v>2.43953137210279</v>
      </c>
      <c r="S54">
        <v>2.1665800262022099</v>
      </c>
      <c r="T54">
        <v>2.2414815757919602</v>
      </c>
      <c r="U54">
        <v>2.3856675857550198</v>
      </c>
      <c r="V54">
        <v>2.2549221276693499</v>
      </c>
      <c r="W54">
        <v>1.92181352203236</v>
      </c>
    </row>
    <row r="55" spans="10:23">
      <c r="K55" s="98">
        <v>2.1765065886512098</v>
      </c>
      <c r="L55" s="98">
        <v>2.5263959791183299</v>
      </c>
      <c r="M55">
        <v>1.83015039232967</v>
      </c>
      <c r="N55" s="98">
        <v>2.2604659010719499</v>
      </c>
      <c r="O55">
        <v>2.0530830472451198</v>
      </c>
      <c r="P55">
        <v>2.0337613338433198</v>
      </c>
      <c r="Q55">
        <v>2.2513176168334401</v>
      </c>
      <c r="R55">
        <v>2.37013963526051</v>
      </c>
      <c r="S55">
        <v>2.0982671093114198</v>
      </c>
      <c r="T55">
        <v>2.1759371028697001</v>
      </c>
      <c r="U55">
        <v>2.3159316567838899</v>
      </c>
      <c r="V55">
        <v>2.1868876520976199</v>
      </c>
      <c r="W55">
        <v>1.8645413033679401</v>
      </c>
    </row>
    <row r="56" spans="10:23">
      <c r="K56" s="98">
        <v>2.1041191528325398</v>
      </c>
      <c r="L56" s="98">
        <v>2.44630301114542</v>
      </c>
      <c r="M56">
        <v>1.7717973835882801</v>
      </c>
      <c r="N56" s="98">
        <v>2.1864272237267599</v>
      </c>
      <c r="O56">
        <v>1.9855651064424999</v>
      </c>
      <c r="P56">
        <v>1.9571373308762401</v>
      </c>
      <c r="Q56">
        <v>2.17745259203036</v>
      </c>
      <c r="R56">
        <v>2.2879724058369701</v>
      </c>
      <c r="S56">
        <v>2.0257454718700298</v>
      </c>
      <c r="T56">
        <v>2.1020153523322</v>
      </c>
      <c r="U56">
        <v>2.2366094746302401</v>
      </c>
      <c r="V56">
        <v>2.1160126134499699</v>
      </c>
      <c r="W56">
        <v>1.8100629512220601</v>
      </c>
    </row>
    <row r="57" spans="10:23">
      <c r="K57" s="98">
        <v>2.0221403988189799</v>
      </c>
      <c r="L57" s="98">
        <v>2.361397307881</v>
      </c>
      <c r="M57">
        <v>1.6975603632718099</v>
      </c>
      <c r="N57" s="98">
        <v>2.0603426589162601</v>
      </c>
      <c r="O57">
        <v>1.9615859243392</v>
      </c>
      <c r="P57">
        <v>1.91770552697679</v>
      </c>
      <c r="Q57">
        <v>2.1590723978343598</v>
      </c>
      <c r="R57">
        <v>2.1709425047433801</v>
      </c>
      <c r="S57">
        <v>1.94127720248033</v>
      </c>
      <c r="T57">
        <v>2.0255861494590501</v>
      </c>
      <c r="U57">
        <v>2.1267757730957699</v>
      </c>
      <c r="V57">
        <v>2.0271521887614301</v>
      </c>
      <c r="W57">
        <v>1.73792667699653</v>
      </c>
    </row>
    <row r="58" spans="10:23">
      <c r="K58" s="98">
        <v>2.0084713430181802</v>
      </c>
      <c r="L58" s="98">
        <v>2.33065580145986</v>
      </c>
      <c r="M58">
        <v>1.6967669188372601</v>
      </c>
      <c r="N58" s="98">
        <v>2.0457513229950202</v>
      </c>
      <c r="O58">
        <v>1.9326290468821401</v>
      </c>
      <c r="P58">
        <v>1.9107056734204999</v>
      </c>
      <c r="Q58">
        <v>2.1293221620565999</v>
      </c>
      <c r="R58">
        <v>2.1682535379906902</v>
      </c>
      <c r="S58">
        <v>1.9303054887642299</v>
      </c>
      <c r="T58">
        <v>2.0056205465996801</v>
      </c>
      <c r="U58">
        <v>2.1192102600174798</v>
      </c>
      <c r="V58">
        <v>2.0123953053764501</v>
      </c>
      <c r="W58">
        <v>1.72989011642696</v>
      </c>
    </row>
    <row r="59" spans="10:23">
      <c r="K59" s="98">
        <v>1.98219170345253</v>
      </c>
      <c r="L59" s="98">
        <v>2.291564441617</v>
      </c>
      <c r="M59">
        <v>1.6828777755479301</v>
      </c>
      <c r="N59" s="98">
        <v>2.0264684565603699</v>
      </c>
      <c r="O59">
        <v>1.90166027340008</v>
      </c>
      <c r="P59">
        <v>1.88169117173253</v>
      </c>
      <c r="Q59">
        <v>2.0943332350047599</v>
      </c>
      <c r="R59">
        <v>2.1334565151681999</v>
      </c>
      <c r="S59">
        <v>1.90846409809395</v>
      </c>
      <c r="T59">
        <v>1.9701411467924399</v>
      </c>
      <c r="U59">
        <v>2.0942817081160801</v>
      </c>
      <c r="V59">
        <v>1.9872222247104001</v>
      </c>
      <c r="W59">
        <v>1.7190263708379001</v>
      </c>
    </row>
    <row r="60" spans="10:23">
      <c r="K60" s="98">
        <v>1.9456272137331001</v>
      </c>
      <c r="L60" s="98">
        <v>2.2473181328422802</v>
      </c>
      <c r="M60">
        <v>1.6577670190828799</v>
      </c>
      <c r="N60" s="98">
        <v>2.0040575834137702</v>
      </c>
      <c r="O60">
        <v>1.8722367401565501</v>
      </c>
      <c r="P60">
        <v>1.84531692535678</v>
      </c>
      <c r="Q60">
        <v>2.0535472007603999</v>
      </c>
      <c r="R60">
        <v>2.0949705021648399</v>
      </c>
      <c r="S60">
        <v>1.87233607245894</v>
      </c>
      <c r="T60">
        <v>1.92632215021926</v>
      </c>
      <c r="U60">
        <v>2.0588671157571201</v>
      </c>
      <c r="V60">
        <v>1.9487531497111199</v>
      </c>
      <c r="W60">
        <v>1.6895628176122901</v>
      </c>
    </row>
    <row r="61" spans="10:23">
      <c r="K61" s="98">
        <v>1.8747203931059699</v>
      </c>
      <c r="L61" s="98">
        <v>2.16517427828125</v>
      </c>
      <c r="M61">
        <v>1.5999700955568401</v>
      </c>
      <c r="N61" s="98">
        <v>1.9180690632425801</v>
      </c>
      <c r="O61">
        <v>1.81343857479572</v>
      </c>
      <c r="P61">
        <v>1.77859631012944</v>
      </c>
      <c r="Q61">
        <v>1.9782519906562299</v>
      </c>
      <c r="R61">
        <v>2.01552384493767</v>
      </c>
      <c r="S61">
        <v>1.81011980060542</v>
      </c>
      <c r="T61">
        <v>1.86170838300318</v>
      </c>
      <c r="U61">
        <v>1.9795579397396501</v>
      </c>
      <c r="V61">
        <v>1.88366183013515</v>
      </c>
      <c r="W61">
        <v>1.62264409207644</v>
      </c>
    </row>
    <row r="62" spans="10:23">
      <c r="J62">
        <v>6</v>
      </c>
      <c r="K62" s="98">
        <v>1.7933373578138401</v>
      </c>
      <c r="L62" s="98">
        <v>2.0875372318908001</v>
      </c>
      <c r="M62">
        <v>1.5296745705229</v>
      </c>
      <c r="N62" s="98">
        <v>1.9093073849330999</v>
      </c>
      <c r="O62">
        <v>1.73995387678501</v>
      </c>
      <c r="P62">
        <v>1.77766102246119</v>
      </c>
      <c r="Q62">
        <v>1.9695817025550899</v>
      </c>
      <c r="R62">
        <v>1.96236305961015</v>
      </c>
      <c r="S62">
        <v>1.7161150772679901</v>
      </c>
      <c r="T62">
        <v>1.73710667200882</v>
      </c>
      <c r="U62">
        <v>1.8912261139373201</v>
      </c>
      <c r="V62">
        <v>1.7443607309040801</v>
      </c>
      <c r="W62">
        <v>1.60925900909123</v>
      </c>
    </row>
    <row r="63" spans="10:23">
      <c r="K63" s="98">
        <v>1.7862740485291</v>
      </c>
      <c r="L63" s="98">
        <v>2.0607178733656499</v>
      </c>
      <c r="M63">
        <v>1.5247178782001001</v>
      </c>
      <c r="N63" s="98">
        <v>1.89982767872521</v>
      </c>
      <c r="O63">
        <v>1.7368737968336401</v>
      </c>
      <c r="P63">
        <v>1.7526009217149601</v>
      </c>
      <c r="Q63">
        <v>1.9514164273932799</v>
      </c>
      <c r="R63">
        <v>1.9465596655264801</v>
      </c>
      <c r="S63">
        <v>1.7226250690417</v>
      </c>
      <c r="T63">
        <v>1.7211530652188101</v>
      </c>
      <c r="U63">
        <v>1.8924834764313101</v>
      </c>
      <c r="V63">
        <v>1.76167334727347</v>
      </c>
      <c r="W63">
        <v>1.5979826657368801</v>
      </c>
    </row>
    <row r="64" spans="10:23">
      <c r="K64" s="98">
        <v>1.7763790578707801</v>
      </c>
      <c r="L64" s="98">
        <v>2.0396968572382201</v>
      </c>
      <c r="M64">
        <v>1.53218008159863</v>
      </c>
      <c r="N64" s="98">
        <v>1.89131886541553</v>
      </c>
      <c r="O64">
        <v>1.73257606180072</v>
      </c>
      <c r="P64">
        <v>1.7386410169287001</v>
      </c>
      <c r="Q64">
        <v>1.9275900459385999</v>
      </c>
      <c r="R64">
        <v>1.92514170647063</v>
      </c>
      <c r="S64">
        <v>1.7137175149345201</v>
      </c>
      <c r="T64">
        <v>1.7122684154393499</v>
      </c>
      <c r="U64">
        <v>1.8819840891203901</v>
      </c>
      <c r="V64">
        <v>1.7566693492194001</v>
      </c>
      <c r="W64">
        <v>1.5777562437991901</v>
      </c>
    </row>
    <row r="65" spans="11:23">
      <c r="K65" s="98">
        <v>1.73104980679471</v>
      </c>
      <c r="L65" s="98">
        <v>1.98507061728185</v>
      </c>
      <c r="M65">
        <v>1.49753487127208</v>
      </c>
      <c r="N65" s="98">
        <v>1.84323963698239</v>
      </c>
      <c r="O65">
        <v>1.69465832243447</v>
      </c>
      <c r="P65">
        <v>1.6881220906163401</v>
      </c>
      <c r="Q65">
        <v>1.8722517723027901</v>
      </c>
      <c r="R65">
        <v>1.87273009269515</v>
      </c>
      <c r="S65">
        <v>1.6743885984300799</v>
      </c>
      <c r="T65">
        <v>1.6692728586754599</v>
      </c>
      <c r="U65">
        <v>1.83096030920419</v>
      </c>
      <c r="V65">
        <v>1.72298854357454</v>
      </c>
      <c r="W65">
        <v>1.5370318610323099</v>
      </c>
    </row>
    <row r="66" spans="11:23">
      <c r="K66" s="98">
        <v>1.6562870134921801</v>
      </c>
      <c r="L66" s="98">
        <v>1.8982652547744601</v>
      </c>
      <c r="M66">
        <v>1.4295718627399701</v>
      </c>
      <c r="N66" s="98">
        <v>1.75953420371455</v>
      </c>
      <c r="O66">
        <v>1.6214787802209401</v>
      </c>
      <c r="P66">
        <v>1.6166202331642501</v>
      </c>
      <c r="Q66">
        <v>1.7944209345764699</v>
      </c>
      <c r="R66">
        <v>1.7923370684738</v>
      </c>
      <c r="S66">
        <v>1.6015747735322501</v>
      </c>
      <c r="T66">
        <v>1.6035697405112801</v>
      </c>
      <c r="U66">
        <v>1.74902937241566</v>
      </c>
      <c r="V66">
        <v>1.6388153448792699</v>
      </c>
      <c r="W66">
        <v>1.4749914460785101</v>
      </c>
    </row>
    <row r="67" spans="11:23">
      <c r="K67" s="98">
        <v>1.5747942693528401</v>
      </c>
      <c r="L67" s="98">
        <v>1.8171485587812699</v>
      </c>
      <c r="M67">
        <v>1.3552637754092201</v>
      </c>
      <c r="N67" s="98">
        <v>1.7172746788803901</v>
      </c>
      <c r="O67">
        <v>1.5465272311207201</v>
      </c>
      <c r="P67">
        <v>1.60031813198968</v>
      </c>
      <c r="Q67">
        <v>1.6858755802560199</v>
      </c>
      <c r="R67">
        <v>1.7009961605977899</v>
      </c>
      <c r="S67">
        <v>1.50400727627014</v>
      </c>
      <c r="T67">
        <v>1.5372103899888701</v>
      </c>
      <c r="U67">
        <v>1.60117220449711</v>
      </c>
      <c r="V67">
        <v>1.5670280880645999</v>
      </c>
      <c r="W67">
        <v>1.4230318320348401</v>
      </c>
    </row>
    <row r="68" spans="11:23">
      <c r="K68" s="98">
        <v>1.57081813834773</v>
      </c>
      <c r="L68" s="98">
        <v>1.7947803325514899</v>
      </c>
      <c r="M68">
        <v>1.3553647686733501</v>
      </c>
      <c r="N68" s="98">
        <v>1.7080367464836499</v>
      </c>
      <c r="O68">
        <v>1.54711746799406</v>
      </c>
      <c r="P68">
        <v>1.5703003117794001</v>
      </c>
      <c r="Q68">
        <v>1.6759430023525299</v>
      </c>
      <c r="R68">
        <v>1.69082979919071</v>
      </c>
      <c r="S68">
        <v>1.51227549445711</v>
      </c>
      <c r="T68">
        <v>1.53674704292561</v>
      </c>
      <c r="U68">
        <v>1.6128226059509501</v>
      </c>
      <c r="V68">
        <v>1.5712468238202899</v>
      </c>
      <c r="W68">
        <v>1.40298916831216</v>
      </c>
    </row>
    <row r="69" spans="11:23">
      <c r="K69" s="98">
        <v>1.5584441735305199</v>
      </c>
      <c r="L69" s="98">
        <v>1.7685918366336999</v>
      </c>
      <c r="M69">
        <v>1.3508611636554599</v>
      </c>
      <c r="N69" s="98">
        <v>1.6860643709265299</v>
      </c>
      <c r="O69">
        <v>1.5320646666781601</v>
      </c>
      <c r="P69">
        <v>1.5431978705267799</v>
      </c>
      <c r="Q69">
        <v>1.65522927984067</v>
      </c>
      <c r="R69">
        <v>1.67178296964966</v>
      </c>
      <c r="S69">
        <v>1.50010172277274</v>
      </c>
      <c r="T69">
        <v>1.53051747994851</v>
      </c>
      <c r="U69">
        <v>1.6052554487836601</v>
      </c>
      <c r="V69">
        <v>1.5696456231760401</v>
      </c>
      <c r="W69">
        <v>1.38917324406688</v>
      </c>
    </row>
    <row r="70" spans="11:23">
      <c r="K70" s="98">
        <v>1.5166766302190899</v>
      </c>
      <c r="L70" s="98">
        <v>1.7172548919428601</v>
      </c>
      <c r="M70">
        <v>1.32066775780761</v>
      </c>
      <c r="N70" s="98">
        <v>1.6360343692035799</v>
      </c>
      <c r="O70">
        <v>1.4812455767988899</v>
      </c>
      <c r="P70">
        <v>1.50377468409188</v>
      </c>
      <c r="Q70">
        <v>1.6107943207742199</v>
      </c>
      <c r="R70">
        <v>1.62497615703423</v>
      </c>
      <c r="S70">
        <v>1.46279184850941</v>
      </c>
      <c r="T70">
        <v>1.4950748206254101</v>
      </c>
      <c r="U70">
        <v>1.5649013966437999</v>
      </c>
      <c r="V70">
        <v>1.52106840528153</v>
      </c>
      <c r="W70">
        <v>1.35582615012556</v>
      </c>
    </row>
    <row r="71" spans="11:23">
      <c r="K71" s="98">
        <v>1.4450122174226501</v>
      </c>
      <c r="L71" s="98">
        <v>1.6374185932696499</v>
      </c>
      <c r="M71">
        <v>1.2564380068600101</v>
      </c>
      <c r="N71" s="98">
        <v>1.5614981990924199</v>
      </c>
      <c r="O71">
        <v>1.41970407727058</v>
      </c>
      <c r="P71">
        <v>1.43783657307978</v>
      </c>
      <c r="Q71">
        <v>1.5346662569976299</v>
      </c>
      <c r="R71">
        <v>1.54919578834917</v>
      </c>
      <c r="S71">
        <v>1.39164888033273</v>
      </c>
      <c r="T71">
        <v>1.42002664909475</v>
      </c>
      <c r="U71">
        <v>1.4875272834367499</v>
      </c>
      <c r="V71">
        <v>1.44542610822802</v>
      </c>
      <c r="W71">
        <v>1.29599395387399</v>
      </c>
    </row>
    <row r="72" spans="11:23">
      <c r="K72" s="98">
        <v>1.3627151845080001</v>
      </c>
      <c r="L72" s="98">
        <v>1.56030159332381</v>
      </c>
      <c r="M72">
        <v>1.1859218333216801</v>
      </c>
      <c r="N72" s="98">
        <v>1.45028456265484</v>
      </c>
      <c r="O72">
        <v>1.3325114052851901</v>
      </c>
      <c r="P72">
        <v>1.3718173442055499</v>
      </c>
      <c r="Q72">
        <v>1.4848297681921201</v>
      </c>
      <c r="R72">
        <v>1.4544336641734199</v>
      </c>
      <c r="S72">
        <v>1.2901916913348499</v>
      </c>
      <c r="T72">
        <v>1.3639665356066</v>
      </c>
      <c r="U72">
        <v>1.3923835694931701</v>
      </c>
      <c r="V72">
        <v>1.3514644784234899</v>
      </c>
      <c r="W72">
        <v>1.25852784553857</v>
      </c>
    </row>
    <row r="73" spans="11:23">
      <c r="K73" s="98">
        <v>1.3614201267489601</v>
      </c>
      <c r="L73" s="98">
        <v>1.5430314597956201</v>
      </c>
      <c r="M73">
        <v>1.1946361262024701</v>
      </c>
      <c r="N73" s="98">
        <v>1.44133354095073</v>
      </c>
      <c r="O73">
        <v>1.3278516930712101</v>
      </c>
      <c r="P73">
        <v>1.35569498704243</v>
      </c>
      <c r="Q73">
        <v>1.47018659220213</v>
      </c>
      <c r="R73">
        <v>1.45591925101822</v>
      </c>
      <c r="S73">
        <v>1.2987429871659599</v>
      </c>
      <c r="T73">
        <v>1.36159466121455</v>
      </c>
      <c r="U73">
        <v>1.40263281610459</v>
      </c>
      <c r="V73">
        <v>1.35433682917743</v>
      </c>
      <c r="W73">
        <v>1.23882928279368</v>
      </c>
    </row>
    <row r="74" spans="11:23">
      <c r="K74" s="98">
        <v>1.3551813549166101</v>
      </c>
      <c r="L74" s="98">
        <v>1.5288065843174801</v>
      </c>
      <c r="M74">
        <v>1.1913591938142001</v>
      </c>
      <c r="N74" s="98">
        <v>1.4300396092021701</v>
      </c>
      <c r="O74">
        <v>1.31914780453391</v>
      </c>
      <c r="P74">
        <v>1.3483165851466701</v>
      </c>
      <c r="Q74">
        <v>1.45656706034121</v>
      </c>
      <c r="R74">
        <v>1.44255200102579</v>
      </c>
      <c r="S74">
        <v>1.30165421437421</v>
      </c>
      <c r="T74">
        <v>1.35334800492184</v>
      </c>
      <c r="U74">
        <v>1.3960928669568999</v>
      </c>
      <c r="V74">
        <v>1.34649223831103</v>
      </c>
      <c r="W74">
        <v>1.2440482034878</v>
      </c>
    </row>
    <row r="75" spans="11:23">
      <c r="K75" s="98">
        <v>1.32287172101231</v>
      </c>
      <c r="L75" s="98">
        <v>1.48666513463636</v>
      </c>
      <c r="M75">
        <v>1.1672980313911501</v>
      </c>
      <c r="N75" s="98">
        <v>1.3936633582932501</v>
      </c>
      <c r="O75">
        <v>1.2915977050321601</v>
      </c>
      <c r="P75">
        <v>1.3149607000582699</v>
      </c>
      <c r="Q75">
        <v>1.4194482718674499</v>
      </c>
      <c r="R75">
        <v>1.4045360812269601</v>
      </c>
      <c r="S75">
        <v>1.2711476399861099</v>
      </c>
      <c r="T75">
        <v>1.32118508018003</v>
      </c>
      <c r="U75">
        <v>1.36130583179973</v>
      </c>
      <c r="V75">
        <v>1.3129544023613999</v>
      </c>
      <c r="W75">
        <v>1.2102387760189</v>
      </c>
    </row>
    <row r="76" spans="11:23">
      <c r="K76" s="98">
        <v>1.2397785543639901</v>
      </c>
      <c r="L76" s="98">
        <v>1.39530233993027</v>
      </c>
      <c r="M76">
        <v>1.09176594850639</v>
      </c>
      <c r="N76" s="98">
        <v>1.3072931735109501</v>
      </c>
      <c r="O76">
        <v>1.2105003849195</v>
      </c>
      <c r="P76">
        <v>1.2323874081267601</v>
      </c>
      <c r="Q76">
        <v>1.33165077749326</v>
      </c>
      <c r="R76">
        <v>1.31825129386691</v>
      </c>
      <c r="S76">
        <v>1.1864480161366</v>
      </c>
      <c r="T76">
        <v>1.2385841963127799</v>
      </c>
      <c r="U76">
        <v>1.2773029085191701</v>
      </c>
      <c r="V76">
        <v>1.2337052722013999</v>
      </c>
      <c r="W76">
        <v>1.1374841328973599</v>
      </c>
    </row>
    <row r="77" spans="11:23">
      <c r="K77" s="98">
        <v>1.15560205590359</v>
      </c>
      <c r="L77" s="98">
        <v>1.3014422291585499</v>
      </c>
      <c r="M77">
        <v>1.0180482455552</v>
      </c>
      <c r="N77" s="98">
        <v>1.22889279625255</v>
      </c>
      <c r="O77">
        <v>1.12106711641482</v>
      </c>
      <c r="P77">
        <v>1.1679788784308101</v>
      </c>
      <c r="Q77">
        <v>1.25949573766561</v>
      </c>
      <c r="R77">
        <v>1.19125638444074</v>
      </c>
      <c r="S77">
        <v>1.1033593324631299</v>
      </c>
      <c r="T77">
        <v>1.13640922741332</v>
      </c>
      <c r="U77">
        <v>1.15701295541047</v>
      </c>
      <c r="V77">
        <v>1.13527338704753</v>
      </c>
      <c r="W77">
        <v>1.1082887281288001</v>
      </c>
    </row>
    <row r="78" spans="11:23">
      <c r="K78" s="98">
        <v>1.15983255399015</v>
      </c>
      <c r="L78" s="98">
        <v>1.2966027123248101</v>
      </c>
      <c r="M78">
        <v>1.0255041378466101</v>
      </c>
      <c r="N78" s="98">
        <v>1.22686787457542</v>
      </c>
      <c r="O78">
        <v>1.1274740642968499</v>
      </c>
      <c r="P78">
        <v>1.16234090703268</v>
      </c>
      <c r="Q78">
        <v>1.2494834671907999</v>
      </c>
      <c r="R78">
        <v>1.1974571439016299</v>
      </c>
      <c r="S78">
        <v>1.10723700901408</v>
      </c>
      <c r="T78">
        <v>1.1422983642244</v>
      </c>
      <c r="U78">
        <v>1.1752486454494799</v>
      </c>
      <c r="V78">
        <v>1.14311802307942</v>
      </c>
      <c r="W78">
        <v>1.0975879816983201</v>
      </c>
    </row>
    <row r="79" spans="11:23">
      <c r="K79" s="98">
        <v>1.16605331896993</v>
      </c>
      <c r="L79" s="98">
        <v>1.29401121001849</v>
      </c>
      <c r="M79">
        <v>1.03905538304754</v>
      </c>
      <c r="N79" s="98">
        <v>1.22719542898783</v>
      </c>
      <c r="O79">
        <v>1.1369315162787701</v>
      </c>
      <c r="P79">
        <v>1.16671864144347</v>
      </c>
      <c r="Q79">
        <v>1.25256188946407</v>
      </c>
      <c r="R79">
        <v>1.20190370131784</v>
      </c>
      <c r="S79">
        <v>1.1198150529837301</v>
      </c>
      <c r="T79">
        <v>1.1463255021904599</v>
      </c>
      <c r="U79">
        <v>1.1859558233551499</v>
      </c>
      <c r="V79">
        <v>1.14813667960035</v>
      </c>
      <c r="W79">
        <v>1.1052281843259</v>
      </c>
    </row>
    <row r="80" spans="11:23">
      <c r="K80" s="98">
        <v>1.1156983852659099</v>
      </c>
      <c r="L80" s="98">
        <v>1.23449767627745</v>
      </c>
      <c r="M80">
        <v>0.99634475813905798</v>
      </c>
      <c r="N80" s="98">
        <v>1.17295211919485</v>
      </c>
      <c r="O80">
        <v>1.08520145651289</v>
      </c>
      <c r="P80">
        <v>1.11577630634217</v>
      </c>
      <c r="Q80">
        <v>1.1972528190365499</v>
      </c>
      <c r="R80">
        <v>1.1488786653133101</v>
      </c>
      <c r="S80">
        <v>1.0721618070608101</v>
      </c>
      <c r="T80">
        <v>1.0978269449768101</v>
      </c>
      <c r="U80">
        <v>1.1347850272291899</v>
      </c>
      <c r="V80">
        <v>1.10041184929577</v>
      </c>
      <c r="W80">
        <v>1.0564253452132</v>
      </c>
    </row>
    <row r="81" spans="10:23">
      <c r="K81" s="98">
        <v>1.0375586411952</v>
      </c>
      <c r="L81" s="98">
        <v>1.14983274829821</v>
      </c>
      <c r="M81">
        <v>0.925025329557429</v>
      </c>
      <c r="N81" s="98">
        <v>1.0915410815887101</v>
      </c>
      <c r="O81">
        <v>1.0090297152523899</v>
      </c>
      <c r="P81">
        <v>1.0378813029676801</v>
      </c>
      <c r="Q81">
        <v>1.1144367051073101</v>
      </c>
      <c r="R81">
        <v>1.0692296795615699</v>
      </c>
      <c r="S81">
        <v>0.99790238411616095</v>
      </c>
      <c r="T81">
        <v>1.0213769313391401</v>
      </c>
      <c r="U81">
        <v>1.0524441956289601</v>
      </c>
      <c r="V81">
        <v>1.0236559398651901</v>
      </c>
      <c r="W81">
        <v>0.98384645627983103</v>
      </c>
    </row>
    <row r="82" spans="10:23">
      <c r="J82">
        <v>8</v>
      </c>
      <c r="K82" s="98">
        <v>0.95226039250482197</v>
      </c>
      <c r="L82" s="98">
        <v>1.0589962107150701</v>
      </c>
      <c r="M82">
        <v>0.85241775223061</v>
      </c>
      <c r="N82" s="98">
        <v>1.01240215045805</v>
      </c>
      <c r="O82">
        <v>0.92548258746188905</v>
      </c>
      <c r="P82">
        <v>0.97236895624832698</v>
      </c>
      <c r="Q82">
        <v>1.0470459159796801</v>
      </c>
      <c r="R82">
        <v>0.96351230661218101</v>
      </c>
      <c r="S82">
        <v>0.89625434766290701</v>
      </c>
      <c r="T82">
        <v>0.91586522780656099</v>
      </c>
      <c r="U82">
        <v>0.93140041606129498</v>
      </c>
      <c r="V82">
        <v>0.92936824862502698</v>
      </c>
      <c r="W82">
        <v>0.92392286543298596</v>
      </c>
    </row>
    <row r="83" spans="10:23">
      <c r="K83" s="98">
        <v>0.95800193435973202</v>
      </c>
      <c r="L83" s="98">
        <v>1.05827514155862</v>
      </c>
      <c r="M83">
        <v>0.86248128999651696</v>
      </c>
      <c r="N83" s="98">
        <v>1.0131333411688701</v>
      </c>
      <c r="O83">
        <v>0.93416327391563303</v>
      </c>
      <c r="P83">
        <v>0.97166841285059802</v>
      </c>
      <c r="Q83">
        <v>1.0421123342256999</v>
      </c>
      <c r="R83">
        <v>0.97339040133645904</v>
      </c>
      <c r="S83">
        <v>0.90796380003576904</v>
      </c>
      <c r="T83">
        <v>0.923381338329199</v>
      </c>
      <c r="U83">
        <v>0.94948572545576004</v>
      </c>
      <c r="V83">
        <v>0.93934708045911797</v>
      </c>
      <c r="W83">
        <v>0.92231075779302196</v>
      </c>
    </row>
    <row r="84" spans="10:23">
      <c r="K84" s="98">
        <v>0.96041619671427803</v>
      </c>
      <c r="L84" s="98">
        <v>1.0531099234899199</v>
      </c>
      <c r="M84">
        <v>0.87321769153546902</v>
      </c>
      <c r="N84" s="98">
        <v>1.0112277839941699</v>
      </c>
      <c r="O84">
        <v>0.93940444369947396</v>
      </c>
      <c r="P84">
        <v>0.97097201101959596</v>
      </c>
      <c r="Q84">
        <v>1.03761484777111</v>
      </c>
      <c r="R84">
        <v>0.97628375475663998</v>
      </c>
      <c r="S84">
        <v>0.91482892252105497</v>
      </c>
      <c r="T84">
        <v>0.92883043916729802</v>
      </c>
      <c r="U84">
        <v>0.955392873195406</v>
      </c>
      <c r="V84">
        <v>0.94594239174285799</v>
      </c>
      <c r="W84">
        <v>0.92538827635465504</v>
      </c>
    </row>
    <row r="85" spans="10:23">
      <c r="K85" s="98">
        <v>0.95274822955900995</v>
      </c>
      <c r="L85" s="98">
        <v>1.0385517912158999</v>
      </c>
      <c r="M85">
        <v>0.87154913223043795</v>
      </c>
      <c r="N85" s="98">
        <v>1.0000268936476899</v>
      </c>
      <c r="O85">
        <v>0.93310029272472295</v>
      </c>
      <c r="P85">
        <v>0.96180089544529901</v>
      </c>
      <c r="Q85">
        <v>1.02440371827506</v>
      </c>
      <c r="R85">
        <v>0.96787981072012397</v>
      </c>
      <c r="S85">
        <v>0.91101988279274604</v>
      </c>
      <c r="T85">
        <v>0.92649118024156496</v>
      </c>
      <c r="U85">
        <v>0.94685672252199704</v>
      </c>
      <c r="V85">
        <v>0.93930763527571004</v>
      </c>
      <c r="W85">
        <v>0.91915051348588495</v>
      </c>
    </row>
    <row r="86" spans="10:23">
      <c r="K86" s="98">
        <v>0.853889078177409</v>
      </c>
      <c r="L86" s="98">
        <v>0.93547241552610605</v>
      </c>
      <c r="M86">
        <v>0.77498872677478303</v>
      </c>
      <c r="N86" s="98">
        <v>0.89877520214852902</v>
      </c>
      <c r="O86">
        <v>0.83270281912510802</v>
      </c>
      <c r="P86">
        <v>0.86331355093157902</v>
      </c>
      <c r="Q86">
        <v>0.92281414603551404</v>
      </c>
      <c r="R86">
        <v>0.86760695593396497</v>
      </c>
      <c r="S86">
        <v>0.81653395272947504</v>
      </c>
      <c r="T86">
        <v>0.82733499062551497</v>
      </c>
      <c r="U86">
        <v>0.84819157299432202</v>
      </c>
      <c r="V86">
        <v>0.840338941069662</v>
      </c>
      <c r="W86">
        <v>0.82192998596187306</v>
      </c>
    </row>
    <row r="87" spans="10:23">
      <c r="K87" s="98">
        <v>0.76678519841928905</v>
      </c>
      <c r="L87" s="98">
        <v>0.84317313755757906</v>
      </c>
      <c r="M87">
        <v>0.69767349769836795</v>
      </c>
      <c r="N87" s="98">
        <v>0.81163657657216104</v>
      </c>
      <c r="O87">
        <v>0.75477747157716601</v>
      </c>
      <c r="P87">
        <v>0.772422176007318</v>
      </c>
      <c r="Q87">
        <v>0.840926767175599</v>
      </c>
      <c r="R87">
        <v>0.79073355031842796</v>
      </c>
      <c r="S87">
        <v>0.73035716679394502</v>
      </c>
      <c r="T87">
        <v>0.74749980698917695</v>
      </c>
      <c r="U87">
        <v>0.74168535972622196</v>
      </c>
      <c r="V87">
        <v>0.75854327992700299</v>
      </c>
      <c r="W87">
        <v>0.74347534893773504</v>
      </c>
    </row>
    <row r="88" spans="10:23">
      <c r="K88" s="98">
        <v>0.78795323762703195</v>
      </c>
      <c r="L88" s="98">
        <v>0.85627252286026501</v>
      </c>
      <c r="M88">
        <v>0.72245736925389603</v>
      </c>
      <c r="N88" s="98">
        <v>0.83163535332906202</v>
      </c>
      <c r="O88">
        <v>0.77673375371528597</v>
      </c>
      <c r="P88">
        <v>0.79013054527417703</v>
      </c>
      <c r="Q88">
        <v>0.85131881174841495</v>
      </c>
      <c r="R88">
        <v>0.81165737037935004</v>
      </c>
      <c r="S88">
        <v>0.75610898626921896</v>
      </c>
      <c r="T88">
        <v>0.77078341356703295</v>
      </c>
      <c r="U88">
        <v>0.77120769212899398</v>
      </c>
      <c r="V88">
        <v>0.78160656495109104</v>
      </c>
      <c r="W88">
        <v>0.75994146929314699</v>
      </c>
    </row>
    <row r="89" spans="10:23">
      <c r="K89" s="98">
        <v>0.83185595590143402</v>
      </c>
      <c r="L89" s="98">
        <v>0.89252353915941096</v>
      </c>
      <c r="M89">
        <v>0.77428374965651803</v>
      </c>
      <c r="N89" s="98">
        <v>0.86991053374846905</v>
      </c>
      <c r="O89">
        <v>0.82249754687742205</v>
      </c>
      <c r="P89">
        <v>0.83480188631980601</v>
      </c>
      <c r="Q89">
        <v>0.89106797503806301</v>
      </c>
      <c r="R89">
        <v>0.85414241731424501</v>
      </c>
      <c r="S89">
        <v>0.80446550903956304</v>
      </c>
      <c r="T89">
        <v>0.81774115218975696</v>
      </c>
      <c r="U89">
        <v>0.81777648788867996</v>
      </c>
      <c r="V89">
        <v>0.82726831321730099</v>
      </c>
      <c r="W89">
        <v>0.805787755019021</v>
      </c>
    </row>
    <row r="90" spans="10:23">
      <c r="K90" s="98">
        <v>0.76927455837654901</v>
      </c>
      <c r="L90" s="98">
        <v>0.82663642843665397</v>
      </c>
      <c r="M90">
        <v>0.71481311401418701</v>
      </c>
      <c r="N90" s="98">
        <v>0.80509627512797899</v>
      </c>
      <c r="O90">
        <v>0.76095380964424897</v>
      </c>
      <c r="P90">
        <v>0.77164219640988796</v>
      </c>
      <c r="Q90">
        <v>0.82475169323172604</v>
      </c>
      <c r="R90">
        <v>0.79064292323792995</v>
      </c>
      <c r="S90">
        <v>0.74353752358581104</v>
      </c>
      <c r="T90">
        <v>0.75628577287808196</v>
      </c>
      <c r="U90">
        <v>0.75717184185206499</v>
      </c>
      <c r="V90">
        <v>0.76541776211396395</v>
      </c>
      <c r="W90">
        <v>0.74242220858714103</v>
      </c>
    </row>
    <row r="91" spans="10:23">
      <c r="K91" s="98">
        <v>0.67858180925540301</v>
      </c>
      <c r="L91" s="98">
        <v>0.731437252532954</v>
      </c>
      <c r="M91">
        <v>0.62790425852856402</v>
      </c>
      <c r="N91" s="98">
        <v>0.71157011983587104</v>
      </c>
      <c r="O91">
        <v>0.67006921635153105</v>
      </c>
      <c r="P91">
        <v>0.67995140816866295</v>
      </c>
      <c r="Q91">
        <v>0.72960028603839999</v>
      </c>
      <c r="R91">
        <v>0.69785969433690898</v>
      </c>
      <c r="S91">
        <v>0.65479528690455402</v>
      </c>
      <c r="T91">
        <v>0.66583614575750605</v>
      </c>
      <c r="U91">
        <v>0.66750167404924099</v>
      </c>
      <c r="V91">
        <v>0.674257115683496</v>
      </c>
      <c r="W91">
        <v>0.65469740794470799</v>
      </c>
    </row>
    <row r="92" spans="10:23">
      <c r="K92" s="98">
        <v>0.56887304397828997</v>
      </c>
      <c r="L92" s="98">
        <v>0.61147455452328003</v>
      </c>
      <c r="M92">
        <v>0.52771025154637397</v>
      </c>
      <c r="N92" s="98">
        <v>0.59857983369379897</v>
      </c>
      <c r="O92">
        <v>0.56493835924499003</v>
      </c>
      <c r="P92">
        <v>0.59180653146982498</v>
      </c>
      <c r="Q92">
        <v>0.60443880927252303</v>
      </c>
      <c r="R92">
        <v>0.57847279136859497</v>
      </c>
      <c r="S92">
        <v>0.54942303719244701</v>
      </c>
      <c r="T92">
        <v>0.55752131691722595</v>
      </c>
      <c r="U92">
        <v>0.54943462175955904</v>
      </c>
      <c r="V92">
        <v>0.57206004178292702</v>
      </c>
      <c r="W92">
        <v>0.55271842018885597</v>
      </c>
    </row>
    <row r="93" spans="10:23">
      <c r="K93" s="98">
        <v>0.58137359713242898</v>
      </c>
      <c r="L93" s="98">
        <v>0.61966457844862399</v>
      </c>
      <c r="M93">
        <v>0.54439855640637702</v>
      </c>
      <c r="N93" s="98">
        <v>0.60894960462722103</v>
      </c>
      <c r="O93">
        <v>0.57766825221363605</v>
      </c>
      <c r="P93">
        <v>0.59988081447184305</v>
      </c>
      <c r="Q93">
        <v>0.613840107499805</v>
      </c>
      <c r="R93">
        <v>0.59210053522290396</v>
      </c>
      <c r="S93">
        <v>0.56479811368349997</v>
      </c>
      <c r="T93">
        <v>0.571904142606938</v>
      </c>
      <c r="U93">
        <v>0.56810303123564199</v>
      </c>
      <c r="V93">
        <v>0.58444723503996499</v>
      </c>
      <c r="W93">
        <v>0.56294036181901597</v>
      </c>
    </row>
    <row r="94" spans="10:23">
      <c r="K94" s="98">
        <v>0.58584455755894205</v>
      </c>
      <c r="L94" s="98">
        <v>0.61864692020353795</v>
      </c>
      <c r="M94">
        <v>0.55439941276828397</v>
      </c>
      <c r="N94" s="98">
        <v>0.60850849681380303</v>
      </c>
      <c r="O94">
        <v>0.58245725275814897</v>
      </c>
      <c r="P94">
        <v>0.60186186915689099</v>
      </c>
      <c r="Q94">
        <v>0.61260188041442498</v>
      </c>
      <c r="R94">
        <v>0.59451450154627605</v>
      </c>
      <c r="S94">
        <v>0.57109070511997695</v>
      </c>
      <c r="T94">
        <v>0.57707024888793101</v>
      </c>
      <c r="U94">
        <v>0.57540221455910301</v>
      </c>
      <c r="V94">
        <v>0.58842826461701503</v>
      </c>
      <c r="W94">
        <v>0.57004117773839502</v>
      </c>
    </row>
    <row r="95" spans="10:23">
      <c r="K95" s="98">
        <v>0.62473368007976604</v>
      </c>
      <c r="L95" s="98">
        <v>0.65205026467726102</v>
      </c>
      <c r="M95">
        <v>0.59803904146917197</v>
      </c>
      <c r="N95" s="98">
        <v>0.64356908226218001</v>
      </c>
      <c r="O95">
        <v>0.62196862170508205</v>
      </c>
      <c r="P95">
        <v>0.63775134455268701</v>
      </c>
      <c r="Q95">
        <v>0.64702478373610794</v>
      </c>
      <c r="R95">
        <v>0.63200327053438199</v>
      </c>
      <c r="S95">
        <v>0.61241293561754295</v>
      </c>
      <c r="T95">
        <v>0.61744894856934596</v>
      </c>
      <c r="U95">
        <v>0.616520619926193</v>
      </c>
      <c r="V95">
        <v>0.62705270263009205</v>
      </c>
      <c r="W95">
        <v>0.61124186700031602</v>
      </c>
    </row>
    <row r="96" spans="10:23">
      <c r="K96" s="98">
        <v>0.458956274320442</v>
      </c>
      <c r="L96" s="98">
        <v>0.48430612309971499</v>
      </c>
      <c r="M96">
        <v>0.43425589800749598</v>
      </c>
      <c r="N96" s="98">
        <v>0.47624207547484498</v>
      </c>
      <c r="O96">
        <v>0.45645553099786601</v>
      </c>
      <c r="P96">
        <v>0.47124068675458303</v>
      </c>
      <c r="Q96">
        <v>0.479571408259027</v>
      </c>
      <c r="R96">
        <v>0.46568008088008001</v>
      </c>
      <c r="S96">
        <v>0.44816918221645602</v>
      </c>
      <c r="T96">
        <v>0.45266644796273298</v>
      </c>
      <c r="U96">
        <v>0.45083597167224798</v>
      </c>
      <c r="V96">
        <v>0.460918629594885</v>
      </c>
      <c r="W96">
        <v>0.44649344631949001</v>
      </c>
    </row>
    <row r="97" spans="10:23">
      <c r="K97" s="98">
        <v>0.31456164547896298</v>
      </c>
      <c r="L97" s="98">
        <v>0.33027184624954897</v>
      </c>
      <c r="M97">
        <v>0.29925839627536299</v>
      </c>
      <c r="N97" s="98">
        <v>0.32549637252298103</v>
      </c>
      <c r="O97">
        <v>0.31300782465496502</v>
      </c>
      <c r="P97">
        <v>0.32195438634012902</v>
      </c>
      <c r="Q97">
        <v>0.32724995071913998</v>
      </c>
      <c r="R97">
        <v>0.31444783044427899</v>
      </c>
      <c r="S97">
        <v>0.30442696629618998</v>
      </c>
      <c r="T97">
        <v>0.30761228939951002</v>
      </c>
      <c r="U97">
        <v>0.30697358441722</v>
      </c>
      <c r="V97">
        <v>0.31749760554434903</v>
      </c>
      <c r="W97">
        <v>0.30666942983960599</v>
      </c>
    </row>
    <row r="98" spans="10:23">
      <c r="K98" s="98">
        <v>0.36321818164935898</v>
      </c>
      <c r="L98" s="98">
        <v>0.37561646972107798</v>
      </c>
      <c r="M98">
        <v>0.35090483304686498</v>
      </c>
      <c r="N98" s="98">
        <v>0.37159571912536399</v>
      </c>
      <c r="O98">
        <v>0.36228688184811098</v>
      </c>
      <c r="P98">
        <v>0.36900593465917497</v>
      </c>
      <c r="Q98">
        <v>0.37311585999827301</v>
      </c>
      <c r="R98">
        <v>0.36318711074556098</v>
      </c>
      <c r="S98">
        <v>0.35523934926224199</v>
      </c>
      <c r="T98">
        <v>0.35765881996934901</v>
      </c>
      <c r="U98">
        <v>0.35788810242334601</v>
      </c>
      <c r="V98">
        <v>0.36553622263077201</v>
      </c>
      <c r="W98">
        <v>0.356590068112625</v>
      </c>
    </row>
    <row r="99" spans="10:23">
      <c r="K99" s="98">
        <v>0.51865843440426596</v>
      </c>
      <c r="L99" s="98">
        <v>0.52647938266063599</v>
      </c>
      <c r="M99">
        <v>0.51109816000317498</v>
      </c>
      <c r="N99" s="98">
        <v>0.52328917353443805</v>
      </c>
      <c r="O99">
        <v>0.51849627000876697</v>
      </c>
      <c r="P99">
        <v>0.52288458868376197</v>
      </c>
      <c r="Q99">
        <v>0.52476594260711196</v>
      </c>
      <c r="R99">
        <v>0.51891294783635</v>
      </c>
      <c r="S99">
        <v>0.51391800999051096</v>
      </c>
      <c r="T99">
        <v>0.51529591675716302</v>
      </c>
      <c r="U99">
        <v>0.51540237673297495</v>
      </c>
      <c r="V99">
        <v>0.52025237226254795</v>
      </c>
      <c r="W99">
        <v>0.51463760001001302</v>
      </c>
    </row>
    <row r="100" spans="10:23">
      <c r="K100" s="98">
        <v>0.34646598391968397</v>
      </c>
      <c r="L100" s="98">
        <v>0.35204008298796202</v>
      </c>
      <c r="M100">
        <v>0.34097360746949101</v>
      </c>
      <c r="N100" s="98">
        <v>0.34966192107121902</v>
      </c>
      <c r="O100">
        <v>0.34637464382938399</v>
      </c>
      <c r="P100">
        <v>0.349294848540734</v>
      </c>
      <c r="Q100">
        <v>0.35082763237696302</v>
      </c>
      <c r="R100">
        <v>0.34662045488764198</v>
      </c>
      <c r="S100">
        <v>0.34306124728814202</v>
      </c>
      <c r="T100">
        <v>0.34428699802960999</v>
      </c>
      <c r="U100">
        <v>0.34416257040432402</v>
      </c>
      <c r="V100">
        <v>0.34781875034436899</v>
      </c>
      <c r="W100">
        <v>0.343406646751933</v>
      </c>
    </row>
    <row r="101" spans="10:23">
      <c r="K101" s="98">
        <v>9.0678908502464003E-2</v>
      </c>
      <c r="L101" s="98">
        <v>9.7202313723863495E-2</v>
      </c>
      <c r="M101">
        <v>8.4250318160932605E-2</v>
      </c>
      <c r="N101" s="98">
        <v>9.4934298495979896E-2</v>
      </c>
      <c r="O101">
        <v>9.0065587870271302E-2</v>
      </c>
      <c r="P101">
        <v>9.39141520469811E-2</v>
      </c>
      <c r="Q101">
        <v>9.6074381672160494E-2</v>
      </c>
      <c r="R101">
        <v>9.0825137911161105E-2</v>
      </c>
      <c r="S101">
        <v>8.6634909824477094E-2</v>
      </c>
      <c r="T101">
        <v>8.7950026432177503E-2</v>
      </c>
      <c r="U101">
        <v>8.7910343336615598E-2</v>
      </c>
      <c r="V101">
        <v>9.1999994247247599E-2</v>
      </c>
      <c r="W101">
        <v>8.7122594054940106E-2</v>
      </c>
    </row>
    <row r="102" spans="10:23">
      <c r="J102">
        <v>10</v>
      </c>
      <c r="K102" s="98">
        <v>0</v>
      </c>
      <c r="L102" s="98">
        <v>0</v>
      </c>
      <c r="M102">
        <v>0</v>
      </c>
      <c r="N102" s="98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W152"/>
  <sheetViews>
    <sheetView zoomScaleNormal="100" workbookViewId="0">
      <selection activeCell="K13" sqref="K13"/>
    </sheetView>
  </sheetViews>
  <sheetFormatPr baseColWidth="10" defaultRowHeight="14.4"/>
  <cols>
    <col min="12" max="12" width="11.5546875" style="96"/>
    <col min="13" max="13" width="11.5546875" style="95"/>
  </cols>
  <sheetData>
    <row r="1" spans="7:23">
      <c r="J1" t="s">
        <v>21</v>
      </c>
      <c r="K1" t="s">
        <v>36</v>
      </c>
      <c r="L1" s="96" t="s">
        <v>251</v>
      </c>
      <c r="N1" t="s">
        <v>95</v>
      </c>
    </row>
    <row r="2" spans="7:23">
      <c r="J2">
        <v>0</v>
      </c>
      <c r="K2" s="98">
        <v>1.16609056697846</v>
      </c>
      <c r="L2" s="98">
        <v>1.16609056697846</v>
      </c>
      <c r="M2">
        <v>1.16609056697846</v>
      </c>
      <c r="N2" s="98">
        <v>1.16609056697846</v>
      </c>
      <c r="O2">
        <v>1.16609056697846</v>
      </c>
      <c r="P2">
        <v>1.16609056697846</v>
      </c>
      <c r="Q2">
        <v>1.16609056697846</v>
      </c>
      <c r="R2">
        <v>1.16609056697846</v>
      </c>
      <c r="S2">
        <v>1.16609056697846</v>
      </c>
      <c r="T2">
        <v>1.16609056697846</v>
      </c>
      <c r="U2">
        <v>1.16609056697846</v>
      </c>
      <c r="V2">
        <v>1.16609056697846</v>
      </c>
      <c r="W2">
        <v>1.16609056697846</v>
      </c>
    </row>
    <row r="3" spans="7:23">
      <c r="G3" t="s">
        <v>252</v>
      </c>
      <c r="K3" s="98">
        <v>1.19707424178279</v>
      </c>
      <c r="L3" s="98">
        <v>1.4474146956029701</v>
      </c>
      <c r="M3">
        <v>1.1355231802979899</v>
      </c>
      <c r="N3" s="98">
        <v>1.1566349596981</v>
      </c>
      <c r="O3">
        <v>1.1359081364446</v>
      </c>
      <c r="P3">
        <v>1.4751986911481201</v>
      </c>
      <c r="Q3">
        <v>1.1404652201346199</v>
      </c>
      <c r="R3">
        <v>1.21433808203566</v>
      </c>
      <c r="S3">
        <v>1.22301076199293</v>
      </c>
      <c r="T3">
        <v>1.2420466731916</v>
      </c>
      <c r="U3">
        <v>1.13574763075003</v>
      </c>
      <c r="V3">
        <v>1.16248527672476</v>
      </c>
      <c r="W3">
        <v>1.1374549702075101</v>
      </c>
    </row>
    <row r="4" spans="7:23">
      <c r="K4" s="98">
        <v>1.1785175054235399</v>
      </c>
      <c r="L4" s="98">
        <v>1.5046377965708999</v>
      </c>
      <c r="M4">
        <v>1.0867448068179399</v>
      </c>
      <c r="N4" s="98">
        <v>1.14448634270806</v>
      </c>
      <c r="O4">
        <v>1.19262721767763</v>
      </c>
      <c r="P4">
        <v>1.32563620512493</v>
      </c>
      <c r="Q4">
        <v>1.15408630335656</v>
      </c>
      <c r="R4">
        <v>1.49247746714677</v>
      </c>
      <c r="S4">
        <v>1.2835546289883399</v>
      </c>
      <c r="T4">
        <v>1.1408683264766699</v>
      </c>
      <c r="U4">
        <v>1.0917223414927599</v>
      </c>
      <c r="V4">
        <v>1.2156283855190799</v>
      </c>
      <c r="W4">
        <v>1.1021951993605501</v>
      </c>
    </row>
    <row r="5" spans="7:23">
      <c r="K5" s="98">
        <v>1.1827599129947901</v>
      </c>
      <c r="L5" s="98">
        <v>1.49536483781195</v>
      </c>
      <c r="M5">
        <v>0.98166482867305604</v>
      </c>
      <c r="N5" s="98">
        <v>1.1244269335900099</v>
      </c>
      <c r="O5">
        <v>1.4635287065029301</v>
      </c>
      <c r="P5">
        <v>1.26799291305513</v>
      </c>
      <c r="Q5">
        <v>0.98340027813817799</v>
      </c>
      <c r="R5">
        <v>1.3478303833441501</v>
      </c>
      <c r="S5">
        <v>1.2423266215837101</v>
      </c>
      <c r="T5">
        <v>1.1550862442065399</v>
      </c>
      <c r="U5">
        <v>1.03508185266931</v>
      </c>
      <c r="V5">
        <v>1.31381026815404</v>
      </c>
      <c r="W5">
        <v>1.17514949883862</v>
      </c>
    </row>
    <row r="6" spans="7:23">
      <c r="K6" s="98">
        <v>1.1825927176729001</v>
      </c>
      <c r="L6" s="98">
        <v>1.46008277345655</v>
      </c>
      <c r="M6">
        <v>0.96986198315734296</v>
      </c>
      <c r="N6" s="98">
        <v>1.18434633855436</v>
      </c>
      <c r="O6">
        <v>1.2930465336427499</v>
      </c>
      <c r="P6">
        <v>1.2385289634349499</v>
      </c>
      <c r="Q6">
        <v>0.97907343617595499</v>
      </c>
      <c r="R6">
        <v>1.1467676143144401</v>
      </c>
      <c r="S6">
        <v>1.17138070475173</v>
      </c>
      <c r="T6">
        <v>1.1588022368770301</v>
      </c>
      <c r="U6">
        <v>1.06611991057845</v>
      </c>
      <c r="V6">
        <v>1.2193723588460701</v>
      </c>
      <c r="W6">
        <v>1.2691394546957799</v>
      </c>
    </row>
    <row r="7" spans="7:23">
      <c r="K7" s="98">
        <v>1.1833251652433301</v>
      </c>
      <c r="L7" s="98">
        <v>1.4357762032916199</v>
      </c>
      <c r="M7">
        <v>0.79246792389661802</v>
      </c>
      <c r="N7" s="98">
        <v>1.1108914138750601</v>
      </c>
      <c r="O7">
        <v>1.41564454952979</v>
      </c>
      <c r="P7">
        <v>1.10279534622992</v>
      </c>
      <c r="Q7">
        <v>1.07327515569194</v>
      </c>
      <c r="R7">
        <v>1.10779479763996</v>
      </c>
      <c r="S7">
        <v>1.0223355849134601</v>
      </c>
      <c r="T7">
        <v>1.15446009223872</v>
      </c>
      <c r="U7">
        <v>0.98283280521892302</v>
      </c>
      <c r="V7">
        <v>1.2196046051620599</v>
      </c>
      <c r="W7">
        <v>1.3271128137443</v>
      </c>
    </row>
    <row r="8" spans="7:23">
      <c r="K8" s="98">
        <v>1.18454479616717</v>
      </c>
      <c r="L8" s="98">
        <v>1.4802411665074</v>
      </c>
      <c r="M8">
        <v>0.79134048839451498</v>
      </c>
      <c r="N8" s="98">
        <v>1.2064989320595101</v>
      </c>
      <c r="O8">
        <v>1.33668532739678</v>
      </c>
      <c r="P8">
        <v>1.1394632955503301</v>
      </c>
      <c r="Q8">
        <v>1.08790129936205</v>
      </c>
      <c r="R8">
        <v>1.1116271408574201</v>
      </c>
      <c r="S8">
        <v>1.10966166151628</v>
      </c>
      <c r="T8">
        <v>1.1833392028501999</v>
      </c>
      <c r="U8">
        <v>0.97375669030464895</v>
      </c>
      <c r="V8">
        <v>1.33885430024351</v>
      </c>
      <c r="W8">
        <v>1.3514426581858301</v>
      </c>
    </row>
    <row r="9" spans="7:23">
      <c r="K9" s="98">
        <v>1.18792357675784</v>
      </c>
      <c r="L9" s="98">
        <v>1.5408606279268999</v>
      </c>
      <c r="M9">
        <v>0.800333418768159</v>
      </c>
      <c r="N9" s="98">
        <v>1.2103792122192201</v>
      </c>
      <c r="O9">
        <v>1.3767161635281999</v>
      </c>
      <c r="P9">
        <v>1.20918519165309</v>
      </c>
      <c r="Q9">
        <v>1.0859341294156399</v>
      </c>
      <c r="R9">
        <v>1.1790744622966101</v>
      </c>
      <c r="S9">
        <v>1.0832292290749299</v>
      </c>
      <c r="T9">
        <v>1.27010781144155</v>
      </c>
      <c r="U9">
        <v>1.0212145008814999</v>
      </c>
      <c r="V9">
        <v>1.30343720535117</v>
      </c>
      <c r="W9">
        <v>1.3617097371242</v>
      </c>
    </row>
    <row r="10" spans="7:23">
      <c r="K10" s="98">
        <v>1.18633627782047</v>
      </c>
      <c r="L10" s="98">
        <v>1.61423971526956</v>
      </c>
      <c r="M10">
        <v>0.76969851555358904</v>
      </c>
      <c r="N10" s="98">
        <v>1.2180127616137999</v>
      </c>
      <c r="O10">
        <v>1.48765932168446</v>
      </c>
      <c r="P10">
        <v>1.19915624401673</v>
      </c>
      <c r="Q10">
        <v>1.1528387489513401</v>
      </c>
      <c r="R10">
        <v>1.1521154814366601</v>
      </c>
      <c r="S10">
        <v>1.1099152045393099</v>
      </c>
      <c r="T10">
        <v>1.3323446205724401</v>
      </c>
      <c r="U10">
        <v>0.94305964953064603</v>
      </c>
      <c r="V10">
        <v>1.34424237090585</v>
      </c>
      <c r="W10">
        <v>1.45437674784449</v>
      </c>
    </row>
    <row r="11" spans="7:23">
      <c r="K11" s="98">
        <v>1.1884785835999101</v>
      </c>
      <c r="L11" s="98">
        <v>1.6443072647908601</v>
      </c>
      <c r="M11">
        <v>0.71580926455207206</v>
      </c>
      <c r="N11" s="98">
        <v>1.1920186258540699</v>
      </c>
      <c r="O11">
        <v>1.4514068133004501</v>
      </c>
      <c r="P11">
        <v>1.1783639903105101</v>
      </c>
      <c r="Q11">
        <v>1.15437221836619</v>
      </c>
      <c r="R11">
        <v>0.98059181063047596</v>
      </c>
      <c r="S11">
        <v>1.08853161803136</v>
      </c>
      <c r="T11">
        <v>1.3931019020928499</v>
      </c>
      <c r="U11">
        <v>0.89175629128567302</v>
      </c>
      <c r="V11">
        <v>1.41586830996421</v>
      </c>
      <c r="W11">
        <v>1.4246616162171399</v>
      </c>
    </row>
    <row r="12" spans="7:23">
      <c r="K12" s="98">
        <v>1.1898946543670701</v>
      </c>
      <c r="L12" s="98">
        <v>1.64857234489231</v>
      </c>
      <c r="M12">
        <v>0.75365797727764605</v>
      </c>
      <c r="N12" s="98">
        <v>1.10606629818033</v>
      </c>
      <c r="O12">
        <v>1.58696070188201</v>
      </c>
      <c r="P12">
        <v>1.2581340792005899</v>
      </c>
      <c r="Q12">
        <v>0.99929408357823402</v>
      </c>
      <c r="R12">
        <v>0.97886275106610099</v>
      </c>
      <c r="S12">
        <v>1.35763995770501</v>
      </c>
      <c r="T12">
        <v>1.4809833168356501</v>
      </c>
      <c r="U12">
        <v>0.91218945487442704</v>
      </c>
      <c r="V12">
        <v>1.4584902325383999</v>
      </c>
      <c r="W12">
        <v>1.52260178694716</v>
      </c>
    </row>
    <row r="13" spans="7:23">
      <c r="K13" s="98">
        <v>1.1917443090286699</v>
      </c>
      <c r="L13" s="98">
        <v>1.65136125784261</v>
      </c>
      <c r="M13">
        <v>0.67629165615601905</v>
      </c>
      <c r="N13" s="98">
        <v>1.2833075832215499</v>
      </c>
      <c r="O13">
        <v>1.50843582700499</v>
      </c>
      <c r="P13">
        <v>1.3246998782028701</v>
      </c>
      <c r="Q13">
        <v>0.96784635679752595</v>
      </c>
      <c r="R13">
        <v>1.0340480186665599</v>
      </c>
      <c r="S13">
        <v>1.3612544502467001</v>
      </c>
      <c r="T13">
        <v>1.4525171813398099</v>
      </c>
      <c r="U13">
        <v>0.94692286556141203</v>
      </c>
      <c r="V13">
        <v>1.41967337522264</v>
      </c>
      <c r="W13">
        <v>1.45730497564728</v>
      </c>
    </row>
    <row r="14" spans="7:23">
      <c r="K14" s="98">
        <v>1.1917255569543199</v>
      </c>
      <c r="L14" s="98">
        <v>1.6460978357160101</v>
      </c>
      <c r="M14">
        <v>0.61068532901635697</v>
      </c>
      <c r="N14" s="98">
        <v>1.33005343596204</v>
      </c>
      <c r="O14">
        <v>1.5109626631939399</v>
      </c>
      <c r="P14">
        <v>1.3297845353223301</v>
      </c>
      <c r="Q14">
        <v>0.88644305644501797</v>
      </c>
      <c r="R14">
        <v>0.84137801394859102</v>
      </c>
      <c r="S14">
        <v>1.3588193018377901</v>
      </c>
      <c r="T14">
        <v>1.4963960031033099</v>
      </c>
      <c r="U14">
        <v>0.85030624173477298</v>
      </c>
      <c r="V14">
        <v>1.3590643292045801</v>
      </c>
      <c r="W14">
        <v>1.56491117640817</v>
      </c>
    </row>
    <row r="15" spans="7:23">
      <c r="K15" s="98">
        <v>1.1957374472945299</v>
      </c>
      <c r="L15" s="98">
        <v>1.6562643483214401</v>
      </c>
      <c r="M15">
        <v>0.62207761122298399</v>
      </c>
      <c r="N15" s="98">
        <v>1.2935756240519001</v>
      </c>
      <c r="O15">
        <v>1.51560379639495</v>
      </c>
      <c r="P15">
        <v>1.3389058293473</v>
      </c>
      <c r="Q15">
        <v>0.89340928073117898</v>
      </c>
      <c r="R15">
        <v>0.954869965139997</v>
      </c>
      <c r="S15">
        <v>1.3296495878347601</v>
      </c>
      <c r="T15">
        <v>1.54808934235738</v>
      </c>
      <c r="U15">
        <v>0.83277316851418004</v>
      </c>
      <c r="V15">
        <v>1.3409997814211601</v>
      </c>
      <c r="W15">
        <v>1.5326896200437501</v>
      </c>
    </row>
    <row r="16" spans="7:23">
      <c r="K16" s="98">
        <v>1.1964685718015799</v>
      </c>
      <c r="L16" s="98">
        <v>1.6607847514944301</v>
      </c>
      <c r="M16">
        <v>0.60320763533384603</v>
      </c>
      <c r="N16" s="98">
        <v>1.2600369345931099</v>
      </c>
      <c r="O16">
        <v>1.54099381262783</v>
      </c>
      <c r="P16">
        <v>1.38632296108393</v>
      </c>
      <c r="Q16">
        <v>1.01001496637642</v>
      </c>
      <c r="R16">
        <v>0.90920937372403399</v>
      </c>
      <c r="S16">
        <v>1.39694656790574</v>
      </c>
      <c r="T16">
        <v>1.608674283247</v>
      </c>
      <c r="U16">
        <v>0.64581241872416995</v>
      </c>
      <c r="V16">
        <v>1.2639854833847</v>
      </c>
      <c r="W16">
        <v>1.65506083384567</v>
      </c>
    </row>
    <row r="17" spans="2:23">
      <c r="K17" s="98">
        <v>1.19755996126283</v>
      </c>
      <c r="L17" s="98">
        <v>1.6962497591154999</v>
      </c>
      <c r="M17">
        <v>0.53285172234739098</v>
      </c>
      <c r="N17" s="98">
        <v>1.2552213405095201</v>
      </c>
      <c r="O17">
        <v>1.50665862780281</v>
      </c>
      <c r="P17">
        <v>1.3612185877382801</v>
      </c>
      <c r="Q17">
        <v>1.1454984415765499</v>
      </c>
      <c r="R17">
        <v>1.0708860078892499</v>
      </c>
      <c r="S17">
        <v>1.4149399947122201</v>
      </c>
      <c r="T17">
        <v>1.5527529056720999</v>
      </c>
      <c r="U17">
        <v>0.59969432486983099</v>
      </c>
      <c r="V17">
        <v>1.17905890382763</v>
      </c>
      <c r="W17">
        <v>1.56133893001391</v>
      </c>
    </row>
    <row r="18" spans="2:23">
      <c r="K18" s="98">
        <v>1.2001254983934999</v>
      </c>
      <c r="L18" s="98">
        <v>1.7164632888795499</v>
      </c>
      <c r="M18">
        <v>0.58698583712458197</v>
      </c>
      <c r="N18" s="98">
        <v>1.0975072100063099</v>
      </c>
      <c r="O18">
        <v>1.4396036817518301</v>
      </c>
      <c r="P18">
        <v>1.43315105947396</v>
      </c>
      <c r="Q18">
        <v>1.0600170249207601</v>
      </c>
      <c r="R18">
        <v>1.0725580022944801</v>
      </c>
      <c r="S18">
        <v>1.3499448662370499</v>
      </c>
      <c r="T18">
        <v>1.43513814437084</v>
      </c>
      <c r="U18">
        <v>0.64355952878727996</v>
      </c>
      <c r="V18">
        <v>1.1698110293566599</v>
      </c>
      <c r="W18">
        <v>1.36657834802117</v>
      </c>
    </row>
    <row r="19" spans="2:23">
      <c r="K19" s="98">
        <v>1.20360322167258</v>
      </c>
      <c r="L19" s="98">
        <v>1.7837593092247099</v>
      </c>
      <c r="M19">
        <v>0.58055161330339899</v>
      </c>
      <c r="N19" s="98">
        <v>1.0107444272280299</v>
      </c>
      <c r="O19">
        <v>1.4165612047866301</v>
      </c>
      <c r="P19">
        <v>1.4416277231794099</v>
      </c>
      <c r="Q19">
        <v>0.99743611564645696</v>
      </c>
      <c r="R19">
        <v>0.87299585827742099</v>
      </c>
      <c r="S19">
        <v>1.1868692544347801</v>
      </c>
      <c r="T19">
        <v>1.4711662691034399</v>
      </c>
      <c r="U19">
        <v>0.57194952285367096</v>
      </c>
      <c r="V19">
        <v>1.18970005033823</v>
      </c>
      <c r="W19">
        <v>1.6129306551240301</v>
      </c>
    </row>
    <row r="20" spans="2:23">
      <c r="K20" s="98">
        <v>1.2033122760314701</v>
      </c>
      <c r="L20" s="98">
        <v>1.7578882101136699</v>
      </c>
      <c r="M20">
        <v>0.60935958815685898</v>
      </c>
      <c r="N20" s="98">
        <v>1.05663306199799</v>
      </c>
      <c r="O20">
        <v>1.47257875190993</v>
      </c>
      <c r="P20">
        <v>1.4306097918599201</v>
      </c>
      <c r="Q20">
        <v>1.1047094344787001</v>
      </c>
      <c r="R20">
        <v>0.90584533439400905</v>
      </c>
      <c r="S20">
        <v>1.2639308744167199</v>
      </c>
      <c r="T20">
        <v>1.5389522001771601</v>
      </c>
      <c r="U20">
        <v>0.62603736484519501</v>
      </c>
      <c r="V20">
        <v>1.18502494896049</v>
      </c>
      <c r="W20">
        <v>1.6478970548032199</v>
      </c>
    </row>
    <row r="21" spans="2:23">
      <c r="K21" s="98">
        <v>1.20568369489206</v>
      </c>
      <c r="L21" s="98">
        <v>1.73896777216207</v>
      </c>
      <c r="M21">
        <v>0.59776389446883404</v>
      </c>
      <c r="N21" s="98">
        <v>1.1358363242129801</v>
      </c>
      <c r="O21">
        <v>1.5421957810735301</v>
      </c>
      <c r="P21">
        <v>1.22381024998767</v>
      </c>
      <c r="Q21">
        <v>1.1513475125272301</v>
      </c>
      <c r="R21">
        <v>0.88121479637273503</v>
      </c>
      <c r="S21">
        <v>1.2199128840033899</v>
      </c>
      <c r="T21">
        <v>1.56559574021305</v>
      </c>
      <c r="U21">
        <v>0.65461719067013502</v>
      </c>
      <c r="V21">
        <v>1.23132366368424</v>
      </c>
      <c r="W21">
        <v>1.7147600747413101</v>
      </c>
    </row>
    <row r="22" spans="2:23">
      <c r="J22">
        <v>2</v>
      </c>
      <c r="K22" s="98">
        <v>1.2094359864316899</v>
      </c>
      <c r="L22" s="98">
        <v>1.72264671881543</v>
      </c>
      <c r="M22">
        <v>0.447895011827881</v>
      </c>
      <c r="N22" s="98">
        <v>1.0671770242251799</v>
      </c>
      <c r="O22">
        <v>1.4038721965020899</v>
      </c>
      <c r="P22">
        <v>1.36731755968807</v>
      </c>
      <c r="Q22">
        <v>1.1203017627634</v>
      </c>
      <c r="R22">
        <v>1.0362105342302199</v>
      </c>
      <c r="S22">
        <v>1.1502074213904501</v>
      </c>
      <c r="T22">
        <v>1.4876207724825601</v>
      </c>
      <c r="U22">
        <v>0.420933819586361</v>
      </c>
      <c r="V22">
        <v>1.26649215848445</v>
      </c>
      <c r="W22">
        <v>1.6963148683536799</v>
      </c>
    </row>
    <row r="23" spans="2:23">
      <c r="K23" s="98">
        <v>1.2119327234664099</v>
      </c>
      <c r="L23" s="98">
        <v>1.74098816094019</v>
      </c>
      <c r="M23">
        <v>0.45092660550419</v>
      </c>
      <c r="N23" s="98">
        <v>1.02649245503846</v>
      </c>
      <c r="O23">
        <v>1.41460704244542</v>
      </c>
      <c r="P23">
        <v>1.3692797216747099</v>
      </c>
      <c r="Q23">
        <v>1.12615184247543</v>
      </c>
      <c r="R23">
        <v>1.03216795834207</v>
      </c>
      <c r="S23">
        <v>1.1423371891749301</v>
      </c>
      <c r="T23">
        <v>1.5198301222991499</v>
      </c>
      <c r="U23">
        <v>0.42638175565395098</v>
      </c>
      <c r="V23">
        <v>1.28393827984701</v>
      </c>
      <c r="W23">
        <v>1.77781122092206</v>
      </c>
    </row>
    <row r="24" spans="2:23">
      <c r="K24" s="98">
        <v>1.2131856499903999</v>
      </c>
      <c r="L24" s="98">
        <v>1.7592593259520799</v>
      </c>
      <c r="M24">
        <v>0.44316359197822702</v>
      </c>
      <c r="N24" s="98">
        <v>1.0299679177619401</v>
      </c>
      <c r="O24">
        <v>1.3594089374823799</v>
      </c>
      <c r="P24">
        <v>1.5230529131166699</v>
      </c>
      <c r="Q24">
        <v>1.1741240059955</v>
      </c>
      <c r="R24">
        <v>1.01938234031937</v>
      </c>
      <c r="S24">
        <v>1.15647675669863</v>
      </c>
      <c r="T24">
        <v>1.5888082772723799</v>
      </c>
      <c r="U24">
        <v>0.41599231097476902</v>
      </c>
      <c r="V24">
        <v>1.26351013269136</v>
      </c>
      <c r="W24">
        <v>1.71342774154179</v>
      </c>
    </row>
    <row r="25" spans="2:23">
      <c r="B25" s="98"/>
      <c r="K25" s="98">
        <v>1.2168553912010101</v>
      </c>
      <c r="L25" s="98">
        <v>1.7699839819755701</v>
      </c>
      <c r="M25">
        <v>0.45437006098212201</v>
      </c>
      <c r="N25" s="98">
        <v>1.03239747145743</v>
      </c>
      <c r="O25">
        <v>1.3178014583770401</v>
      </c>
      <c r="P25">
        <v>1.6739916725383801</v>
      </c>
      <c r="Q25">
        <v>1.17098933375161</v>
      </c>
      <c r="R25">
        <v>1.0813257663589</v>
      </c>
      <c r="S25">
        <v>1.1789278014124001</v>
      </c>
      <c r="T25">
        <v>1.6307456356948</v>
      </c>
      <c r="U25">
        <v>0.45553775589455198</v>
      </c>
      <c r="V25">
        <v>1.2111602287054899</v>
      </c>
      <c r="W25">
        <v>1.69261943560771</v>
      </c>
    </row>
    <row r="26" spans="2:23">
      <c r="B26" s="98"/>
      <c r="K26" s="98">
        <v>1.2173790457971601</v>
      </c>
      <c r="L26" s="98">
        <v>1.7458946020991499</v>
      </c>
      <c r="M26">
        <v>0.45795633438695899</v>
      </c>
      <c r="N26" s="98">
        <v>1.0507697134504701</v>
      </c>
      <c r="O26">
        <v>1.3215977097297</v>
      </c>
      <c r="P26">
        <v>1.6845744103256699</v>
      </c>
      <c r="Q26">
        <v>1.14088385023753</v>
      </c>
      <c r="R26">
        <v>1.06710863977526</v>
      </c>
      <c r="S26">
        <v>1.1896320403648499</v>
      </c>
      <c r="T26">
        <v>1.6432038916800999</v>
      </c>
      <c r="U26">
        <v>0.45189378094795901</v>
      </c>
      <c r="V26">
        <v>1.2158148052820601</v>
      </c>
      <c r="W26">
        <v>1.68868855192015</v>
      </c>
    </row>
    <row r="27" spans="2:23">
      <c r="K27" s="98">
        <v>1.21933040984382</v>
      </c>
      <c r="L27" s="98">
        <v>1.8029345788147</v>
      </c>
      <c r="M27">
        <v>0.37346368464152802</v>
      </c>
      <c r="N27" s="98">
        <v>0.99742674912933404</v>
      </c>
      <c r="O27">
        <v>1.3368232928710599</v>
      </c>
      <c r="P27">
        <v>1.7653502088148001</v>
      </c>
      <c r="Q27">
        <v>1.1509515050692201</v>
      </c>
      <c r="R27">
        <v>0.95578823317058004</v>
      </c>
      <c r="S27">
        <v>1.0156882182390301</v>
      </c>
      <c r="T27">
        <v>1.63163257404656</v>
      </c>
      <c r="U27">
        <v>0.85479284229616403</v>
      </c>
      <c r="V27">
        <v>1.1667581889085299</v>
      </c>
      <c r="W27">
        <v>1.6597358126684301</v>
      </c>
    </row>
    <row r="28" spans="2:23">
      <c r="K28" s="98">
        <v>1.2210534538906399</v>
      </c>
      <c r="L28" s="98">
        <v>1.8237968184484401</v>
      </c>
      <c r="M28">
        <v>0.377502478102059</v>
      </c>
      <c r="N28" s="98">
        <v>1.0043681731427601</v>
      </c>
      <c r="O28">
        <v>1.31836820185251</v>
      </c>
      <c r="P28">
        <v>1.7929263679448999</v>
      </c>
      <c r="Q28">
        <v>1.1831895216255399</v>
      </c>
      <c r="R28">
        <v>0.97800229905196401</v>
      </c>
      <c r="S28">
        <v>1.00737104260189</v>
      </c>
      <c r="T28">
        <v>1.65088097907426</v>
      </c>
      <c r="U28">
        <v>0.90474729394015396</v>
      </c>
      <c r="V28">
        <v>1.1678065799539501</v>
      </c>
      <c r="W28">
        <v>1.6006678893133099</v>
      </c>
    </row>
    <row r="29" spans="2:23">
      <c r="K29" s="98">
        <v>1.22329676721292</v>
      </c>
      <c r="L29" s="98">
        <v>1.86127847056761</v>
      </c>
      <c r="M29">
        <v>0.361194433712754</v>
      </c>
      <c r="N29" s="98">
        <v>0.94645250223993904</v>
      </c>
      <c r="O29">
        <v>1.30322144176927</v>
      </c>
      <c r="P29">
        <v>1.8432541289924</v>
      </c>
      <c r="Q29">
        <v>1.1655757429490701</v>
      </c>
      <c r="R29">
        <v>0.97114085353076596</v>
      </c>
      <c r="S29">
        <v>0.99130989456582697</v>
      </c>
      <c r="T29">
        <v>1.67517807613131</v>
      </c>
      <c r="U29">
        <v>0.93711561478542604</v>
      </c>
      <c r="V29">
        <v>1.0856623263727601</v>
      </c>
      <c r="W29">
        <v>1.55974770795767</v>
      </c>
    </row>
    <row r="30" spans="2:23">
      <c r="K30" s="98">
        <v>1.22300158471336</v>
      </c>
      <c r="L30" s="98">
        <v>1.8599159583834399</v>
      </c>
      <c r="M30">
        <v>0.34740517942025101</v>
      </c>
      <c r="N30" s="98">
        <v>0.946355906603351</v>
      </c>
      <c r="O30">
        <v>1.27336265271264</v>
      </c>
      <c r="P30">
        <v>1.8599159583834399</v>
      </c>
      <c r="Q30">
        <v>1.15011143167031</v>
      </c>
      <c r="R30">
        <v>0.95223117075909303</v>
      </c>
      <c r="S30">
        <v>0.97336034361239698</v>
      </c>
      <c r="T30">
        <v>1.6464269098589399</v>
      </c>
      <c r="U30">
        <v>0.92517206307456401</v>
      </c>
      <c r="V30">
        <v>1.0734158099750299</v>
      </c>
      <c r="W30">
        <v>1.5528865119114701</v>
      </c>
    </row>
    <row r="31" spans="2:23">
      <c r="K31" s="98">
        <v>1.22194574186099</v>
      </c>
      <c r="L31" s="98">
        <v>1.8336612766890099</v>
      </c>
      <c r="M31">
        <v>0.36566719229759198</v>
      </c>
      <c r="N31" s="98">
        <v>0.96700088132579998</v>
      </c>
      <c r="O31">
        <v>1.28852037611801</v>
      </c>
      <c r="P31">
        <v>1.8098617686273299</v>
      </c>
      <c r="Q31">
        <v>1.17173379630818</v>
      </c>
      <c r="R31">
        <v>0.93335097578335702</v>
      </c>
      <c r="S31">
        <v>0.96588850431597395</v>
      </c>
      <c r="T31">
        <v>1.6256681981007099</v>
      </c>
      <c r="U31">
        <v>0.87674881458700904</v>
      </c>
      <c r="V31">
        <v>1.0954873449849201</v>
      </c>
      <c r="W31">
        <v>1.6404429013651201</v>
      </c>
    </row>
    <row r="32" spans="2:23">
      <c r="K32" s="98">
        <v>1.2288563193569599</v>
      </c>
      <c r="L32" s="98">
        <v>1.9054065629435899</v>
      </c>
      <c r="M32">
        <v>0.24100026518915901</v>
      </c>
      <c r="N32" s="98">
        <v>0.702876179497401</v>
      </c>
      <c r="O32">
        <v>1.40849284951889</v>
      </c>
      <c r="P32">
        <v>1.8689527220634701</v>
      </c>
      <c r="Q32">
        <v>1.2429388358864999</v>
      </c>
      <c r="R32">
        <v>0.96787654214840402</v>
      </c>
      <c r="S32">
        <v>1.23802230488291</v>
      </c>
      <c r="T32">
        <v>1.58293710578328</v>
      </c>
      <c r="U32">
        <v>0.78480839314027695</v>
      </c>
      <c r="V32">
        <v>0.96154185215251498</v>
      </c>
      <c r="W32">
        <v>1.82619263361669</v>
      </c>
    </row>
    <row r="33" spans="10:23">
      <c r="K33" s="98">
        <v>1.2306578183991199</v>
      </c>
      <c r="L33" s="98">
        <v>1.9323059616379401</v>
      </c>
      <c r="M33">
        <v>0.230430123227057</v>
      </c>
      <c r="N33" s="98">
        <v>0.66409124064168101</v>
      </c>
      <c r="O33">
        <v>1.3769783333165999</v>
      </c>
      <c r="P33">
        <v>1.8988164363881399</v>
      </c>
      <c r="Q33">
        <v>1.23840916965603</v>
      </c>
      <c r="R33">
        <v>0.96247136505837805</v>
      </c>
      <c r="S33">
        <v>1.25807755093193</v>
      </c>
      <c r="T33">
        <v>1.5674592360092201</v>
      </c>
      <c r="U33">
        <v>0.78345885353311395</v>
      </c>
      <c r="V33">
        <v>0.94357101938447396</v>
      </c>
      <c r="W33">
        <v>1.8942201138884001</v>
      </c>
    </row>
    <row r="34" spans="10:23">
      <c r="K34" s="98">
        <v>1.232026836118</v>
      </c>
      <c r="L34" s="98">
        <v>1.95217712357566</v>
      </c>
      <c r="M34">
        <v>0.247119382318014</v>
      </c>
      <c r="N34" s="98">
        <v>0.65126279879523497</v>
      </c>
      <c r="O34">
        <v>1.38910157971043</v>
      </c>
      <c r="P34">
        <v>1.89257606394838</v>
      </c>
      <c r="Q34">
        <v>1.20644428970975</v>
      </c>
      <c r="R34">
        <v>0.95103135295448205</v>
      </c>
      <c r="S34">
        <v>1.2478137615478699</v>
      </c>
      <c r="T34">
        <v>1.5525228111250999</v>
      </c>
      <c r="U34">
        <v>0.73487529063311596</v>
      </c>
      <c r="V34">
        <v>0.91644243380868695</v>
      </c>
      <c r="W34">
        <v>1.9348559551464599</v>
      </c>
    </row>
    <row r="35" spans="10:23">
      <c r="K35" s="98">
        <v>1.2360721232771701</v>
      </c>
      <c r="L35" s="98">
        <v>1.94519058616725</v>
      </c>
      <c r="M35">
        <v>0.24380186716729199</v>
      </c>
      <c r="N35" s="98">
        <v>0.65128110360422897</v>
      </c>
      <c r="O35">
        <v>1.4143814163889801</v>
      </c>
      <c r="P35">
        <v>1.88372111278381</v>
      </c>
      <c r="Q35">
        <v>1.1877759085488699</v>
      </c>
      <c r="R35">
        <v>0.93792287866273905</v>
      </c>
      <c r="S35">
        <v>1.27068007046007</v>
      </c>
      <c r="T35">
        <v>1.5712780045150101</v>
      </c>
      <c r="U35">
        <v>0.72629600716305998</v>
      </c>
      <c r="V35">
        <v>0.92778112086383202</v>
      </c>
      <c r="W35">
        <v>1.9942909676407301</v>
      </c>
    </row>
    <row r="36" spans="10:23">
      <c r="K36" s="98">
        <v>1.24850288869001</v>
      </c>
      <c r="L36" s="98">
        <v>1.9412646865652601</v>
      </c>
      <c r="M36">
        <v>0.24282378695603299</v>
      </c>
      <c r="N36" s="98">
        <v>0.68979271058923397</v>
      </c>
      <c r="O36">
        <v>1.44429830551012</v>
      </c>
      <c r="P36">
        <v>1.8957379983075</v>
      </c>
      <c r="Q36">
        <v>1.21401980998874</v>
      </c>
      <c r="R36">
        <v>0.95954657426346002</v>
      </c>
      <c r="S36">
        <v>1.27539400496011</v>
      </c>
      <c r="T36">
        <v>1.60712450452245</v>
      </c>
      <c r="U36">
        <v>0.74408651990103203</v>
      </c>
      <c r="V36">
        <v>0.97439337455136499</v>
      </c>
      <c r="W36">
        <v>2.0119143447054499</v>
      </c>
    </row>
    <row r="37" spans="10:23">
      <c r="K37" s="98">
        <v>1.2590130840703</v>
      </c>
      <c r="L37" s="98">
        <v>1.97928842286425</v>
      </c>
      <c r="M37">
        <v>0.23414720211767101</v>
      </c>
      <c r="N37" s="98">
        <v>0.77918442263151799</v>
      </c>
      <c r="O37">
        <v>1.5264699359891001</v>
      </c>
      <c r="P37">
        <v>1.9525433628708999</v>
      </c>
      <c r="Q37">
        <v>0.95513967447932602</v>
      </c>
      <c r="R37">
        <v>0.80326188927034803</v>
      </c>
      <c r="S37">
        <v>1.3195927954162701</v>
      </c>
      <c r="T37">
        <v>1.66997898301037</v>
      </c>
      <c r="U37">
        <v>0.603270136803989</v>
      </c>
      <c r="V37">
        <v>0.95030493268615601</v>
      </c>
      <c r="W37">
        <v>1.98882682990697</v>
      </c>
    </row>
    <row r="38" spans="10:23">
      <c r="K38" s="98">
        <v>1.26560153183174</v>
      </c>
      <c r="L38" s="98">
        <v>1.9910612176867399</v>
      </c>
      <c r="M38">
        <v>0.231059651339725</v>
      </c>
      <c r="N38" s="98">
        <v>0.77196694710312097</v>
      </c>
      <c r="O38">
        <v>1.53423523714095</v>
      </c>
      <c r="P38">
        <v>1.97298637704054</v>
      </c>
      <c r="Q38">
        <v>0.95329457023209696</v>
      </c>
      <c r="R38">
        <v>0.79810652556230199</v>
      </c>
      <c r="S38">
        <v>1.3265790710827601</v>
      </c>
      <c r="T38">
        <v>1.68444438553611</v>
      </c>
      <c r="U38">
        <v>0.59441396451324202</v>
      </c>
      <c r="V38">
        <v>0.94837288181772295</v>
      </c>
      <c r="W38">
        <v>1.97122221998028</v>
      </c>
    </row>
    <row r="39" spans="10:23">
      <c r="K39" s="98">
        <v>1.2757939985515001</v>
      </c>
      <c r="L39" s="98">
        <v>2.0151468387018099</v>
      </c>
      <c r="M39">
        <v>0.22400780900793901</v>
      </c>
      <c r="N39" s="98">
        <v>0.76486040709391401</v>
      </c>
      <c r="O39">
        <v>1.5483084803538001</v>
      </c>
      <c r="P39">
        <v>1.9978912073561099</v>
      </c>
      <c r="Q39">
        <v>0.94633479681648303</v>
      </c>
      <c r="R39">
        <v>0.790364345314296</v>
      </c>
      <c r="S39">
        <v>1.3354651779281601</v>
      </c>
      <c r="T39">
        <v>1.7014261226938601</v>
      </c>
      <c r="U39">
        <v>0.57357103077382299</v>
      </c>
      <c r="V39">
        <v>0.94152018734535003</v>
      </c>
      <c r="W39">
        <v>1.9724342727031401</v>
      </c>
    </row>
    <row r="40" spans="10:23">
      <c r="K40" s="98">
        <v>1.2879834127760801</v>
      </c>
      <c r="L40" s="98">
        <v>2.0517884008637202</v>
      </c>
      <c r="M40">
        <v>0.22700726555909601</v>
      </c>
      <c r="N40" s="98">
        <v>0.766272251581262</v>
      </c>
      <c r="O40">
        <v>1.5533755115062899</v>
      </c>
      <c r="P40">
        <v>2.00175322986194</v>
      </c>
      <c r="Q40">
        <v>0.96205624447774296</v>
      </c>
      <c r="R40">
        <v>0.799748774999684</v>
      </c>
      <c r="S40">
        <v>1.34428846177802</v>
      </c>
      <c r="T40">
        <v>1.7168314540013101</v>
      </c>
      <c r="U40">
        <v>0.59415634382066995</v>
      </c>
      <c r="V40">
        <v>0.95456036169006997</v>
      </c>
      <c r="W40">
        <v>1.95158569407782</v>
      </c>
    </row>
    <row r="41" spans="10:23">
      <c r="K41" s="98">
        <v>1.2841237673794399</v>
      </c>
      <c r="L41" s="98">
        <v>2.0753554771024798</v>
      </c>
      <c r="M41">
        <v>0.22516097629325901</v>
      </c>
      <c r="N41" s="98">
        <v>0.75032225094533</v>
      </c>
      <c r="O41">
        <v>1.5310492429679901</v>
      </c>
      <c r="P41">
        <v>2.0152634175280499</v>
      </c>
      <c r="Q41">
        <v>0.97110004155764396</v>
      </c>
      <c r="R41">
        <v>0.80463801752175101</v>
      </c>
      <c r="S41">
        <v>1.3496231614869501</v>
      </c>
      <c r="T41">
        <v>1.70207161665483</v>
      </c>
      <c r="U41">
        <v>0.62569829585336301</v>
      </c>
      <c r="V41">
        <v>0.95710744514206603</v>
      </c>
      <c r="W41">
        <v>1.91456150991637</v>
      </c>
    </row>
    <row r="42" spans="10:23">
      <c r="J42">
        <v>4</v>
      </c>
      <c r="K42" s="98">
        <v>1.2853470845777299</v>
      </c>
      <c r="L42" s="98">
        <v>2.1536109843859399</v>
      </c>
      <c r="M42">
        <v>0.163430214489172</v>
      </c>
      <c r="N42" s="98">
        <v>0.74140195559958799</v>
      </c>
      <c r="O42">
        <v>1.5814529354284399</v>
      </c>
      <c r="P42">
        <v>2.0901716950815001</v>
      </c>
      <c r="Q42">
        <v>1.0347190854233801</v>
      </c>
      <c r="R42">
        <v>1.0111093041139501</v>
      </c>
      <c r="S42">
        <v>1.5579738216293799</v>
      </c>
      <c r="T42">
        <v>1.7146830476407799</v>
      </c>
      <c r="U42">
        <v>0.73595760500268204</v>
      </c>
      <c r="V42">
        <v>1.05830274590346</v>
      </c>
      <c r="W42">
        <v>2.1536109843859399</v>
      </c>
    </row>
    <row r="43" spans="10:23">
      <c r="K43" s="98">
        <v>1.2889950253006499</v>
      </c>
      <c r="L43" s="98">
        <v>2.16293133030601</v>
      </c>
      <c r="M43">
        <v>0.182798441765049</v>
      </c>
      <c r="N43" s="98">
        <v>0.75985871873237998</v>
      </c>
      <c r="O43">
        <v>1.6016857406115801</v>
      </c>
      <c r="P43">
        <v>2.0883617354894302</v>
      </c>
      <c r="Q43">
        <v>1.0243219360265501</v>
      </c>
      <c r="R43">
        <v>1.00896615681184</v>
      </c>
      <c r="S43">
        <v>1.56404832286351</v>
      </c>
      <c r="T43">
        <v>1.72658055075011</v>
      </c>
      <c r="U43">
        <v>0.69717698639475001</v>
      </c>
      <c r="V43">
        <v>1.0518921252776501</v>
      </c>
      <c r="W43">
        <v>2.17095088075747</v>
      </c>
    </row>
    <row r="44" spans="10:23">
      <c r="K44" s="98">
        <v>1.2884441824078701</v>
      </c>
      <c r="L44" s="98">
        <v>2.1633137202452399</v>
      </c>
      <c r="M44">
        <v>0.16801427614279901</v>
      </c>
      <c r="N44" s="98">
        <v>0.78400108828111403</v>
      </c>
      <c r="O44">
        <v>1.6202138552743399</v>
      </c>
      <c r="P44">
        <v>2.1001085693149202</v>
      </c>
      <c r="Q44">
        <v>1.01097248570332</v>
      </c>
      <c r="R44">
        <v>1.0122312865268299</v>
      </c>
      <c r="S44">
        <v>1.5743829004630101</v>
      </c>
      <c r="T44">
        <v>1.73461664448916</v>
      </c>
      <c r="U44">
        <v>0.66779374286763105</v>
      </c>
      <c r="V44">
        <v>1.0490363047265101</v>
      </c>
      <c r="W44">
        <v>2.17437607509041</v>
      </c>
    </row>
    <row r="45" spans="10:23">
      <c r="K45" s="98">
        <v>1.2771017026070399</v>
      </c>
      <c r="L45" s="98">
        <v>2.1368199352860699</v>
      </c>
      <c r="M45">
        <v>0.17412909853936301</v>
      </c>
      <c r="N45" s="98">
        <v>0.78792131029384904</v>
      </c>
      <c r="O45">
        <v>1.6140338885124399</v>
      </c>
      <c r="P45">
        <v>2.07368278880256</v>
      </c>
      <c r="Q45">
        <v>1.0057275378467401</v>
      </c>
      <c r="R45">
        <v>1.01807064627167</v>
      </c>
      <c r="S45">
        <v>1.55875205950687</v>
      </c>
      <c r="T45">
        <v>1.7163657587048</v>
      </c>
      <c r="U45">
        <v>0.65676198992488</v>
      </c>
      <c r="V45">
        <v>1.05010045732901</v>
      </c>
      <c r="W45">
        <v>2.1153880218465302</v>
      </c>
    </row>
    <row r="46" spans="10:23">
      <c r="K46" s="98">
        <v>1.2750301036456999</v>
      </c>
      <c r="L46" s="98">
        <v>2.13214301167053</v>
      </c>
      <c r="M46">
        <v>0.183965467593979</v>
      </c>
      <c r="N46" s="98">
        <v>0.788580469358515</v>
      </c>
      <c r="O46">
        <v>1.6016095939594699</v>
      </c>
      <c r="P46">
        <v>2.06288795713902</v>
      </c>
      <c r="Q46">
        <v>1.00231042118583</v>
      </c>
      <c r="R46">
        <v>1.02765727582664</v>
      </c>
      <c r="S46">
        <v>1.5584881056425901</v>
      </c>
      <c r="T46">
        <v>1.7059153337992199</v>
      </c>
      <c r="U46">
        <v>0.65532265704086201</v>
      </c>
      <c r="V46">
        <v>1.0628418661650501</v>
      </c>
      <c r="W46">
        <v>2.1200129148806499</v>
      </c>
    </row>
    <row r="47" spans="10:23">
      <c r="K47" s="98">
        <v>1.2794705973642599</v>
      </c>
      <c r="L47" s="98">
        <v>2.1936682151338398</v>
      </c>
      <c r="M47">
        <v>0.133614818173767</v>
      </c>
      <c r="N47" s="98">
        <v>0.66149709328842399</v>
      </c>
      <c r="O47">
        <v>1.56696790187746</v>
      </c>
      <c r="P47">
        <v>2.1487356253419501</v>
      </c>
      <c r="Q47">
        <v>0.86164736584722501</v>
      </c>
      <c r="R47">
        <v>0.73967552382189194</v>
      </c>
      <c r="S47">
        <v>1.62224701553888</v>
      </c>
      <c r="T47">
        <v>1.4561477232631099</v>
      </c>
      <c r="U47">
        <v>0.69709216821814401</v>
      </c>
      <c r="V47">
        <v>1.06745384079566</v>
      </c>
      <c r="W47">
        <v>2.2188152951829299</v>
      </c>
    </row>
    <row r="48" spans="10:23">
      <c r="K48" s="98">
        <v>1.2762523378445001</v>
      </c>
      <c r="L48" s="98">
        <v>2.1921096044673201</v>
      </c>
      <c r="M48">
        <v>0.13372263240433099</v>
      </c>
      <c r="N48" s="98">
        <v>0.664466474047266</v>
      </c>
      <c r="O48">
        <v>1.5566855852024399</v>
      </c>
      <c r="P48">
        <v>2.13817993296224</v>
      </c>
      <c r="Q48">
        <v>0.85671147792986801</v>
      </c>
      <c r="R48">
        <v>0.74407343218783095</v>
      </c>
      <c r="S48">
        <v>1.61673294122552</v>
      </c>
      <c r="T48">
        <v>1.44291587673296</v>
      </c>
      <c r="U48">
        <v>0.69491966750944301</v>
      </c>
      <c r="V48">
        <v>1.0813397510546301</v>
      </c>
      <c r="W48">
        <v>2.2110352036796801</v>
      </c>
    </row>
    <row r="49" spans="10:23">
      <c r="K49" s="98">
        <v>1.2732399846949201</v>
      </c>
      <c r="L49" s="98">
        <v>2.1882670183234301</v>
      </c>
      <c r="M49">
        <v>0.12790844676566701</v>
      </c>
      <c r="N49" s="98">
        <v>0.657919144807666</v>
      </c>
      <c r="O49">
        <v>1.5569866778321999</v>
      </c>
      <c r="P49">
        <v>2.1302596953092201</v>
      </c>
      <c r="Q49">
        <v>0.85912373253303798</v>
      </c>
      <c r="R49">
        <v>0.73676195670993605</v>
      </c>
      <c r="S49">
        <v>1.61547465828595</v>
      </c>
      <c r="T49">
        <v>1.4341066135885601</v>
      </c>
      <c r="U49">
        <v>0.68868480852223402</v>
      </c>
      <c r="V49">
        <v>1.08502484572057</v>
      </c>
      <c r="W49">
        <v>2.20352364350365</v>
      </c>
    </row>
    <row r="50" spans="10:23">
      <c r="K50" s="98">
        <v>1.2753807914519399</v>
      </c>
      <c r="L50" s="98">
        <v>2.2008657114535501</v>
      </c>
      <c r="M50">
        <v>0.128574805658866</v>
      </c>
      <c r="N50" s="98">
        <v>0.65486963422441802</v>
      </c>
      <c r="O50">
        <v>1.5536674948659699</v>
      </c>
      <c r="P50">
        <v>2.11895184298095</v>
      </c>
      <c r="Q50">
        <v>0.85572655160382205</v>
      </c>
      <c r="R50">
        <v>0.73353162242974801</v>
      </c>
      <c r="S50">
        <v>1.60974001568356</v>
      </c>
      <c r="T50">
        <v>1.42345211909388</v>
      </c>
      <c r="U50">
        <v>0.68427748473479399</v>
      </c>
      <c r="V50">
        <v>1.0987393790145099</v>
      </c>
      <c r="W50">
        <v>2.21344869427364</v>
      </c>
    </row>
    <row r="51" spans="10:23">
      <c r="K51" s="98">
        <v>1.2735684749220799</v>
      </c>
      <c r="L51" s="98">
        <v>2.1945386403253102</v>
      </c>
      <c r="M51">
        <v>0.13082491593298701</v>
      </c>
      <c r="N51" s="98">
        <v>0.64708100192282603</v>
      </c>
      <c r="O51">
        <v>1.54734202325791</v>
      </c>
      <c r="P51">
        <v>2.1261782435328902</v>
      </c>
      <c r="Q51">
        <v>0.84953550532780497</v>
      </c>
      <c r="R51">
        <v>0.72763031133761702</v>
      </c>
      <c r="S51">
        <v>1.6120237616683799</v>
      </c>
      <c r="T51">
        <v>1.4239063544547901</v>
      </c>
      <c r="U51">
        <v>0.67705868825591298</v>
      </c>
      <c r="V51">
        <v>1.0950723300065299</v>
      </c>
      <c r="W51">
        <v>2.2051275469425899</v>
      </c>
    </row>
    <row r="52" spans="10:23">
      <c r="K52" s="98">
        <v>1.2793677251922899</v>
      </c>
      <c r="L52" s="98">
        <v>2.2301918558337799</v>
      </c>
      <c r="M52">
        <v>0.13146746065480899</v>
      </c>
      <c r="N52" s="98">
        <v>0.93978487611551398</v>
      </c>
      <c r="O52">
        <v>1.7976776952325899</v>
      </c>
      <c r="P52">
        <v>1.9831989692987999</v>
      </c>
      <c r="Q52">
        <v>0.97893902343754002</v>
      </c>
      <c r="R52">
        <v>0.48755113975498798</v>
      </c>
      <c r="S52">
        <v>1.66524194219059</v>
      </c>
      <c r="T52">
        <v>1.3541447197137899</v>
      </c>
      <c r="U52">
        <v>0.70503244116517405</v>
      </c>
      <c r="V52">
        <v>1.2105621307811201</v>
      </c>
      <c r="W52">
        <v>2.2548985461317002</v>
      </c>
    </row>
    <row r="53" spans="10:23">
      <c r="K53" s="98">
        <v>1.2777966938431</v>
      </c>
      <c r="L53" s="98">
        <v>2.2463223358895701</v>
      </c>
      <c r="M53">
        <v>0.12233923892108101</v>
      </c>
      <c r="N53" s="98">
        <v>0.94599379856976296</v>
      </c>
      <c r="O53">
        <v>1.79744047247265</v>
      </c>
      <c r="P53">
        <v>1.91899907955</v>
      </c>
      <c r="Q53">
        <v>0.97112019876192701</v>
      </c>
      <c r="R53">
        <v>0.444489297992058</v>
      </c>
      <c r="S53">
        <v>1.6320731428243</v>
      </c>
      <c r="T53">
        <v>1.29163027560972</v>
      </c>
      <c r="U53">
        <v>0.680374862508073</v>
      </c>
      <c r="V53">
        <v>1.2760776594172001</v>
      </c>
      <c r="W53">
        <v>2.2650874565668802</v>
      </c>
    </row>
    <row r="54" spans="10:23">
      <c r="K54" s="98">
        <v>1.27789932000798</v>
      </c>
      <c r="L54" s="98">
        <v>2.2566450481301699</v>
      </c>
      <c r="M54">
        <v>0.118214722836796</v>
      </c>
      <c r="N54" s="98">
        <v>0.95427380473694601</v>
      </c>
      <c r="O54">
        <v>1.8054084548031599</v>
      </c>
      <c r="P54">
        <v>1.92155712399255</v>
      </c>
      <c r="Q54">
        <v>0.968383288033281</v>
      </c>
      <c r="R54">
        <v>0.45111395996842901</v>
      </c>
      <c r="S54">
        <v>1.6282438696886801</v>
      </c>
      <c r="T54">
        <v>1.2989361777414301</v>
      </c>
      <c r="U54">
        <v>0.67035052023122799</v>
      </c>
      <c r="V54">
        <v>1.2654876690594301</v>
      </c>
      <c r="W54">
        <v>2.2784679967373802</v>
      </c>
    </row>
    <row r="55" spans="10:23">
      <c r="K55" s="98">
        <v>1.27604413192301</v>
      </c>
      <c r="L55" s="98">
        <v>2.2567588547939201</v>
      </c>
      <c r="M55">
        <v>0.128250654844456</v>
      </c>
      <c r="N55" s="98">
        <v>0.95044623026879405</v>
      </c>
      <c r="O55">
        <v>1.8046466020572101</v>
      </c>
      <c r="P55">
        <v>1.93284835168181</v>
      </c>
      <c r="Q55">
        <v>0.96202253557223105</v>
      </c>
      <c r="R55">
        <v>0.45790599951311001</v>
      </c>
      <c r="S55">
        <v>1.64413168905695</v>
      </c>
      <c r="T55">
        <v>1.29426346249392</v>
      </c>
      <c r="U55">
        <v>0.66546188227834702</v>
      </c>
      <c r="V55">
        <v>1.2682323611856501</v>
      </c>
      <c r="W55">
        <v>2.28481652614441</v>
      </c>
    </row>
    <row r="56" spans="10:23">
      <c r="K56" s="98">
        <v>1.27580170882412</v>
      </c>
      <c r="L56" s="98">
        <v>2.2548808048722799</v>
      </c>
      <c r="M56">
        <v>0.11567866649467499</v>
      </c>
      <c r="N56" s="98">
        <v>0.93915479794309498</v>
      </c>
      <c r="O56">
        <v>1.79299171597072</v>
      </c>
      <c r="P56">
        <v>1.94999663135768</v>
      </c>
      <c r="Q56">
        <v>0.970769948260784</v>
      </c>
      <c r="R56">
        <v>0.45311366894859401</v>
      </c>
      <c r="S56">
        <v>1.65005540027951</v>
      </c>
      <c r="T56">
        <v>1.3014577031138601</v>
      </c>
      <c r="U56">
        <v>0.67441756959407995</v>
      </c>
      <c r="V56">
        <v>1.25283956581226</v>
      </c>
      <c r="W56">
        <v>2.2729727630398302</v>
      </c>
    </row>
    <row r="57" spans="10:23">
      <c r="K57" s="98">
        <v>1.28496045453384</v>
      </c>
      <c r="L57" s="98">
        <v>2.2778091539185699</v>
      </c>
      <c r="M57">
        <v>0.115988490720144</v>
      </c>
      <c r="N57" s="98">
        <v>1.1209361870804799</v>
      </c>
      <c r="O57">
        <v>1.59875398295127</v>
      </c>
      <c r="P57">
        <v>1.7738081438772499</v>
      </c>
      <c r="Q57">
        <v>0.71077551273217698</v>
      </c>
      <c r="R57">
        <v>0.54384461961037101</v>
      </c>
      <c r="S57">
        <v>1.6846583348294899</v>
      </c>
      <c r="T57">
        <v>1.2943134217757</v>
      </c>
      <c r="U57">
        <v>0.75661561015446499</v>
      </c>
      <c r="V57">
        <v>1.27996613236888</v>
      </c>
      <c r="W57">
        <v>2.27972009105798</v>
      </c>
    </row>
    <row r="58" spans="10:23">
      <c r="K58" s="98">
        <v>1.28380149401</v>
      </c>
      <c r="L58" s="98">
        <v>2.29205845634681</v>
      </c>
      <c r="M58">
        <v>0.10510598105229101</v>
      </c>
      <c r="N58" s="98">
        <v>1.10364186980882</v>
      </c>
      <c r="O58">
        <v>1.6911798408460199</v>
      </c>
      <c r="P58">
        <v>1.7660581416143399</v>
      </c>
      <c r="Q58">
        <v>0.73926621031254403</v>
      </c>
      <c r="R58">
        <v>0.53629787366365</v>
      </c>
      <c r="S58">
        <v>1.68912379150152</v>
      </c>
      <c r="T58">
        <v>1.3410447222629001</v>
      </c>
      <c r="U58">
        <v>0.68312621698727105</v>
      </c>
      <c r="V58">
        <v>1.3015096665747601</v>
      </c>
      <c r="W58">
        <v>2.3157892884648401</v>
      </c>
    </row>
    <row r="59" spans="10:23">
      <c r="K59" s="98">
        <v>1.28448406602207</v>
      </c>
      <c r="L59" s="98">
        <v>2.32380982771119</v>
      </c>
      <c r="M59">
        <v>9.8487840715859407E-2</v>
      </c>
      <c r="N59" s="98">
        <v>1.03758283774427</v>
      </c>
      <c r="O59">
        <v>1.7237144674837801</v>
      </c>
      <c r="P59">
        <v>1.7997340252660501</v>
      </c>
      <c r="Q59">
        <v>0.73232978335717502</v>
      </c>
      <c r="R59">
        <v>0.50241936072807003</v>
      </c>
      <c r="S59">
        <v>1.6865586493459199</v>
      </c>
      <c r="T59">
        <v>1.38932927557825</v>
      </c>
      <c r="U59">
        <v>0.65953290576689005</v>
      </c>
      <c r="V59">
        <v>1.27176225506837</v>
      </c>
      <c r="W59">
        <v>2.3243047314307401</v>
      </c>
    </row>
    <row r="60" spans="10:23">
      <c r="K60" s="98">
        <v>1.2849237903409101</v>
      </c>
      <c r="L60" s="98">
        <v>2.3427821697071298</v>
      </c>
      <c r="M60">
        <v>0.107113585126196</v>
      </c>
      <c r="N60" s="98">
        <v>0.91412627406471403</v>
      </c>
      <c r="O60">
        <v>1.70648171131908</v>
      </c>
      <c r="P60">
        <v>1.82293814488128</v>
      </c>
      <c r="Q60">
        <v>0.72251497176801005</v>
      </c>
      <c r="R60">
        <v>0.45901679286927199</v>
      </c>
      <c r="S60">
        <v>1.7034441003024801</v>
      </c>
      <c r="T60">
        <v>1.44981159617857</v>
      </c>
      <c r="U60">
        <v>0.61783454040545704</v>
      </c>
      <c r="V60">
        <v>1.2879901777662099</v>
      </c>
      <c r="W60">
        <v>2.3427821697071298</v>
      </c>
    </row>
    <row r="61" spans="10:23">
      <c r="K61" s="98">
        <v>1.2855175228905</v>
      </c>
      <c r="L61" s="98">
        <v>2.32962895729659</v>
      </c>
      <c r="M61">
        <v>0.11168406062656901</v>
      </c>
      <c r="N61" s="98">
        <v>0.97292999881213404</v>
      </c>
      <c r="O61">
        <v>1.64610399573955</v>
      </c>
      <c r="P61">
        <v>1.85927129711368</v>
      </c>
      <c r="Q61">
        <v>0.72060551608450696</v>
      </c>
      <c r="R61">
        <v>0.51343849829921995</v>
      </c>
      <c r="S61">
        <v>1.6612526212165299</v>
      </c>
      <c r="T61">
        <v>1.4381679921363599</v>
      </c>
      <c r="U61">
        <v>0.62303033585273404</v>
      </c>
      <c r="V61">
        <v>1.22416656169244</v>
      </c>
      <c r="W61">
        <v>2.3743263582500602</v>
      </c>
    </row>
    <row r="62" spans="10:23">
      <c r="J62">
        <v>6</v>
      </c>
      <c r="K62" s="98">
        <v>1.29547479071134</v>
      </c>
      <c r="L62" s="98">
        <v>2.3607037941522901</v>
      </c>
      <c r="M62">
        <v>8.8688082001006599E-2</v>
      </c>
      <c r="N62" s="98">
        <v>0.57749124319613798</v>
      </c>
      <c r="O62">
        <v>1.61580274534046</v>
      </c>
      <c r="P62">
        <v>1.4765447783568799</v>
      </c>
      <c r="Q62">
        <v>0.34689190690607202</v>
      </c>
      <c r="R62">
        <v>0.35415858799258598</v>
      </c>
      <c r="S62">
        <v>1.7496924373499501</v>
      </c>
      <c r="T62">
        <v>1.6749118419908</v>
      </c>
      <c r="U62">
        <v>0.62828272895130099</v>
      </c>
      <c r="V62">
        <v>1.54260659398838</v>
      </c>
      <c r="W62">
        <v>2.2707616924247902</v>
      </c>
    </row>
    <row r="63" spans="10:23">
      <c r="K63" s="98">
        <v>1.29416553498896</v>
      </c>
      <c r="L63" s="98">
        <v>2.4047292018978799</v>
      </c>
      <c r="M63">
        <v>9.0278823371355899E-2</v>
      </c>
      <c r="N63" s="98">
        <v>0.50274894548898696</v>
      </c>
      <c r="O63">
        <v>1.6066654181556601</v>
      </c>
      <c r="P63">
        <v>1.53827555282067</v>
      </c>
      <c r="Q63">
        <v>0.46204693118947598</v>
      </c>
      <c r="R63">
        <v>0.433451332613359</v>
      </c>
      <c r="S63">
        <v>1.6721023037401099</v>
      </c>
      <c r="T63">
        <v>1.74099163349525</v>
      </c>
      <c r="U63">
        <v>0.527243407331773</v>
      </c>
      <c r="V63">
        <v>1.3818411870006599</v>
      </c>
      <c r="W63">
        <v>2.3401524556107298</v>
      </c>
    </row>
    <row r="64" spans="10:23">
      <c r="K64" s="98">
        <v>1.2926378514516399</v>
      </c>
      <c r="L64" s="98">
        <v>2.43577511320205</v>
      </c>
      <c r="M64">
        <v>9.6568596188915806E-2</v>
      </c>
      <c r="N64" s="98">
        <v>0.464153015834045</v>
      </c>
      <c r="O64">
        <v>1.5767691093112901</v>
      </c>
      <c r="P64">
        <v>1.5681863480315901</v>
      </c>
      <c r="Q64">
        <v>0.459513819465452</v>
      </c>
      <c r="R64">
        <v>0.39315411583112703</v>
      </c>
      <c r="S64">
        <v>1.7083519448001201</v>
      </c>
      <c r="T64">
        <v>1.73479359794199</v>
      </c>
      <c r="U64">
        <v>0.526240894107037</v>
      </c>
      <c r="V64">
        <v>1.39368952006624</v>
      </c>
      <c r="W64">
        <v>2.4490469823899601</v>
      </c>
    </row>
    <row r="65" spans="11:23">
      <c r="K65" s="98">
        <v>1.29696845451996</v>
      </c>
      <c r="L65" s="98">
        <v>2.4536190898944201</v>
      </c>
      <c r="M65">
        <v>0.10635317840943501</v>
      </c>
      <c r="N65" s="98">
        <v>0.46649505298571298</v>
      </c>
      <c r="O65">
        <v>1.5471539083874</v>
      </c>
      <c r="P65">
        <v>1.6146687440117999</v>
      </c>
      <c r="Q65">
        <v>0.48472368642617197</v>
      </c>
      <c r="R65">
        <v>0.37422886890345303</v>
      </c>
      <c r="S65">
        <v>1.69743936297741</v>
      </c>
      <c r="T65">
        <v>1.7346361437873901</v>
      </c>
      <c r="U65">
        <v>0.572909856570334</v>
      </c>
      <c r="V65">
        <v>1.34022541624445</v>
      </c>
      <c r="W65">
        <v>2.4628374472988299</v>
      </c>
    </row>
    <row r="66" spans="11:23">
      <c r="K66" s="98">
        <v>1.2937912221553101</v>
      </c>
      <c r="L66" s="98">
        <v>2.40492125718731</v>
      </c>
      <c r="M66">
        <v>9.9740526879843999E-2</v>
      </c>
      <c r="N66" s="98">
        <v>0.52739220813564003</v>
      </c>
      <c r="O66">
        <v>1.55588483196974</v>
      </c>
      <c r="P66">
        <v>1.58451256034206</v>
      </c>
      <c r="Q66">
        <v>0.40042726040457599</v>
      </c>
      <c r="R66">
        <v>0.37122684330564598</v>
      </c>
      <c r="S66">
        <v>1.70907057838909</v>
      </c>
      <c r="T66">
        <v>1.6801858593780199</v>
      </c>
      <c r="U66">
        <v>0.57965677092823997</v>
      </c>
      <c r="V66">
        <v>1.4307627483374601</v>
      </c>
      <c r="W66">
        <v>2.4009733352461202</v>
      </c>
    </row>
    <row r="67" spans="11:23">
      <c r="K67" s="98">
        <v>1.30513577752954</v>
      </c>
      <c r="L67" s="98">
        <v>2.4514319995832201</v>
      </c>
      <c r="M67">
        <v>9.3838953626430799E-2</v>
      </c>
      <c r="N67" s="98">
        <v>0.249302654789125</v>
      </c>
      <c r="O67">
        <v>1.5096269324676601</v>
      </c>
      <c r="P67">
        <v>1.1667726204791</v>
      </c>
      <c r="Q67">
        <v>0.46781298734837301</v>
      </c>
      <c r="R67">
        <v>0.35112171284716798</v>
      </c>
      <c r="S67">
        <v>1.85617244241015</v>
      </c>
      <c r="T67">
        <v>1.5915813448426901</v>
      </c>
      <c r="U67">
        <v>1.0385465003454399</v>
      </c>
      <c r="V67">
        <v>1.34659268492672</v>
      </c>
      <c r="W67">
        <v>2.2711861143412699</v>
      </c>
    </row>
    <row r="68" spans="11:23">
      <c r="K68" s="98">
        <v>1.3047199212168701</v>
      </c>
      <c r="L68" s="98">
        <v>2.47472215008841</v>
      </c>
      <c r="M68">
        <v>9.8940762443859701E-2</v>
      </c>
      <c r="N68" s="98">
        <v>0.27988839006776101</v>
      </c>
      <c r="O68">
        <v>1.4883629077767599</v>
      </c>
      <c r="P68">
        <v>1.3189883573627399</v>
      </c>
      <c r="Q68">
        <v>0.49976827512188399</v>
      </c>
      <c r="R68">
        <v>0.342476955559611</v>
      </c>
      <c r="S68">
        <v>1.7999083414922099</v>
      </c>
      <c r="T68">
        <v>1.58258834954382</v>
      </c>
      <c r="U68">
        <v>0.93000649450415196</v>
      </c>
      <c r="V68">
        <v>1.29639268452975</v>
      </c>
      <c r="W68">
        <v>2.42001087515471</v>
      </c>
    </row>
    <row r="69" spans="11:23">
      <c r="K69" s="98">
        <v>1.30755150674567</v>
      </c>
      <c r="L69" s="98">
        <v>2.49572897770781</v>
      </c>
      <c r="M69">
        <v>0.115200363039429</v>
      </c>
      <c r="N69" s="98">
        <v>0.29642298388147997</v>
      </c>
      <c r="O69">
        <v>1.5139813627244401</v>
      </c>
      <c r="P69">
        <v>1.43150620189589</v>
      </c>
      <c r="Q69">
        <v>0.52176796610057297</v>
      </c>
      <c r="R69">
        <v>0.37846428938181198</v>
      </c>
      <c r="S69">
        <v>1.8136653514793299</v>
      </c>
      <c r="T69">
        <v>1.56157733516666</v>
      </c>
      <c r="U69">
        <v>0.88359351514170803</v>
      </c>
      <c r="V69">
        <v>1.2311626979758401</v>
      </c>
      <c r="W69">
        <v>2.4783670066018999</v>
      </c>
    </row>
    <row r="70" spans="11:23">
      <c r="K70" s="98">
        <v>1.30213718006269</v>
      </c>
      <c r="L70" s="98">
        <v>2.5014856794859899</v>
      </c>
      <c r="M70">
        <v>0.10927012946893901</v>
      </c>
      <c r="N70" s="98">
        <v>0.36110981807283099</v>
      </c>
      <c r="O70">
        <v>1.5977598705317899</v>
      </c>
      <c r="P70">
        <v>1.4119370287387101</v>
      </c>
      <c r="Q70">
        <v>0.47172717764288502</v>
      </c>
      <c r="R70">
        <v>0.36352050607771302</v>
      </c>
      <c r="S70">
        <v>1.79730751623809</v>
      </c>
      <c r="T70">
        <v>1.5145574036342699</v>
      </c>
      <c r="U70">
        <v>0.83200499564415897</v>
      </c>
      <c r="V70">
        <v>1.25676855776953</v>
      </c>
      <c r="W70">
        <v>2.4996692643208398</v>
      </c>
    </row>
    <row r="71" spans="11:23">
      <c r="K71" s="98">
        <v>1.30345306865091</v>
      </c>
      <c r="L71" s="98">
        <v>2.4862868593779202</v>
      </c>
      <c r="M71">
        <v>0.108991782751493</v>
      </c>
      <c r="N71" s="98">
        <v>0.31337352989176398</v>
      </c>
      <c r="O71">
        <v>1.51586551644379</v>
      </c>
      <c r="P71">
        <v>1.3468926887243</v>
      </c>
      <c r="Q71">
        <v>0.47812139709513202</v>
      </c>
      <c r="R71">
        <v>0.33829943749846603</v>
      </c>
      <c r="S71">
        <v>1.81152568020912</v>
      </c>
      <c r="T71">
        <v>1.55212020877879</v>
      </c>
      <c r="U71">
        <v>0.87356036604502696</v>
      </c>
      <c r="V71">
        <v>1.2902784599180299</v>
      </c>
      <c r="W71">
        <v>2.45746206361465</v>
      </c>
    </row>
    <row r="72" spans="11:23">
      <c r="K72" s="98">
        <v>1.3173888533432601</v>
      </c>
      <c r="L72" s="98">
        <v>2.5739635681362998</v>
      </c>
      <c r="M72">
        <v>7.8148064094093E-2</v>
      </c>
      <c r="N72" s="98">
        <v>0.40069252629246899</v>
      </c>
      <c r="O72">
        <v>1.6488780150075499</v>
      </c>
      <c r="P72">
        <v>1.2416208973565299</v>
      </c>
      <c r="Q72">
        <v>0.14558071052984201</v>
      </c>
      <c r="R72">
        <v>0.301467976997774</v>
      </c>
      <c r="S72">
        <v>2.1406514276300799</v>
      </c>
      <c r="T72">
        <v>1.28261622798659</v>
      </c>
      <c r="U72">
        <v>0.886077864272244</v>
      </c>
      <c r="V72">
        <v>1.4185181959647399</v>
      </c>
      <c r="W72">
        <v>2.2409657314576799</v>
      </c>
    </row>
    <row r="73" spans="11:23">
      <c r="K73" s="98">
        <v>1.3204841444220401</v>
      </c>
      <c r="L73" s="98">
        <v>2.5402299772691102</v>
      </c>
      <c r="M73">
        <v>7.3489672500261394E-2</v>
      </c>
      <c r="N73" s="98">
        <v>0.43222978704503601</v>
      </c>
      <c r="O73">
        <v>1.6977145715870099</v>
      </c>
      <c r="P73">
        <v>1.3916124240768399</v>
      </c>
      <c r="Q73">
        <v>0.190537963479778</v>
      </c>
      <c r="R73">
        <v>0.34253075896094798</v>
      </c>
      <c r="S73">
        <v>2.0805290995758199</v>
      </c>
      <c r="T73">
        <v>1.3047769550514401</v>
      </c>
      <c r="U73">
        <v>0.75705522254847002</v>
      </c>
      <c r="V73">
        <v>1.4097409920991399</v>
      </c>
      <c r="W73">
        <v>2.4068927403374398</v>
      </c>
    </row>
    <row r="74" spans="11:23">
      <c r="K74" s="98">
        <v>1.3217425638087501</v>
      </c>
      <c r="L74" s="98">
        <v>2.5401374103176901</v>
      </c>
      <c r="M74">
        <v>7.7852247547267897E-2</v>
      </c>
      <c r="N74" s="98">
        <v>0.44210833962966001</v>
      </c>
      <c r="O74">
        <v>1.73816836205579</v>
      </c>
      <c r="P74">
        <v>1.38936466556926</v>
      </c>
      <c r="Q74">
        <v>0.149780280241116</v>
      </c>
      <c r="R74">
        <v>0.42588773469068603</v>
      </c>
      <c r="S74">
        <v>2.0520406733597198</v>
      </c>
      <c r="T74">
        <v>1.32859502379386</v>
      </c>
      <c r="U74">
        <v>0.76625211004458704</v>
      </c>
      <c r="V74">
        <v>1.4184007804853001</v>
      </c>
      <c r="W74">
        <v>2.4655840397418198</v>
      </c>
    </row>
    <row r="75" spans="11:23">
      <c r="K75" s="98">
        <v>1.33322491256964</v>
      </c>
      <c r="L75" s="98">
        <v>2.58702132319734</v>
      </c>
      <c r="M75">
        <v>7.5705042001134606E-2</v>
      </c>
      <c r="N75" s="98">
        <v>0.441898967221311</v>
      </c>
      <c r="O75">
        <v>1.7372339144879501</v>
      </c>
      <c r="P75">
        <v>1.4297875692720301</v>
      </c>
      <c r="Q75">
        <v>0.13904548717212201</v>
      </c>
      <c r="R75">
        <v>0.360663507431356</v>
      </c>
      <c r="S75">
        <v>2.0617636131313102</v>
      </c>
      <c r="T75">
        <v>1.36499865507801</v>
      </c>
      <c r="U75">
        <v>0.78698047236459601</v>
      </c>
      <c r="V75">
        <v>1.4656340625117401</v>
      </c>
      <c r="W75">
        <v>2.5182425968261</v>
      </c>
    </row>
    <row r="76" spans="11:23">
      <c r="K76" s="98">
        <v>1.34345239778792</v>
      </c>
      <c r="L76" s="98">
        <v>2.61058843043413</v>
      </c>
      <c r="M76">
        <v>8.4150273949887403E-2</v>
      </c>
      <c r="N76" s="98">
        <v>0.46671213197497102</v>
      </c>
      <c r="O76">
        <v>1.74131759398089</v>
      </c>
      <c r="P76">
        <v>1.43702291908571</v>
      </c>
      <c r="Q76">
        <v>0.15827374817968001</v>
      </c>
      <c r="R76">
        <v>0.29962861411238201</v>
      </c>
      <c r="S76">
        <v>2.11719302606196</v>
      </c>
      <c r="T76">
        <v>1.3405786361127101</v>
      </c>
      <c r="U76">
        <v>0.72408059187874996</v>
      </c>
      <c r="V76">
        <v>1.41324068441286</v>
      </c>
      <c r="W76">
        <v>2.5307328594978999</v>
      </c>
    </row>
    <row r="77" spans="11:23">
      <c r="K77" s="98">
        <v>1.3634474829274701</v>
      </c>
      <c r="L77" s="98">
        <v>2.7073584769984</v>
      </c>
      <c r="M77">
        <v>5.8556421815128601E-2</v>
      </c>
      <c r="N77" s="98">
        <v>0.29905957195810701</v>
      </c>
      <c r="O77">
        <v>1.8790549666171199</v>
      </c>
      <c r="P77">
        <v>1.17221319850971</v>
      </c>
      <c r="Q77">
        <v>2.8982141751001299E-2</v>
      </c>
      <c r="R77">
        <v>0.75218052628252396</v>
      </c>
      <c r="S77">
        <v>2.1647690269374098</v>
      </c>
      <c r="T77">
        <v>1.6332900722667301</v>
      </c>
      <c r="U77">
        <v>1.26070826258265</v>
      </c>
      <c r="V77">
        <v>1.6639812073689899</v>
      </c>
      <c r="W77">
        <v>1.9548648382935401</v>
      </c>
    </row>
    <row r="78" spans="11:23">
      <c r="K78" s="98">
        <v>1.369600312008</v>
      </c>
      <c r="L78" s="98">
        <v>2.6549668985173498</v>
      </c>
      <c r="M78">
        <v>5.2702098267370101E-2</v>
      </c>
      <c r="N78" s="98">
        <v>0.36738423883711602</v>
      </c>
      <c r="O78">
        <v>1.9089915270006601</v>
      </c>
      <c r="P78">
        <v>1.3070245623883501</v>
      </c>
      <c r="Q78">
        <v>6.8594242596553504E-3</v>
      </c>
      <c r="R78">
        <v>0.68054560684351495</v>
      </c>
      <c r="S78">
        <v>2.1304655377194801</v>
      </c>
      <c r="T78">
        <v>1.6362304486750701</v>
      </c>
      <c r="U78">
        <v>1.00662970559107</v>
      </c>
      <c r="V78">
        <v>1.64194540803827</v>
      </c>
      <c r="W78">
        <v>2.2594994955756902</v>
      </c>
    </row>
    <row r="79" spans="11:23">
      <c r="K79" s="98">
        <v>1.38712143140162</v>
      </c>
      <c r="L79" s="98">
        <v>2.69117268397367</v>
      </c>
      <c r="M79">
        <v>6.8884673286775694E-2</v>
      </c>
      <c r="N79" s="98">
        <v>0.34328091936970301</v>
      </c>
      <c r="O79">
        <v>1.9033546388637499</v>
      </c>
      <c r="P79">
        <v>1.3558791361600899</v>
      </c>
      <c r="Q79">
        <v>2.33651624703624E-2</v>
      </c>
      <c r="R79">
        <v>0.71634576596907396</v>
      </c>
      <c r="S79">
        <v>2.1707711911062599</v>
      </c>
      <c r="T79">
        <v>1.7124517740274801</v>
      </c>
      <c r="U79">
        <v>0.93077419514443105</v>
      </c>
      <c r="V79">
        <v>1.6907749158774601</v>
      </c>
      <c r="W79">
        <v>2.33424226602633</v>
      </c>
    </row>
    <row r="80" spans="11:23">
      <c r="K80" s="98">
        <v>1.387023307714</v>
      </c>
      <c r="L80" s="98">
        <v>2.6895173815120299</v>
      </c>
      <c r="M80">
        <v>5.8693260318041403E-2</v>
      </c>
      <c r="N80" s="98">
        <v>0.34569236481621501</v>
      </c>
      <c r="O80">
        <v>1.9400690820123301</v>
      </c>
      <c r="P80">
        <v>1.3579101303755099</v>
      </c>
      <c r="Q80">
        <v>7.00883467430478E-2</v>
      </c>
      <c r="R80">
        <v>0.73984175912377503</v>
      </c>
      <c r="S80">
        <v>2.1729022047079698</v>
      </c>
      <c r="T80">
        <v>1.6898391696847701</v>
      </c>
      <c r="U80">
        <v>0.95111717759358605</v>
      </c>
      <c r="V80">
        <v>1.6684455817152399</v>
      </c>
      <c r="W80">
        <v>2.3535997073769401</v>
      </c>
    </row>
    <row r="81" spans="10:23">
      <c r="K81" s="98">
        <v>1.3748845827325</v>
      </c>
      <c r="L81" s="98">
        <v>2.6658842944703798</v>
      </c>
      <c r="M81">
        <v>6.5446838892898901E-2</v>
      </c>
      <c r="N81" s="98">
        <v>0.32398632551845302</v>
      </c>
      <c r="O81">
        <v>1.91924629710415</v>
      </c>
      <c r="P81">
        <v>1.34156678332145</v>
      </c>
      <c r="Q81">
        <v>6.0836983365244596E-3</v>
      </c>
      <c r="R81">
        <v>0.69708412259813302</v>
      </c>
      <c r="S81">
        <v>2.1395323423544399</v>
      </c>
      <c r="T81">
        <v>1.6605769241259001</v>
      </c>
      <c r="U81">
        <v>1.00921512791741</v>
      </c>
      <c r="V81">
        <v>1.6336941688559801</v>
      </c>
      <c r="W81">
        <v>2.2937860001136698</v>
      </c>
    </row>
    <row r="82" spans="10:23">
      <c r="J82">
        <v>8</v>
      </c>
      <c r="K82" s="98">
        <v>1.34782136055138</v>
      </c>
      <c r="L82" s="98">
        <v>3.0326226116077102</v>
      </c>
      <c r="M82">
        <v>0</v>
      </c>
      <c r="N82" s="98">
        <v>0</v>
      </c>
      <c r="O82">
        <v>2.4698366988135101</v>
      </c>
      <c r="P82">
        <v>0</v>
      </c>
      <c r="Q82">
        <v>0</v>
      </c>
      <c r="R82">
        <v>0</v>
      </c>
      <c r="S82">
        <v>2.1901917481250499</v>
      </c>
      <c r="T82">
        <v>2.3391489126068001</v>
      </c>
      <c r="U82">
        <v>2.5763355494289799</v>
      </c>
      <c r="V82">
        <v>2.53046058534827</v>
      </c>
      <c r="W82">
        <v>2.4345472268222799</v>
      </c>
    </row>
    <row r="83" spans="10:23">
      <c r="K83" s="98">
        <v>1.33672327032261</v>
      </c>
      <c r="L83" s="98">
        <v>2.5767175800719402</v>
      </c>
      <c r="M83">
        <v>0</v>
      </c>
      <c r="N83" s="98">
        <v>0</v>
      </c>
      <c r="O83">
        <v>2.4171487095114998</v>
      </c>
      <c r="P83">
        <v>0</v>
      </c>
      <c r="Q83">
        <v>0</v>
      </c>
      <c r="R83">
        <v>0</v>
      </c>
      <c r="S83">
        <v>2.2752771598981401</v>
      </c>
      <c r="T83">
        <v>2.3658438175058101</v>
      </c>
      <c r="U83">
        <v>2.51210503901489</v>
      </c>
      <c r="V83">
        <v>2.4524199367684298</v>
      </c>
      <c r="W83">
        <v>2.3636988916824402</v>
      </c>
    </row>
    <row r="84" spans="10:23">
      <c r="K84" s="98">
        <v>1.3481631520626001</v>
      </c>
      <c r="L84" s="98">
        <v>2.5720563568547101</v>
      </c>
      <c r="M84">
        <v>0</v>
      </c>
      <c r="N84" s="98">
        <v>0</v>
      </c>
      <c r="O84">
        <v>2.41578583356443</v>
      </c>
      <c r="P84">
        <v>0</v>
      </c>
      <c r="Q84">
        <v>0</v>
      </c>
      <c r="R84">
        <v>0</v>
      </c>
      <c r="S84">
        <v>2.2705884662080602</v>
      </c>
      <c r="T84">
        <v>2.3556408552284598</v>
      </c>
      <c r="U84">
        <v>2.51507994400477</v>
      </c>
      <c r="V84">
        <v>2.4544242030989598</v>
      </c>
      <c r="W84">
        <v>2.33734774377819</v>
      </c>
    </row>
    <row r="85" spans="10:23">
      <c r="K85" s="98">
        <v>1.3059072627083199</v>
      </c>
      <c r="L85" s="98">
        <v>2.5235385000099</v>
      </c>
      <c r="M85">
        <v>0</v>
      </c>
      <c r="N85" s="98">
        <v>0</v>
      </c>
      <c r="O85">
        <v>2.37507689894362</v>
      </c>
      <c r="P85">
        <v>0</v>
      </c>
      <c r="Q85">
        <v>0</v>
      </c>
      <c r="R85">
        <v>0</v>
      </c>
      <c r="S85">
        <v>2.23546509526571</v>
      </c>
      <c r="T85">
        <v>2.3332649218463399</v>
      </c>
      <c r="U85">
        <v>2.4657126277063899</v>
      </c>
      <c r="V85">
        <v>2.41472950962546</v>
      </c>
      <c r="W85">
        <v>2.2843515513852801</v>
      </c>
    </row>
    <row r="86" spans="10:23">
      <c r="K86" s="98">
        <v>1.2549537335454199</v>
      </c>
      <c r="L86" s="98">
        <v>2.4653165204672098</v>
      </c>
      <c r="M86">
        <v>0</v>
      </c>
      <c r="N86" s="98">
        <v>0</v>
      </c>
      <c r="O86">
        <v>2.3208591080264198</v>
      </c>
      <c r="P86">
        <v>0</v>
      </c>
      <c r="Q86">
        <v>0</v>
      </c>
      <c r="R86">
        <v>0</v>
      </c>
      <c r="S86">
        <v>2.2027701359498502</v>
      </c>
      <c r="T86">
        <v>2.2769523283211002</v>
      </c>
      <c r="U86">
        <v>2.41743831154082</v>
      </c>
      <c r="V86">
        <v>2.36085305536752</v>
      </c>
      <c r="W86">
        <v>2.2454417336682999</v>
      </c>
    </row>
    <row r="87" spans="10:23">
      <c r="K87" s="98">
        <v>1.21226521727352</v>
      </c>
      <c r="L87" s="98">
        <v>2.47074345987388</v>
      </c>
      <c r="M87">
        <v>0</v>
      </c>
      <c r="N87" s="98">
        <v>0</v>
      </c>
      <c r="O87">
        <v>2.2915052138422101</v>
      </c>
      <c r="P87">
        <v>0</v>
      </c>
      <c r="Q87">
        <v>0</v>
      </c>
      <c r="R87">
        <v>0</v>
      </c>
      <c r="S87">
        <v>2.1013641808196799</v>
      </c>
      <c r="T87">
        <v>2.2346284380341199</v>
      </c>
      <c r="U87">
        <v>2.17673782428905</v>
      </c>
      <c r="V87">
        <v>2.32353638752488</v>
      </c>
      <c r="W87">
        <v>2.2181740161008601</v>
      </c>
    </row>
    <row r="88" spans="10:23">
      <c r="K88" s="98">
        <v>1.2116616760202901</v>
      </c>
      <c r="L88" s="98">
        <v>2.45991959612557</v>
      </c>
      <c r="M88">
        <v>0</v>
      </c>
      <c r="N88" s="98">
        <v>0</v>
      </c>
      <c r="O88">
        <v>2.29012951799203</v>
      </c>
      <c r="P88">
        <v>0</v>
      </c>
      <c r="Q88">
        <v>0</v>
      </c>
      <c r="R88">
        <v>0</v>
      </c>
      <c r="S88">
        <v>2.1291483743525799</v>
      </c>
      <c r="T88">
        <v>2.24375981351786</v>
      </c>
      <c r="U88">
        <v>2.2417935784951601</v>
      </c>
      <c r="V88">
        <v>2.33270661507028</v>
      </c>
      <c r="W88">
        <v>2.1634026530945198</v>
      </c>
    </row>
    <row r="89" spans="10:23">
      <c r="K89" s="98">
        <v>1.2072207537372299</v>
      </c>
      <c r="L89" s="98">
        <v>2.4376199242741801</v>
      </c>
      <c r="M89">
        <v>0</v>
      </c>
      <c r="N89" s="98">
        <v>0</v>
      </c>
      <c r="O89">
        <v>2.2853384748345502</v>
      </c>
      <c r="P89">
        <v>0</v>
      </c>
      <c r="Q89">
        <v>0</v>
      </c>
      <c r="R89">
        <v>0</v>
      </c>
      <c r="S89">
        <v>2.1407693235162002</v>
      </c>
      <c r="T89">
        <v>2.2449400694824599</v>
      </c>
      <c r="U89">
        <v>2.2453216280680701</v>
      </c>
      <c r="V89">
        <v>2.3257040799453002</v>
      </c>
      <c r="W89">
        <v>2.1457168321237998</v>
      </c>
    </row>
    <row r="90" spans="10:23">
      <c r="K90" s="98">
        <v>1.2003348053135601</v>
      </c>
      <c r="L90" s="98">
        <v>2.4178088238127202</v>
      </c>
      <c r="M90">
        <v>0</v>
      </c>
      <c r="N90" s="98">
        <v>0</v>
      </c>
      <c r="O90">
        <v>2.2688457729903599</v>
      </c>
      <c r="P90">
        <v>0</v>
      </c>
      <c r="Q90">
        <v>0</v>
      </c>
      <c r="R90">
        <v>0</v>
      </c>
      <c r="S90">
        <v>2.1198148909366901</v>
      </c>
      <c r="T90">
        <v>2.2267645107401202</v>
      </c>
      <c r="U90">
        <v>2.2339369881000701</v>
      </c>
      <c r="V90">
        <v>2.30807410448331</v>
      </c>
      <c r="W90">
        <v>2.1192666910672502</v>
      </c>
    </row>
    <row r="91" spans="10:23">
      <c r="K91" s="98">
        <v>1.16464395140665</v>
      </c>
      <c r="L91" s="98">
        <v>2.3522313175435499</v>
      </c>
      <c r="M91">
        <v>0</v>
      </c>
      <c r="N91" s="98">
        <v>0</v>
      </c>
      <c r="O91">
        <v>2.1943727701387998</v>
      </c>
      <c r="P91">
        <v>0</v>
      </c>
      <c r="Q91">
        <v>0</v>
      </c>
      <c r="R91">
        <v>0</v>
      </c>
      <c r="S91">
        <v>2.0542856394456401</v>
      </c>
      <c r="T91">
        <v>2.1527119988313701</v>
      </c>
      <c r="U91">
        <v>2.1624723272246702</v>
      </c>
      <c r="V91">
        <v>2.2319681772622699</v>
      </c>
      <c r="W91">
        <v>2.0641286161713599</v>
      </c>
    </row>
    <row r="92" spans="10:23">
      <c r="K92" s="98">
        <v>1.1246456815435399</v>
      </c>
      <c r="L92" s="98">
        <v>2.2952265396319902</v>
      </c>
      <c r="M92">
        <v>0</v>
      </c>
      <c r="N92" s="98">
        <v>0</v>
      </c>
      <c r="O92">
        <v>2.1605189918706098</v>
      </c>
      <c r="P92">
        <v>0</v>
      </c>
      <c r="Q92">
        <v>0</v>
      </c>
      <c r="R92">
        <v>0</v>
      </c>
      <c r="S92">
        <v>1.9736766205848999</v>
      </c>
      <c r="T92">
        <v>2.0678759994492601</v>
      </c>
      <c r="U92">
        <v>1.96126713596008</v>
      </c>
      <c r="V92">
        <v>2.2481521242185498</v>
      </c>
      <c r="W92">
        <v>2.0293554512474299</v>
      </c>
    </row>
    <row r="93" spans="10:23">
      <c r="K93" s="98">
        <v>1.1252911203918801</v>
      </c>
      <c r="L93" s="98">
        <v>2.28643424528358</v>
      </c>
      <c r="M93">
        <v>0</v>
      </c>
      <c r="N93" s="98">
        <v>0</v>
      </c>
      <c r="O93">
        <v>2.1586150545507099</v>
      </c>
      <c r="P93">
        <v>0</v>
      </c>
      <c r="Q93">
        <v>0</v>
      </c>
      <c r="R93">
        <v>0</v>
      </c>
      <c r="S93">
        <v>1.99899969818053</v>
      </c>
      <c r="T93">
        <v>2.0863458430696702</v>
      </c>
      <c r="U93">
        <v>2.02911744383209</v>
      </c>
      <c r="V93">
        <v>2.2427323581805898</v>
      </c>
      <c r="W93">
        <v>1.9795557587366901</v>
      </c>
    </row>
    <row r="94" spans="10:23">
      <c r="K94" s="98">
        <v>1.1196425117165001</v>
      </c>
      <c r="L94" s="98">
        <v>2.2613926178551802</v>
      </c>
      <c r="M94">
        <v>0</v>
      </c>
      <c r="N94" s="98">
        <v>0</v>
      </c>
      <c r="O94">
        <v>2.1409365820968498</v>
      </c>
      <c r="P94">
        <v>0</v>
      </c>
      <c r="Q94">
        <v>0</v>
      </c>
      <c r="R94">
        <v>0</v>
      </c>
      <c r="S94">
        <v>1.98650084015609</v>
      </c>
      <c r="T94">
        <v>2.0663765715762499</v>
      </c>
      <c r="U94">
        <v>2.0523308584005902</v>
      </c>
      <c r="V94">
        <v>2.2237531211465602</v>
      </c>
      <c r="W94">
        <v>1.9637705081180299</v>
      </c>
    </row>
    <row r="95" spans="10:23">
      <c r="K95" s="98">
        <v>1.0884276664824799</v>
      </c>
      <c r="L95" s="98">
        <v>2.2005545048655399</v>
      </c>
      <c r="M95">
        <v>0</v>
      </c>
      <c r="N95" s="98">
        <v>0</v>
      </c>
      <c r="O95">
        <v>2.0819172763010401</v>
      </c>
      <c r="P95">
        <v>0</v>
      </c>
      <c r="Q95">
        <v>0</v>
      </c>
      <c r="R95">
        <v>0</v>
      </c>
      <c r="S95">
        <v>1.92552188663705</v>
      </c>
      <c r="T95">
        <v>2.0065866761571201</v>
      </c>
      <c r="U95">
        <v>1.99887575607132</v>
      </c>
      <c r="V95">
        <v>2.1651725250423599</v>
      </c>
      <c r="W95">
        <v>1.8971065946147301</v>
      </c>
    </row>
    <row r="96" spans="10:23">
      <c r="K96" s="98">
        <v>1.0525009563760299</v>
      </c>
      <c r="L96" s="98">
        <v>2.1322230792900401</v>
      </c>
      <c r="M96">
        <v>0</v>
      </c>
      <c r="N96" s="98">
        <v>0</v>
      </c>
      <c r="O96">
        <v>2.0130192581312301</v>
      </c>
      <c r="P96">
        <v>0</v>
      </c>
      <c r="Q96">
        <v>0</v>
      </c>
      <c r="R96">
        <v>0</v>
      </c>
      <c r="S96">
        <v>1.87284146675777</v>
      </c>
      <c r="T96">
        <v>1.9483269909954599</v>
      </c>
      <c r="U96">
        <v>1.91985435914515</v>
      </c>
      <c r="V96">
        <v>2.089857956626</v>
      </c>
      <c r="W96">
        <v>1.8458571490139</v>
      </c>
    </row>
    <row r="97" spans="10:23">
      <c r="K97" s="98">
        <v>1.0133862793531301</v>
      </c>
      <c r="L97" s="98">
        <v>2.0608310923094502</v>
      </c>
      <c r="M97">
        <v>0</v>
      </c>
      <c r="N97" s="98">
        <v>0</v>
      </c>
      <c r="O97">
        <v>1.93520402892152</v>
      </c>
      <c r="P97">
        <v>0</v>
      </c>
      <c r="Q97">
        <v>0</v>
      </c>
      <c r="R97">
        <v>0</v>
      </c>
      <c r="S97">
        <v>1.7068159225477999</v>
      </c>
      <c r="T97">
        <v>1.7921915969023701</v>
      </c>
      <c r="U97">
        <v>1.76342663670271</v>
      </c>
      <c r="V97">
        <v>2.0526683640124701</v>
      </c>
      <c r="W97">
        <v>1.7763262012837899</v>
      </c>
    </row>
    <row r="98" spans="10:23">
      <c r="K98" s="98">
        <v>1.00958089896543</v>
      </c>
      <c r="L98" s="98">
        <v>2.0392824727186398</v>
      </c>
      <c r="M98">
        <v>0</v>
      </c>
      <c r="N98" s="98">
        <v>0</v>
      </c>
      <c r="O98">
        <v>1.92263033389633</v>
      </c>
      <c r="P98">
        <v>0</v>
      </c>
      <c r="Q98">
        <v>0</v>
      </c>
      <c r="R98">
        <v>0</v>
      </c>
      <c r="S98">
        <v>1.7219775097698899</v>
      </c>
      <c r="T98">
        <v>1.78825754841233</v>
      </c>
      <c r="U98">
        <v>1.8170482474779299</v>
      </c>
      <c r="V98">
        <v>2.0360747661939498</v>
      </c>
      <c r="W98">
        <v>1.73498153864397</v>
      </c>
    </row>
    <row r="99" spans="10:23">
      <c r="K99" s="98">
        <v>0.99909525409316002</v>
      </c>
      <c r="L99" s="98">
        <v>2.0091753912027901</v>
      </c>
      <c r="M99">
        <v>0</v>
      </c>
      <c r="N99" s="98">
        <v>0</v>
      </c>
      <c r="O99">
        <v>1.89150946224136</v>
      </c>
      <c r="P99">
        <v>0</v>
      </c>
      <c r="Q99">
        <v>0</v>
      </c>
      <c r="R99">
        <v>0</v>
      </c>
      <c r="S99">
        <v>1.7079747312661799</v>
      </c>
      <c r="T99">
        <v>1.7712319566003101</v>
      </c>
      <c r="U99">
        <v>1.8079576217511699</v>
      </c>
      <c r="V99">
        <v>2.0081833322388598</v>
      </c>
      <c r="W99">
        <v>1.71062728275552</v>
      </c>
    </row>
    <row r="100" spans="10:23">
      <c r="K100" s="98">
        <v>0.98254701608992401</v>
      </c>
      <c r="L100" s="98">
        <v>1.9741295069410001</v>
      </c>
      <c r="M100">
        <v>0</v>
      </c>
      <c r="N100" s="98">
        <v>0</v>
      </c>
      <c r="O100">
        <v>1.85849268966337</v>
      </c>
      <c r="P100">
        <v>0</v>
      </c>
      <c r="Q100">
        <v>0</v>
      </c>
      <c r="R100">
        <v>0</v>
      </c>
      <c r="S100">
        <v>1.68391473418342</v>
      </c>
      <c r="T100">
        <v>1.7345370545151499</v>
      </c>
      <c r="U100">
        <v>1.78454934284235</v>
      </c>
      <c r="V100">
        <v>1.97148574318762</v>
      </c>
      <c r="W100">
        <v>1.6818288861597599</v>
      </c>
    </row>
    <row r="101" spans="10:23">
      <c r="K101" s="98">
        <v>0.94716551908547597</v>
      </c>
      <c r="L101" s="98">
        <v>1.90568741246483</v>
      </c>
      <c r="M101">
        <v>0</v>
      </c>
      <c r="N101" s="98">
        <v>0</v>
      </c>
      <c r="O101">
        <v>1.7989802928084999</v>
      </c>
      <c r="P101">
        <v>0</v>
      </c>
      <c r="Q101">
        <v>0</v>
      </c>
      <c r="R101">
        <v>0</v>
      </c>
      <c r="S101">
        <v>1.6201736671973199</v>
      </c>
      <c r="T101">
        <v>1.6775053488698499</v>
      </c>
      <c r="U101">
        <v>1.7094523243898301</v>
      </c>
      <c r="V101">
        <v>1.9035282121631001</v>
      </c>
      <c r="W101">
        <v>1.63169838441292</v>
      </c>
    </row>
    <row r="102" spans="10:23">
      <c r="J102">
        <v>10</v>
      </c>
      <c r="K102" s="98">
        <v>0.90699541300384001</v>
      </c>
      <c r="L102" s="98">
        <v>1.84501217860167</v>
      </c>
      <c r="M102">
        <v>0</v>
      </c>
      <c r="N102" s="98">
        <v>0</v>
      </c>
      <c r="O102">
        <v>1.6874659293463801</v>
      </c>
      <c r="P102">
        <v>0</v>
      </c>
      <c r="Q102">
        <v>0</v>
      </c>
      <c r="R102">
        <v>0</v>
      </c>
      <c r="S102">
        <v>1.58391833483376</v>
      </c>
      <c r="T102">
        <v>1.5990966264058799</v>
      </c>
      <c r="U102">
        <v>1.55235969613209</v>
      </c>
      <c r="V102">
        <v>1.7892920132146599</v>
      </c>
      <c r="W102">
        <v>1.5868024380521299</v>
      </c>
    </row>
    <row r="103" spans="10:23">
      <c r="K103" s="98">
        <v>0.90635385477576902</v>
      </c>
      <c r="L103" s="98">
        <v>1.83609274134433</v>
      </c>
      <c r="M103">
        <v>0</v>
      </c>
      <c r="N103" s="98">
        <v>0</v>
      </c>
      <c r="O103">
        <v>1.68677105971448</v>
      </c>
      <c r="P103">
        <v>0</v>
      </c>
      <c r="Q103">
        <v>0</v>
      </c>
      <c r="R103">
        <v>0</v>
      </c>
      <c r="S103">
        <v>1.5909791689580099</v>
      </c>
      <c r="T103">
        <v>1.5946789906223</v>
      </c>
      <c r="U103">
        <v>1.59411393612091</v>
      </c>
      <c r="V103">
        <v>1.78118513849664</v>
      </c>
      <c r="W103">
        <v>1.5725017841337801</v>
      </c>
    </row>
    <row r="104" spans="10:23">
      <c r="K104" s="98">
        <v>0.90387599313164102</v>
      </c>
      <c r="L104" s="98">
        <v>1.8196796107072399</v>
      </c>
      <c r="M104">
        <v>0</v>
      </c>
      <c r="N104" s="98">
        <v>0</v>
      </c>
      <c r="O104">
        <v>1.6796734996792</v>
      </c>
      <c r="P104">
        <v>0</v>
      </c>
      <c r="Q104">
        <v>0</v>
      </c>
      <c r="R104">
        <v>0</v>
      </c>
      <c r="S104">
        <v>1.5871030899372101</v>
      </c>
      <c r="T104">
        <v>1.5927991728687401</v>
      </c>
      <c r="U104">
        <v>1.59658056880039</v>
      </c>
      <c r="V104">
        <v>1.7699906148662401</v>
      </c>
      <c r="W104">
        <v>1.5747966845964001</v>
      </c>
    </row>
    <row r="105" spans="10:23">
      <c r="K105" s="98">
        <v>0.88256479384708497</v>
      </c>
      <c r="L105" s="98">
        <v>1.7746595991858001</v>
      </c>
      <c r="M105">
        <v>0</v>
      </c>
      <c r="N105" s="98">
        <v>0</v>
      </c>
      <c r="O105">
        <v>1.64187043120037</v>
      </c>
      <c r="P105">
        <v>0</v>
      </c>
      <c r="Q105">
        <v>0</v>
      </c>
      <c r="R105">
        <v>0</v>
      </c>
      <c r="S105">
        <v>1.54887527033267</v>
      </c>
      <c r="T105">
        <v>1.55606933402057</v>
      </c>
      <c r="U105">
        <v>1.5583062192472801</v>
      </c>
      <c r="V105">
        <v>1.72405066637909</v>
      </c>
      <c r="W105">
        <v>1.53483849637546</v>
      </c>
    </row>
    <row r="106" spans="10:23">
      <c r="K106" s="98">
        <v>0.84420544890243299</v>
      </c>
      <c r="L106" s="98">
        <v>1.70158605475431</v>
      </c>
      <c r="M106">
        <v>0</v>
      </c>
      <c r="N106" s="98">
        <v>0</v>
      </c>
      <c r="O106">
        <v>1.5723008697649401</v>
      </c>
      <c r="P106">
        <v>0</v>
      </c>
      <c r="Q106">
        <v>0</v>
      </c>
      <c r="R106">
        <v>0</v>
      </c>
      <c r="S106">
        <v>1.4776600941587199</v>
      </c>
      <c r="T106">
        <v>1.48663970817748</v>
      </c>
      <c r="U106">
        <v>1.486474748797</v>
      </c>
      <c r="V106">
        <v>1.64849820121918</v>
      </c>
      <c r="W106">
        <v>1.47595795045523</v>
      </c>
    </row>
    <row r="107" spans="10:23">
      <c r="K107" s="98">
        <v>0.80331901552480001</v>
      </c>
      <c r="L107" s="98">
        <v>1.61881022815229</v>
      </c>
      <c r="M107">
        <v>0</v>
      </c>
      <c r="N107" s="98">
        <v>0</v>
      </c>
      <c r="O107">
        <v>1.48862060137932</v>
      </c>
      <c r="P107">
        <v>0</v>
      </c>
      <c r="Q107">
        <v>0</v>
      </c>
      <c r="R107">
        <v>0</v>
      </c>
      <c r="S107">
        <v>1.4032971593502399</v>
      </c>
      <c r="T107">
        <v>1.4302864503776</v>
      </c>
      <c r="U107">
        <v>1.3942568770585799</v>
      </c>
      <c r="V107">
        <v>1.6136542494655799</v>
      </c>
      <c r="W107">
        <v>1.39540189709806</v>
      </c>
    </row>
    <row r="108" spans="10:23">
      <c r="K108" s="98">
        <v>0.80411685816267298</v>
      </c>
      <c r="L108" s="98">
        <v>1.6134421772844501</v>
      </c>
      <c r="M108">
        <v>0</v>
      </c>
      <c r="N108" s="98">
        <v>0</v>
      </c>
      <c r="O108">
        <v>1.4881729026058601</v>
      </c>
      <c r="P108">
        <v>0</v>
      </c>
      <c r="Q108">
        <v>0</v>
      </c>
      <c r="R108">
        <v>0</v>
      </c>
      <c r="S108">
        <v>1.41029566503564</v>
      </c>
      <c r="T108">
        <v>1.43873930422342</v>
      </c>
      <c r="U108">
        <v>1.3947769709277</v>
      </c>
      <c r="V108">
        <v>1.6123312773248899</v>
      </c>
      <c r="W108">
        <v>1.3990442243008201</v>
      </c>
    </row>
    <row r="109" spans="10:23">
      <c r="K109" s="98">
        <v>0.80043807106290299</v>
      </c>
      <c r="L109" s="98">
        <v>1.59878044899829</v>
      </c>
      <c r="M109">
        <v>0</v>
      </c>
      <c r="N109" s="98">
        <v>0</v>
      </c>
      <c r="O109">
        <v>1.4847189364864399</v>
      </c>
      <c r="P109">
        <v>0</v>
      </c>
      <c r="Q109">
        <v>0</v>
      </c>
      <c r="R109">
        <v>0</v>
      </c>
      <c r="S109">
        <v>1.40246213930978</v>
      </c>
      <c r="T109">
        <v>1.433937525408</v>
      </c>
      <c r="U109">
        <v>1.38638426186881</v>
      </c>
      <c r="V109">
        <v>1.59393062546451</v>
      </c>
      <c r="W109">
        <v>1.39817590799861</v>
      </c>
    </row>
    <row r="110" spans="10:23">
      <c r="K110" s="98">
        <v>0.78050161194613799</v>
      </c>
      <c r="L110" s="98">
        <v>1.5572016427675901</v>
      </c>
      <c r="M110">
        <v>0</v>
      </c>
      <c r="N110" s="98">
        <v>0</v>
      </c>
      <c r="O110">
        <v>1.4448928116641</v>
      </c>
      <c r="P110">
        <v>0</v>
      </c>
      <c r="Q110">
        <v>0</v>
      </c>
      <c r="R110">
        <v>0</v>
      </c>
      <c r="S110">
        <v>1.37023679726061</v>
      </c>
      <c r="T110">
        <v>1.3961222453780799</v>
      </c>
      <c r="U110">
        <v>1.36006751455097</v>
      </c>
      <c r="V110">
        <v>1.5554705090400001</v>
      </c>
      <c r="W110">
        <v>1.3631986365741799</v>
      </c>
    </row>
    <row r="111" spans="10:23">
      <c r="K111" s="98">
        <v>0.74357512077205201</v>
      </c>
      <c r="L111" s="98">
        <v>1.4827139625213801</v>
      </c>
      <c r="M111">
        <v>0</v>
      </c>
      <c r="N111" s="98">
        <v>0</v>
      </c>
      <c r="O111">
        <v>1.3763123452655699</v>
      </c>
      <c r="P111">
        <v>0</v>
      </c>
      <c r="Q111">
        <v>0</v>
      </c>
      <c r="R111">
        <v>0</v>
      </c>
      <c r="S111">
        <v>1.3030433422018499</v>
      </c>
      <c r="T111">
        <v>1.32868479138517</v>
      </c>
      <c r="U111">
        <v>1.2942913512205201</v>
      </c>
      <c r="V111">
        <v>1.48245444753452</v>
      </c>
      <c r="W111">
        <v>1.3020762622221</v>
      </c>
    </row>
    <row r="112" spans="10:23">
      <c r="K112" s="98">
        <v>0.70198537046522702</v>
      </c>
      <c r="L112" s="98">
        <v>1.4033758466449899</v>
      </c>
      <c r="M112">
        <v>0</v>
      </c>
      <c r="N112" s="98">
        <v>0</v>
      </c>
      <c r="O112">
        <v>1.2920326235238599</v>
      </c>
      <c r="P112">
        <v>0</v>
      </c>
      <c r="Q112">
        <v>0</v>
      </c>
      <c r="R112">
        <v>0</v>
      </c>
      <c r="S112">
        <v>1.19726293856143</v>
      </c>
      <c r="T112">
        <v>1.2402769096525299</v>
      </c>
      <c r="U112">
        <v>1.23569984368638</v>
      </c>
      <c r="V112">
        <v>1.3945418342392299</v>
      </c>
      <c r="W112">
        <v>1.23769610167841</v>
      </c>
    </row>
    <row r="113" spans="10:23">
      <c r="K113" s="98">
        <v>0.70359051566504305</v>
      </c>
      <c r="L113" s="98">
        <v>1.40232403719155</v>
      </c>
      <c r="M113">
        <v>0</v>
      </c>
      <c r="N113" s="98">
        <v>0</v>
      </c>
      <c r="O113">
        <v>1.2928097021965499</v>
      </c>
      <c r="P113">
        <v>0</v>
      </c>
      <c r="Q113">
        <v>0</v>
      </c>
      <c r="R113">
        <v>0</v>
      </c>
      <c r="S113">
        <v>1.2026637433735701</v>
      </c>
      <c r="T113">
        <v>1.24688074267413</v>
      </c>
      <c r="U113">
        <v>1.24077217696612</v>
      </c>
      <c r="V113">
        <v>1.3953074455288701</v>
      </c>
      <c r="W113">
        <v>1.2404327370929999</v>
      </c>
    </row>
    <row r="114" spans="10:23">
      <c r="K114" s="98">
        <v>0.70282294373070797</v>
      </c>
      <c r="L114" s="98">
        <v>1.3945260047913901</v>
      </c>
      <c r="M114">
        <v>0</v>
      </c>
      <c r="N114" s="98">
        <v>0</v>
      </c>
      <c r="O114">
        <v>1.2884891133802601</v>
      </c>
      <c r="P114">
        <v>0</v>
      </c>
      <c r="Q114">
        <v>0</v>
      </c>
      <c r="R114">
        <v>0</v>
      </c>
      <c r="S114">
        <v>1.2068268777506801</v>
      </c>
      <c r="T114">
        <v>1.24696557590948</v>
      </c>
      <c r="U114">
        <v>1.24124597360787</v>
      </c>
      <c r="V114">
        <v>1.3882684084983199</v>
      </c>
      <c r="W114">
        <v>1.24054464948766</v>
      </c>
    </row>
    <row r="115" spans="10:23">
      <c r="K115" s="98">
        <v>0.687536209767035</v>
      </c>
      <c r="L115" s="98">
        <v>1.3608377983268201</v>
      </c>
      <c r="M115">
        <v>0</v>
      </c>
      <c r="N115" s="98">
        <v>0</v>
      </c>
      <c r="O115">
        <v>1.2579066892825399</v>
      </c>
      <c r="P115">
        <v>0</v>
      </c>
      <c r="Q115">
        <v>0</v>
      </c>
      <c r="R115">
        <v>0</v>
      </c>
      <c r="S115">
        <v>1.1816687628221501</v>
      </c>
      <c r="T115">
        <v>1.2212552037012501</v>
      </c>
      <c r="U115">
        <v>1.2143364623097199</v>
      </c>
      <c r="V115">
        <v>1.3583400167587401</v>
      </c>
      <c r="W115">
        <v>1.21362608626929</v>
      </c>
    </row>
    <row r="116" spans="10:23">
      <c r="K116" s="98">
        <v>0.64349053374107801</v>
      </c>
      <c r="L116" s="98">
        <v>1.27479002916508</v>
      </c>
      <c r="M116">
        <v>0</v>
      </c>
      <c r="N116" s="98">
        <v>0</v>
      </c>
      <c r="O116">
        <v>1.1765583908881201</v>
      </c>
      <c r="P116">
        <v>0</v>
      </c>
      <c r="Q116">
        <v>0</v>
      </c>
      <c r="R116">
        <v>0</v>
      </c>
      <c r="S116">
        <v>1.1061106574677</v>
      </c>
      <c r="T116">
        <v>1.14329686919652</v>
      </c>
      <c r="U116">
        <v>1.1348890754074801</v>
      </c>
      <c r="V116">
        <v>1.2756696469579401</v>
      </c>
      <c r="W116">
        <v>1.1348546853471899</v>
      </c>
    </row>
    <row r="117" spans="10:23">
      <c r="K117" s="98">
        <v>0.60058409232593701</v>
      </c>
      <c r="L117" s="98">
        <v>1.19594261531624</v>
      </c>
      <c r="M117">
        <v>0</v>
      </c>
      <c r="N117" s="98">
        <v>0</v>
      </c>
      <c r="O117">
        <v>1.0916146404040501</v>
      </c>
      <c r="P117">
        <v>0</v>
      </c>
      <c r="Q117">
        <v>0</v>
      </c>
      <c r="R117">
        <v>0</v>
      </c>
      <c r="S117">
        <v>1.0197184161775801</v>
      </c>
      <c r="T117">
        <v>1.0468791702344999</v>
      </c>
      <c r="U117">
        <v>1.0537888058812299</v>
      </c>
      <c r="V117">
        <v>1.2010402513269001</v>
      </c>
      <c r="W117">
        <v>1.0626550526405201</v>
      </c>
    </row>
    <row r="118" spans="10:23">
      <c r="K118" s="98">
        <v>0.60495942324316399</v>
      </c>
      <c r="L118" s="98">
        <v>1.19549919774303</v>
      </c>
      <c r="M118">
        <v>0</v>
      </c>
      <c r="N118" s="98">
        <v>0</v>
      </c>
      <c r="O118">
        <v>1.0979852143863</v>
      </c>
      <c r="P118">
        <v>0</v>
      </c>
      <c r="Q118">
        <v>0</v>
      </c>
      <c r="R118">
        <v>0</v>
      </c>
      <c r="S118">
        <v>1.0403959579119699</v>
      </c>
      <c r="T118">
        <v>1.05805334646246</v>
      </c>
      <c r="U118">
        <v>1.0654545837393301</v>
      </c>
      <c r="V118">
        <v>1.20484231579065</v>
      </c>
      <c r="W118">
        <v>1.07081040874269</v>
      </c>
    </row>
    <row r="119" spans="10:23">
      <c r="K119" s="98">
        <v>0.61071099627212</v>
      </c>
      <c r="L119" s="98">
        <v>1.1976186814099099</v>
      </c>
      <c r="M119">
        <v>0</v>
      </c>
      <c r="N119" s="98">
        <v>0</v>
      </c>
      <c r="O119">
        <v>1.10927340772461</v>
      </c>
      <c r="P119">
        <v>0</v>
      </c>
      <c r="Q119">
        <v>0</v>
      </c>
      <c r="R119">
        <v>0</v>
      </c>
      <c r="S119">
        <v>1.05412362169985</v>
      </c>
      <c r="T119">
        <v>1.0709674486955301</v>
      </c>
      <c r="U119">
        <v>1.07749607934296</v>
      </c>
      <c r="V119">
        <v>1.20717792128303</v>
      </c>
      <c r="W119">
        <v>1.08457838593612</v>
      </c>
    </row>
    <row r="120" spans="10:23">
      <c r="K120" s="98">
        <v>0.585120122609048</v>
      </c>
      <c r="L120" s="98">
        <v>1.1456766401090299</v>
      </c>
      <c r="M120">
        <v>0</v>
      </c>
      <c r="N120" s="98">
        <v>0</v>
      </c>
      <c r="O120">
        <v>1.06305108638417</v>
      </c>
      <c r="P120">
        <v>0</v>
      </c>
      <c r="Q120">
        <v>0</v>
      </c>
      <c r="R120">
        <v>0</v>
      </c>
      <c r="S120">
        <v>1.00933005418962</v>
      </c>
      <c r="T120">
        <v>1.0263362715592801</v>
      </c>
      <c r="U120">
        <v>1.0308553454646501</v>
      </c>
      <c r="V120">
        <v>1.1546714137973499</v>
      </c>
      <c r="W120">
        <v>1.0395480615013899</v>
      </c>
    </row>
    <row r="121" spans="10:23">
      <c r="K121" s="98">
        <v>0.54379101332815905</v>
      </c>
      <c r="L121" s="98">
        <v>1.06639966736175</v>
      </c>
      <c r="M121">
        <v>0</v>
      </c>
      <c r="N121" s="98">
        <v>0</v>
      </c>
      <c r="O121">
        <v>0.98551209181601196</v>
      </c>
      <c r="P121">
        <v>0</v>
      </c>
      <c r="Q121">
        <v>0</v>
      </c>
      <c r="R121">
        <v>0</v>
      </c>
      <c r="S121">
        <v>0.93644688438370804</v>
      </c>
      <c r="T121">
        <v>0.95325552953872295</v>
      </c>
      <c r="U121">
        <v>0.95872985740557604</v>
      </c>
      <c r="V121">
        <v>1.0729973136279101</v>
      </c>
      <c r="W121">
        <v>0.96720616859304298</v>
      </c>
    </row>
    <row r="122" spans="10:23">
      <c r="J122">
        <v>12</v>
      </c>
      <c r="K122" s="98">
        <v>0.49974494773913802</v>
      </c>
      <c r="L122" s="98">
        <v>0.98068915453441696</v>
      </c>
      <c r="M122">
        <v>0</v>
      </c>
      <c r="N122" s="98">
        <v>0</v>
      </c>
      <c r="O122">
        <v>0.91305823496968996</v>
      </c>
      <c r="P122">
        <v>0</v>
      </c>
      <c r="Q122">
        <v>0</v>
      </c>
      <c r="R122">
        <v>0</v>
      </c>
      <c r="S122">
        <v>0.85165261993418795</v>
      </c>
      <c r="T122">
        <v>0.88546660843613401</v>
      </c>
      <c r="U122">
        <v>0.89136781816697497</v>
      </c>
      <c r="V122">
        <v>0.97166112713299801</v>
      </c>
      <c r="W122">
        <v>0.88526480213259096</v>
      </c>
    </row>
    <row r="123" spans="10:23">
      <c r="K123" s="98">
        <v>0.50446344619692496</v>
      </c>
      <c r="L123" s="98">
        <v>0.98470138466294299</v>
      </c>
      <c r="M123">
        <v>0</v>
      </c>
      <c r="N123" s="98">
        <v>0</v>
      </c>
      <c r="O123">
        <v>0.92303810389956997</v>
      </c>
      <c r="P123">
        <v>0</v>
      </c>
      <c r="Q123">
        <v>0</v>
      </c>
      <c r="R123">
        <v>0</v>
      </c>
      <c r="S123">
        <v>0.86277608284678797</v>
      </c>
      <c r="T123">
        <v>0.89473718094816301</v>
      </c>
      <c r="U123">
        <v>0.90058289533498304</v>
      </c>
      <c r="V123">
        <v>0.97469576995943497</v>
      </c>
      <c r="W123">
        <v>0.89583651964242295</v>
      </c>
    </row>
    <row r="124" spans="10:23">
      <c r="K124" s="98">
        <v>0.50766374349546295</v>
      </c>
      <c r="L124" s="98">
        <v>0.98457138006893896</v>
      </c>
      <c r="M124">
        <v>0</v>
      </c>
      <c r="N124" s="98">
        <v>0</v>
      </c>
      <c r="O124">
        <v>0.92926572324747903</v>
      </c>
      <c r="P124">
        <v>0</v>
      </c>
      <c r="Q124">
        <v>0</v>
      </c>
      <c r="R124">
        <v>0</v>
      </c>
      <c r="S124">
        <v>0.873306792029935</v>
      </c>
      <c r="T124">
        <v>0.90184453157418099</v>
      </c>
      <c r="U124">
        <v>0.90712981616475497</v>
      </c>
      <c r="V124">
        <v>0.97512928636880603</v>
      </c>
      <c r="W124">
        <v>0.90504036575963498</v>
      </c>
    </row>
    <row r="125" spans="10:23">
      <c r="K125" s="98">
        <v>0.50484206272198395</v>
      </c>
      <c r="L125" s="98">
        <v>0.97540792963137701</v>
      </c>
      <c r="M125">
        <v>0</v>
      </c>
      <c r="N125" s="98">
        <v>0</v>
      </c>
      <c r="O125">
        <v>0.92593990471727905</v>
      </c>
      <c r="P125">
        <v>0</v>
      </c>
      <c r="Q125">
        <v>0</v>
      </c>
      <c r="R125">
        <v>0</v>
      </c>
      <c r="S125">
        <v>0.87218259763954797</v>
      </c>
      <c r="T125">
        <v>0.897810544956819</v>
      </c>
      <c r="U125">
        <v>0.90231465505584396</v>
      </c>
      <c r="V125">
        <v>0.96589042613960197</v>
      </c>
      <c r="W125">
        <v>0.90312434150215304</v>
      </c>
    </row>
    <row r="126" spans="10:23">
      <c r="K126" s="98">
        <v>0.45136995724422901</v>
      </c>
      <c r="L126" s="98">
        <v>0.87523273865233397</v>
      </c>
      <c r="M126">
        <v>0</v>
      </c>
      <c r="N126" s="98">
        <v>0</v>
      </c>
      <c r="O126">
        <v>0.82959092219540598</v>
      </c>
      <c r="P126">
        <v>0</v>
      </c>
      <c r="Q126">
        <v>0</v>
      </c>
      <c r="R126">
        <v>0</v>
      </c>
      <c r="S126">
        <v>0.77673843088758499</v>
      </c>
      <c r="T126">
        <v>0.800702329020755</v>
      </c>
      <c r="U126">
        <v>0.80576141051253003</v>
      </c>
      <c r="V126">
        <v>0.86506308751792205</v>
      </c>
      <c r="W126">
        <v>0.808641265181263</v>
      </c>
    </row>
    <row r="127" spans="10:23">
      <c r="K127" s="98">
        <v>0.405820107158744</v>
      </c>
      <c r="L127" s="98">
        <v>0.78738614781500704</v>
      </c>
      <c r="M127">
        <v>0</v>
      </c>
      <c r="N127" s="98">
        <v>0</v>
      </c>
      <c r="O127">
        <v>0.74011306585061198</v>
      </c>
      <c r="P127">
        <v>0</v>
      </c>
      <c r="Q127">
        <v>0</v>
      </c>
      <c r="R127">
        <v>0</v>
      </c>
      <c r="S127">
        <v>0.70033142616573596</v>
      </c>
      <c r="T127">
        <v>0.72127935258394105</v>
      </c>
      <c r="U127">
        <v>0.72677422324923202</v>
      </c>
      <c r="V127">
        <v>0.77111277228735597</v>
      </c>
      <c r="W127">
        <v>0.726864065795925</v>
      </c>
    </row>
    <row r="128" spans="10:23">
      <c r="K128" s="98">
        <v>0.41868403224572498</v>
      </c>
      <c r="L128" s="98">
        <v>0.80731248579597203</v>
      </c>
      <c r="M128">
        <v>0</v>
      </c>
      <c r="N128" s="98">
        <v>0</v>
      </c>
      <c r="O128">
        <v>0.76344672619260601</v>
      </c>
      <c r="P128">
        <v>0</v>
      </c>
      <c r="Q128">
        <v>0</v>
      </c>
      <c r="R128">
        <v>0</v>
      </c>
      <c r="S128">
        <v>0.72705487453807305</v>
      </c>
      <c r="T128">
        <v>0.74581878486465003</v>
      </c>
      <c r="U128">
        <v>0.75191070752329003</v>
      </c>
      <c r="V128">
        <v>0.7902620818485</v>
      </c>
      <c r="W128">
        <v>0.75173264589163802</v>
      </c>
    </row>
    <row r="129" spans="10:23">
      <c r="K129" s="98">
        <v>0.44439399019043102</v>
      </c>
      <c r="L129" s="98">
        <v>0.85021901188674098</v>
      </c>
      <c r="M129">
        <v>0</v>
      </c>
      <c r="N129" s="98">
        <v>0</v>
      </c>
      <c r="O129">
        <v>0.80985120106057296</v>
      </c>
      <c r="P129">
        <v>0</v>
      </c>
      <c r="Q129">
        <v>0</v>
      </c>
      <c r="R129">
        <v>0</v>
      </c>
      <c r="S129">
        <v>0.77730032965075102</v>
      </c>
      <c r="T129">
        <v>0.79472486363207795</v>
      </c>
      <c r="U129">
        <v>0.79911263900678398</v>
      </c>
      <c r="V129">
        <v>0.83417292188968295</v>
      </c>
      <c r="W129">
        <v>0.80123306983789899</v>
      </c>
    </row>
    <row r="130" spans="10:23">
      <c r="K130" s="98">
        <v>0.41066768608300702</v>
      </c>
      <c r="L130" s="98">
        <v>0.78788740682564795</v>
      </c>
      <c r="M130">
        <v>0</v>
      </c>
      <c r="N130" s="98">
        <v>0</v>
      </c>
      <c r="O130">
        <v>0.74813941513403204</v>
      </c>
      <c r="P130">
        <v>0</v>
      </c>
      <c r="Q130">
        <v>0</v>
      </c>
      <c r="R130">
        <v>0</v>
      </c>
      <c r="S130">
        <v>0.71816565544855304</v>
      </c>
      <c r="T130">
        <v>0.73388788011533901</v>
      </c>
      <c r="U130">
        <v>0.73832784641055305</v>
      </c>
      <c r="V130">
        <v>0.77097726973872205</v>
      </c>
      <c r="W130">
        <v>0.74013720849216103</v>
      </c>
    </row>
    <row r="131" spans="10:23">
      <c r="K131" s="98">
        <v>0.36180698427527602</v>
      </c>
      <c r="L131" s="98">
        <v>0.69566901749802601</v>
      </c>
      <c r="M131">
        <v>0</v>
      </c>
      <c r="N131" s="98">
        <v>0</v>
      </c>
      <c r="O131">
        <v>0.65974198772839299</v>
      </c>
      <c r="P131">
        <v>0</v>
      </c>
      <c r="Q131">
        <v>0</v>
      </c>
      <c r="R131">
        <v>0</v>
      </c>
      <c r="S131">
        <v>0.63165583667195202</v>
      </c>
      <c r="T131">
        <v>0.64659270506780597</v>
      </c>
      <c r="U131">
        <v>0.65126961198146505</v>
      </c>
      <c r="V131">
        <v>0.68035985550889799</v>
      </c>
      <c r="W131">
        <v>0.65411734732882498</v>
      </c>
    </row>
    <row r="132" spans="10:23">
      <c r="K132" s="98">
        <v>0.30361306183893</v>
      </c>
      <c r="L132" s="98">
        <v>0.58219185398279705</v>
      </c>
      <c r="M132">
        <v>0</v>
      </c>
      <c r="N132" s="98">
        <v>0</v>
      </c>
      <c r="O132">
        <v>0.552935103852081</v>
      </c>
      <c r="P132">
        <v>0</v>
      </c>
      <c r="Q132">
        <v>0</v>
      </c>
      <c r="R132">
        <v>0</v>
      </c>
      <c r="S132">
        <v>0.52881323004996605</v>
      </c>
      <c r="T132">
        <v>0.545508599833747</v>
      </c>
      <c r="U132">
        <v>0.54369516110168004</v>
      </c>
      <c r="V132">
        <v>0.57131971858161401</v>
      </c>
      <c r="W132">
        <v>0.54329689837251405</v>
      </c>
    </row>
    <row r="133" spans="10:23">
      <c r="K133" s="98">
        <v>0.31137661426996499</v>
      </c>
      <c r="L133" s="98">
        <v>0.593375688327619</v>
      </c>
      <c r="M133">
        <v>0</v>
      </c>
      <c r="N133" s="98">
        <v>0</v>
      </c>
      <c r="O133">
        <v>0.56610417420570402</v>
      </c>
      <c r="P133">
        <v>0</v>
      </c>
      <c r="Q133">
        <v>0</v>
      </c>
      <c r="R133">
        <v>0</v>
      </c>
      <c r="S133">
        <v>0.54494644242020096</v>
      </c>
      <c r="T133">
        <v>0.56114593301149696</v>
      </c>
      <c r="U133">
        <v>0.55803862677960003</v>
      </c>
      <c r="V133">
        <v>0.58297176766549996</v>
      </c>
      <c r="W133">
        <v>0.55811133001245505</v>
      </c>
    </row>
    <row r="134" spans="10:23">
      <c r="K134" s="98">
        <v>0.31506835206550599</v>
      </c>
      <c r="L134" s="98">
        <v>0.59634293512788705</v>
      </c>
      <c r="M134">
        <v>0</v>
      </c>
      <c r="N134" s="98">
        <v>0</v>
      </c>
      <c r="O134">
        <v>0.572978282769525</v>
      </c>
      <c r="P134">
        <v>0</v>
      </c>
      <c r="Q134">
        <v>0</v>
      </c>
      <c r="R134">
        <v>0</v>
      </c>
      <c r="S134">
        <v>0.55478014324674896</v>
      </c>
      <c r="T134">
        <v>0.569212538839166</v>
      </c>
      <c r="U134">
        <v>0.56553709142123798</v>
      </c>
      <c r="V134">
        <v>0.58650687421507697</v>
      </c>
      <c r="W134">
        <v>0.56593519827706595</v>
      </c>
    </row>
    <row r="135" spans="10:23">
      <c r="K135" s="98">
        <v>0.33760013676468797</v>
      </c>
      <c r="L135" s="98">
        <v>0.63353764576378802</v>
      </c>
      <c r="M135">
        <v>0</v>
      </c>
      <c r="N135" s="98">
        <v>0</v>
      </c>
      <c r="O135">
        <v>0.61323931777813201</v>
      </c>
      <c r="P135">
        <v>0</v>
      </c>
      <c r="Q135">
        <v>0</v>
      </c>
      <c r="R135">
        <v>0</v>
      </c>
      <c r="S135">
        <v>0.59844141989853505</v>
      </c>
      <c r="T135">
        <v>0.61069993005439005</v>
      </c>
      <c r="U135">
        <v>0.60803675462843099</v>
      </c>
      <c r="V135">
        <v>0.62505402608358496</v>
      </c>
      <c r="W135">
        <v>0.60818314350661296</v>
      </c>
    </row>
    <row r="136" spans="10:23">
      <c r="K136" s="98">
        <v>0.24699493483865601</v>
      </c>
      <c r="L136" s="98">
        <v>0.46730892408623897</v>
      </c>
      <c r="M136">
        <v>0</v>
      </c>
      <c r="N136" s="98">
        <v>0</v>
      </c>
      <c r="O136">
        <v>0.44829734513875702</v>
      </c>
      <c r="P136">
        <v>0</v>
      </c>
      <c r="Q136">
        <v>0</v>
      </c>
      <c r="R136">
        <v>0</v>
      </c>
      <c r="S136">
        <v>0.434955991338208</v>
      </c>
      <c r="T136">
        <v>0.44650792381042298</v>
      </c>
      <c r="U136">
        <v>0.44369165604502597</v>
      </c>
      <c r="V136">
        <v>0.45949641447482298</v>
      </c>
      <c r="W136">
        <v>0.44356796562623202</v>
      </c>
    </row>
    <row r="137" spans="10:23">
      <c r="K137" s="98">
        <v>0.169565342132975</v>
      </c>
      <c r="L137" s="98">
        <v>0.31949864647440501</v>
      </c>
      <c r="M137">
        <v>0</v>
      </c>
      <c r="N137" s="98">
        <v>0</v>
      </c>
      <c r="O137">
        <v>0.30864233584623701</v>
      </c>
      <c r="P137">
        <v>0</v>
      </c>
      <c r="Q137">
        <v>0</v>
      </c>
      <c r="R137">
        <v>0</v>
      </c>
      <c r="S137">
        <v>0.300603734039114</v>
      </c>
      <c r="T137">
        <v>0.30733859304070898</v>
      </c>
      <c r="U137">
        <v>0.30476358931555197</v>
      </c>
      <c r="V137">
        <v>0.31398957007954098</v>
      </c>
      <c r="W137">
        <v>0.30445510190221597</v>
      </c>
    </row>
    <row r="138" spans="10:23">
      <c r="K138" s="98">
        <v>0.19709341180642501</v>
      </c>
      <c r="L138" s="98">
        <v>0.36712002534102001</v>
      </c>
      <c r="M138">
        <v>0</v>
      </c>
      <c r="N138" s="98">
        <v>0</v>
      </c>
      <c r="O138">
        <v>0.35889209738727801</v>
      </c>
      <c r="P138">
        <v>0</v>
      </c>
      <c r="Q138">
        <v>0</v>
      </c>
      <c r="R138">
        <v>0</v>
      </c>
      <c r="S138">
        <v>0.35259839419917099</v>
      </c>
      <c r="T138">
        <v>0.35739587208562701</v>
      </c>
      <c r="U138">
        <v>0.35537648090149399</v>
      </c>
      <c r="V138">
        <v>0.363118011666415</v>
      </c>
      <c r="W138">
        <v>0.35506460824300101</v>
      </c>
    </row>
    <row r="139" spans="10:23">
      <c r="K139" s="98">
        <v>0.28394902072903599</v>
      </c>
      <c r="L139" s="98">
        <v>0.521884468576432</v>
      </c>
      <c r="M139">
        <v>0</v>
      </c>
      <c r="N139" s="98">
        <v>0</v>
      </c>
      <c r="O139">
        <v>0.51675380765413903</v>
      </c>
      <c r="P139">
        <v>0</v>
      </c>
      <c r="Q139">
        <v>0</v>
      </c>
      <c r="R139">
        <v>0</v>
      </c>
      <c r="S139">
        <v>0.51260294096487502</v>
      </c>
      <c r="T139">
        <v>0.51569220481558498</v>
      </c>
      <c r="U139">
        <v>0.51428247741520805</v>
      </c>
      <c r="V139">
        <v>0.51940139029796395</v>
      </c>
      <c r="W139">
        <v>0.51396076371711996</v>
      </c>
    </row>
    <row r="140" spans="10:23">
      <c r="K140" s="98">
        <v>0.18917093721216499</v>
      </c>
      <c r="L140" s="98">
        <v>0.347939375254191</v>
      </c>
      <c r="M140">
        <v>0</v>
      </c>
      <c r="N140" s="98">
        <v>0</v>
      </c>
      <c r="O140">
        <v>0.34391523714646099</v>
      </c>
      <c r="P140">
        <v>0</v>
      </c>
      <c r="Q140">
        <v>0</v>
      </c>
      <c r="R140">
        <v>0</v>
      </c>
      <c r="S140">
        <v>0.34182048421385097</v>
      </c>
      <c r="T140">
        <v>0.34417421123036501</v>
      </c>
      <c r="U140">
        <v>0.34365379196337498</v>
      </c>
      <c r="V140">
        <v>0.34580742322615798</v>
      </c>
      <c r="W140">
        <v>0.34221985816634398</v>
      </c>
    </row>
    <row r="141" spans="10:23">
      <c r="K141" s="98">
        <v>4.8420122968593299E-2</v>
      </c>
      <c r="L141" s="98">
        <v>9.2735918656111194E-2</v>
      </c>
      <c r="M141">
        <v>0</v>
      </c>
      <c r="N141" s="98">
        <v>0</v>
      </c>
      <c r="O141">
        <v>8.8386369520048594E-2</v>
      </c>
      <c r="P141">
        <v>0</v>
      </c>
      <c r="Q141">
        <v>0</v>
      </c>
      <c r="R141">
        <v>0</v>
      </c>
      <c r="S141">
        <v>8.5150708497192307E-2</v>
      </c>
      <c r="T141">
        <v>8.7524894572300505E-2</v>
      </c>
      <c r="U141">
        <v>8.6726146771579304E-2</v>
      </c>
      <c r="V141">
        <v>9.0604479538972202E-2</v>
      </c>
      <c r="W141">
        <v>8.6099958211927799E-2</v>
      </c>
    </row>
    <row r="142" spans="10:23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0:23">
      <c r="M143" s="95">
        <v>0</v>
      </c>
    </row>
    <row r="144" spans="10:23">
      <c r="M144" s="95">
        <v>0</v>
      </c>
    </row>
    <row r="145" spans="13:13">
      <c r="M145" s="95">
        <v>0</v>
      </c>
    </row>
    <row r="146" spans="13:13">
      <c r="M146" s="95">
        <v>0</v>
      </c>
    </row>
    <row r="147" spans="13:13">
      <c r="M147" s="95">
        <v>0</v>
      </c>
    </row>
    <row r="148" spans="13:13">
      <c r="M148" s="95">
        <v>0</v>
      </c>
    </row>
    <row r="149" spans="13:13">
      <c r="M149" s="95">
        <v>0</v>
      </c>
    </row>
    <row r="150" spans="13:13">
      <c r="M150" s="95">
        <v>0</v>
      </c>
    </row>
    <row r="151" spans="13:13">
      <c r="M151" s="95">
        <v>0</v>
      </c>
    </row>
    <row r="152" spans="13:13">
      <c r="M152" s="95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H542"/>
  <sheetViews>
    <sheetView zoomScaleNormal="100" workbookViewId="0">
      <selection activeCell="J5" sqref="J5"/>
    </sheetView>
  </sheetViews>
  <sheetFormatPr baseColWidth="10" defaultRowHeight="14.4"/>
  <cols>
    <col min="12" max="12" width="11.5546875" style="96"/>
    <col min="13" max="13" width="11.5546875" style="95"/>
  </cols>
  <sheetData>
    <row r="1" spans="10:34">
      <c r="J1" t="s">
        <v>21</v>
      </c>
      <c r="K1" t="s">
        <v>36</v>
      </c>
      <c r="L1" s="96" t="s">
        <v>251</v>
      </c>
      <c r="N1" t="s">
        <v>95</v>
      </c>
      <c r="AH1">
        <v>1.43837404922544</v>
      </c>
    </row>
    <row r="2" spans="10:34">
      <c r="J2">
        <v>0</v>
      </c>
      <c r="K2" s="98">
        <v>1.8109434344784701</v>
      </c>
      <c r="L2" s="98">
        <v>1.8109434344784701</v>
      </c>
      <c r="M2">
        <v>1.8109434344784701</v>
      </c>
      <c r="N2" s="98">
        <v>1.8109434344784701</v>
      </c>
      <c r="O2">
        <v>1.8109434344784701</v>
      </c>
      <c r="P2">
        <v>1.8109434344784701</v>
      </c>
      <c r="Q2">
        <v>1.8109434344784701</v>
      </c>
      <c r="R2">
        <v>1.8109434344784701</v>
      </c>
      <c r="S2">
        <v>1.8109434344784701</v>
      </c>
      <c r="T2">
        <v>1.8109434344784701</v>
      </c>
      <c r="U2">
        <v>1.8109434344784701</v>
      </c>
      <c r="V2">
        <v>1.8109434344784701</v>
      </c>
      <c r="W2">
        <v>1.8109434344784701</v>
      </c>
      <c r="X2">
        <v>1.8109434344784701</v>
      </c>
      <c r="Y2">
        <v>1.8109434344784701</v>
      </c>
      <c r="Z2">
        <v>1.8109434344784701</v>
      </c>
      <c r="AA2">
        <v>1.8109434344784701</v>
      </c>
      <c r="AB2">
        <v>1.8109434344784701</v>
      </c>
      <c r="AC2">
        <v>1.8109434344784701</v>
      </c>
      <c r="AD2">
        <v>1.8109434344784701</v>
      </c>
      <c r="AE2">
        <v>1.8109434344784701</v>
      </c>
      <c r="AF2">
        <v>1.8109434344784701</v>
      </c>
      <c r="AG2">
        <v>1.8109434344784701</v>
      </c>
    </row>
    <row r="3" spans="10:34">
      <c r="K3" s="98">
        <v>1.85371176242404</v>
      </c>
      <c r="L3" s="98">
        <v>2.32003262840239</v>
      </c>
      <c r="M3">
        <v>1.7382836825261001</v>
      </c>
      <c r="N3" s="98">
        <v>1.7802717626225699</v>
      </c>
      <c r="O3">
        <v>1.73953449797586</v>
      </c>
      <c r="P3">
        <v>2.38224174181186</v>
      </c>
      <c r="Q3">
        <v>1.7489664712003199</v>
      </c>
      <c r="R3">
        <v>1.8892659537404899</v>
      </c>
      <c r="S3">
        <v>1.90554245838525</v>
      </c>
      <c r="T3">
        <v>1.9412226343052901</v>
      </c>
      <c r="U3">
        <v>1.7391475037426201</v>
      </c>
      <c r="V3">
        <v>1.7914271516717899</v>
      </c>
      <c r="W3">
        <v>1.74288050068818</v>
      </c>
      <c r="X3">
        <v>1.75196171090709</v>
      </c>
      <c r="Y3">
        <v>1.9089074464508899</v>
      </c>
      <c r="Z3">
        <v>1.73854851520225</v>
      </c>
      <c r="AA3">
        <v>1.7511375301832599</v>
      </c>
      <c r="AB3">
        <v>1.88613075798361</v>
      </c>
      <c r="AC3">
        <v>1.7511735196670499</v>
      </c>
      <c r="AD3">
        <v>1.8756899682911401</v>
      </c>
      <c r="AE3">
        <v>1.7840779639286699</v>
      </c>
      <c r="AF3">
        <v>1.7484355331124</v>
      </c>
      <c r="AG3">
        <v>1.7385919046901299</v>
      </c>
    </row>
    <row r="4" spans="10:34">
      <c r="K4" s="98">
        <v>1.8253425159835199</v>
      </c>
      <c r="L4" s="98">
        <v>2.2071518091731801</v>
      </c>
      <c r="M4">
        <v>1.68155834861734</v>
      </c>
      <c r="N4" s="98">
        <v>1.8066643403006599</v>
      </c>
      <c r="O4">
        <v>1.8677115997806899</v>
      </c>
      <c r="P4">
        <v>2.0191279656573902</v>
      </c>
      <c r="Q4">
        <v>1.6911119694758801</v>
      </c>
      <c r="R4">
        <v>2.19490039690585</v>
      </c>
      <c r="S4">
        <v>1.9727814262077901</v>
      </c>
      <c r="T4">
        <v>1.8018166753020901</v>
      </c>
      <c r="U4">
        <v>1.7209694055460001</v>
      </c>
      <c r="V4">
        <v>1.8952180802013301</v>
      </c>
      <c r="W4">
        <v>1.74286569990094</v>
      </c>
      <c r="X4">
        <v>1.68728454623045</v>
      </c>
      <c r="Y4">
        <v>1.6817814706459999</v>
      </c>
      <c r="Z4">
        <v>1.6979449794763499</v>
      </c>
      <c r="AA4">
        <v>1.68652812596393</v>
      </c>
      <c r="AB4">
        <v>1.6913714371647</v>
      </c>
      <c r="AC4">
        <v>1.7050915560332001</v>
      </c>
      <c r="AD4">
        <v>1.82745238827504</v>
      </c>
      <c r="AE4">
        <v>1.8537821047801899</v>
      </c>
      <c r="AF4">
        <v>1.7816722060913801</v>
      </c>
      <c r="AG4">
        <v>1.7709875776116599</v>
      </c>
    </row>
    <row r="5" spans="10:34">
      <c r="K5" s="98">
        <v>1.82679337672523</v>
      </c>
      <c r="L5" s="98">
        <v>2.2846420587009799</v>
      </c>
      <c r="M5">
        <v>1.5926945390390801</v>
      </c>
      <c r="N5" s="98">
        <v>1.7376221953578499</v>
      </c>
      <c r="O5">
        <v>2.23394914204128</v>
      </c>
      <c r="P5">
        <v>1.9357217158817399</v>
      </c>
      <c r="Q5">
        <v>1.5916489604361399</v>
      </c>
      <c r="R5">
        <v>2.05457320311237</v>
      </c>
      <c r="S5">
        <v>1.90712817924595</v>
      </c>
      <c r="T5">
        <v>1.7841271616604</v>
      </c>
      <c r="U5">
        <v>1.63106280062599</v>
      </c>
      <c r="V5">
        <v>2.01450288932516</v>
      </c>
      <c r="W5">
        <v>1.8018805446106001</v>
      </c>
      <c r="X5">
        <v>1.6958976258301399</v>
      </c>
      <c r="Y5">
        <v>1.6751984360188199</v>
      </c>
      <c r="Z5">
        <v>1.7274527459754001</v>
      </c>
      <c r="AA5">
        <v>1.6178158502075299</v>
      </c>
      <c r="AB5">
        <v>1.6393275383889401</v>
      </c>
      <c r="AC5">
        <v>1.6816867284088199</v>
      </c>
      <c r="AD5">
        <v>1.7798319031341701</v>
      </c>
      <c r="AE5">
        <v>1.8256414627055899</v>
      </c>
      <c r="AF5">
        <v>1.81794785063911</v>
      </c>
      <c r="AG5">
        <v>1.6622758232149699</v>
      </c>
    </row>
    <row r="6" spans="10:34">
      <c r="K6" s="98">
        <v>1.8227427713289801</v>
      </c>
      <c r="L6" s="98">
        <v>2.31710908742469</v>
      </c>
      <c r="M6">
        <v>1.5565879004088501</v>
      </c>
      <c r="N6" s="98">
        <v>1.8009735031388101</v>
      </c>
      <c r="O6">
        <v>1.99115479698449</v>
      </c>
      <c r="P6">
        <v>1.8922370727186799</v>
      </c>
      <c r="Q6">
        <v>1.55818658806676</v>
      </c>
      <c r="R6">
        <v>1.7462158919373401</v>
      </c>
      <c r="S6">
        <v>1.78042765503913</v>
      </c>
      <c r="T6">
        <v>1.7609714695473999</v>
      </c>
      <c r="U6">
        <v>1.6355667367267399</v>
      </c>
      <c r="V6">
        <v>1.8600125814267201</v>
      </c>
      <c r="W6">
        <v>1.9500399631007701</v>
      </c>
      <c r="X6">
        <v>1.6921919063238</v>
      </c>
      <c r="Y6">
        <v>1.6476538277496799</v>
      </c>
      <c r="Z6">
        <v>1.78632506716515</v>
      </c>
      <c r="AA6">
        <v>1.66654965066995</v>
      </c>
      <c r="AB6">
        <v>1.6440970154173</v>
      </c>
      <c r="AC6">
        <v>1.6735336572647299</v>
      </c>
      <c r="AD6">
        <v>1.7146177101670299</v>
      </c>
      <c r="AE6">
        <v>1.8444637927501699</v>
      </c>
      <c r="AF6">
        <v>1.65142493805048</v>
      </c>
      <c r="AG6">
        <v>1.6579151326597801</v>
      </c>
    </row>
    <row r="7" spans="10:34">
      <c r="K7" s="98">
        <v>1.8200134568316899</v>
      </c>
      <c r="L7" s="98">
        <v>2.2245556874752199</v>
      </c>
      <c r="M7">
        <v>1.37954716825108</v>
      </c>
      <c r="N7" s="98">
        <v>1.7464236113984299</v>
      </c>
      <c r="O7">
        <v>2.0239052076453499</v>
      </c>
      <c r="P7">
        <v>1.77992718350485</v>
      </c>
      <c r="Q7">
        <v>1.6717232606339401</v>
      </c>
      <c r="R7">
        <v>1.7117860591766401</v>
      </c>
      <c r="S7">
        <v>1.6564161963247399</v>
      </c>
      <c r="T7">
        <v>1.7914564266258799</v>
      </c>
      <c r="U7">
        <v>1.5897007078235199</v>
      </c>
      <c r="V7">
        <v>1.83246310149881</v>
      </c>
      <c r="W7">
        <v>1.9464954006008299</v>
      </c>
      <c r="X7">
        <v>1.61675825805718</v>
      </c>
      <c r="Y7">
        <v>1.7318824237723101</v>
      </c>
      <c r="Z7">
        <v>1.8939661963175201</v>
      </c>
      <c r="AA7">
        <v>1.7330288940826999</v>
      </c>
      <c r="AB7">
        <v>1.8211012745922499</v>
      </c>
      <c r="AC7">
        <v>1.73271886502842</v>
      </c>
      <c r="AD7">
        <v>1.6854101327242601</v>
      </c>
      <c r="AE7">
        <v>1.6327092275051001</v>
      </c>
      <c r="AF7">
        <v>1.64824020055701</v>
      </c>
      <c r="AG7">
        <v>1.86817249409084</v>
      </c>
    </row>
    <row r="8" spans="10:34">
      <c r="K8" s="98">
        <v>1.8185104911977601</v>
      </c>
      <c r="L8" s="98">
        <v>2.2801216309780798</v>
      </c>
      <c r="M8">
        <v>1.3753496807502601</v>
      </c>
      <c r="N8" s="98">
        <v>1.78806993243162</v>
      </c>
      <c r="O8">
        <v>2.0448952001448899</v>
      </c>
      <c r="P8">
        <v>1.7445135721581699</v>
      </c>
      <c r="Q8">
        <v>1.6754420673089701</v>
      </c>
      <c r="R8">
        <v>1.7118168035098</v>
      </c>
      <c r="S8">
        <v>1.68891390775578</v>
      </c>
      <c r="T8">
        <v>1.80102149018102</v>
      </c>
      <c r="U8">
        <v>1.5640817814346599</v>
      </c>
      <c r="V8">
        <v>1.9560706053507699</v>
      </c>
      <c r="W8">
        <v>1.9854235599772501</v>
      </c>
      <c r="X8">
        <v>1.53043127863034</v>
      </c>
      <c r="Y8">
        <v>1.6995189666775401</v>
      </c>
      <c r="Z8">
        <v>2.0230857244157598</v>
      </c>
      <c r="AA8">
        <v>1.6540628762773499</v>
      </c>
      <c r="AB8">
        <v>1.8730901687453401</v>
      </c>
      <c r="AC8">
        <v>1.7406691223245101</v>
      </c>
      <c r="AD8">
        <v>1.6997266423840001</v>
      </c>
      <c r="AE8">
        <v>1.6216723621268501</v>
      </c>
      <c r="AF8">
        <v>1.65192101844742</v>
      </c>
      <c r="AG8">
        <v>1.7729658387880201</v>
      </c>
    </row>
    <row r="9" spans="10:34">
      <c r="K9" s="98">
        <v>1.81686779716668</v>
      </c>
      <c r="L9" s="98">
        <v>2.2942584721330901</v>
      </c>
      <c r="M9">
        <v>1.3798314689384099</v>
      </c>
      <c r="N9" s="98">
        <v>1.78831612055249</v>
      </c>
      <c r="O9">
        <v>2.0731137580208201</v>
      </c>
      <c r="P9">
        <v>1.8052894744897301</v>
      </c>
      <c r="Q9">
        <v>1.6688481644358</v>
      </c>
      <c r="R9">
        <v>1.76467104025147</v>
      </c>
      <c r="S9">
        <v>1.66468960040311</v>
      </c>
      <c r="T9">
        <v>1.86389384884151</v>
      </c>
      <c r="U9">
        <v>1.5949556794500099</v>
      </c>
      <c r="V9">
        <v>1.90731984489192</v>
      </c>
      <c r="W9">
        <v>2.0015349525028299</v>
      </c>
      <c r="X9">
        <v>1.5331749681401401</v>
      </c>
      <c r="Y9">
        <v>1.6803346157475301</v>
      </c>
      <c r="Z9">
        <v>1.9942298387105499</v>
      </c>
      <c r="AA9">
        <v>1.6805237940137201</v>
      </c>
      <c r="AB9">
        <v>1.93637872355116</v>
      </c>
      <c r="AC9">
        <v>1.76908625706592</v>
      </c>
      <c r="AD9">
        <v>1.60955228327748</v>
      </c>
      <c r="AE9">
        <v>1.6171913322106399</v>
      </c>
      <c r="AF9">
        <v>1.56890775841528</v>
      </c>
      <c r="AG9">
        <v>1.89456386390021</v>
      </c>
    </row>
    <row r="10" spans="10:34">
      <c r="K10" s="98">
        <v>1.8103975477242</v>
      </c>
      <c r="L10" s="98">
        <v>2.2925906966694201</v>
      </c>
      <c r="M10">
        <v>1.32423456462664</v>
      </c>
      <c r="N10" s="98">
        <v>1.79560503777517</v>
      </c>
      <c r="O10">
        <v>2.1665223459299301</v>
      </c>
      <c r="P10">
        <v>1.7809226367045701</v>
      </c>
      <c r="Q10">
        <v>1.7263573909660099</v>
      </c>
      <c r="R10">
        <v>1.7212961365441799</v>
      </c>
      <c r="S10">
        <v>1.67426969952412</v>
      </c>
      <c r="T10">
        <v>1.9262055206647299</v>
      </c>
      <c r="U10">
        <v>1.4761043324807399</v>
      </c>
      <c r="V10">
        <v>1.9435833616906799</v>
      </c>
      <c r="W10">
        <v>2.0820285737659399</v>
      </c>
      <c r="X10">
        <v>1.5878039408419999</v>
      </c>
      <c r="Y10">
        <v>1.7810283554439801</v>
      </c>
      <c r="Z10">
        <v>2.1825701336521499</v>
      </c>
      <c r="AA10">
        <v>1.6896098523115599</v>
      </c>
      <c r="AB10">
        <v>1.9650677500389799</v>
      </c>
      <c r="AC10">
        <v>1.8343221892703201</v>
      </c>
      <c r="AD10">
        <v>1.5269568534467199</v>
      </c>
      <c r="AE10">
        <v>1.6291512861822099</v>
      </c>
      <c r="AF10">
        <v>1.4197063879852301</v>
      </c>
      <c r="AG10">
        <v>1.8152980544448001</v>
      </c>
    </row>
    <row r="11" spans="10:34">
      <c r="K11" s="98">
        <v>1.81263291115207</v>
      </c>
      <c r="L11" s="98">
        <v>2.33934009135299</v>
      </c>
      <c r="M11">
        <v>1.28768398262717</v>
      </c>
      <c r="N11" s="98">
        <v>1.75873936324133</v>
      </c>
      <c r="O11">
        <v>2.1360266440398599</v>
      </c>
      <c r="P11">
        <v>1.76437086547847</v>
      </c>
      <c r="Q11">
        <v>1.7141113298122601</v>
      </c>
      <c r="R11">
        <v>1.56427981645925</v>
      </c>
      <c r="S11">
        <v>1.6489419167072901</v>
      </c>
      <c r="T11">
        <v>1.9667320983412999</v>
      </c>
      <c r="U11">
        <v>1.44374029404795</v>
      </c>
      <c r="V11">
        <v>1.99759096181313</v>
      </c>
      <c r="W11">
        <v>2.0480976973677301</v>
      </c>
      <c r="X11">
        <v>1.6166514241710399</v>
      </c>
      <c r="Y11">
        <v>1.73810908750534</v>
      </c>
      <c r="Z11">
        <v>2.3574532989863499</v>
      </c>
      <c r="AA11">
        <v>1.8025688085793601</v>
      </c>
      <c r="AB11">
        <v>1.9456748284565899</v>
      </c>
      <c r="AC11">
        <v>1.9111479648034699</v>
      </c>
      <c r="AD11">
        <v>1.47469415239604</v>
      </c>
      <c r="AE11">
        <v>1.6972045836715399</v>
      </c>
      <c r="AF11">
        <v>1.3775556201483701</v>
      </c>
      <c r="AG11">
        <v>1.87392821760254</v>
      </c>
    </row>
    <row r="12" spans="10:34">
      <c r="K12" s="98">
        <v>1.80649852923309</v>
      </c>
      <c r="L12" s="98">
        <v>2.2920316255532001</v>
      </c>
      <c r="M12">
        <v>1.33821257681164</v>
      </c>
      <c r="N12" s="98">
        <v>1.72185591041223</v>
      </c>
      <c r="O12">
        <v>2.18570249654839</v>
      </c>
      <c r="P12">
        <v>1.95054384200985</v>
      </c>
      <c r="Q12">
        <v>1.6257679891047201</v>
      </c>
      <c r="R12">
        <v>1.6422318057999701</v>
      </c>
      <c r="S12">
        <v>2.0021604397849799</v>
      </c>
      <c r="T12">
        <v>2.1247747114964199</v>
      </c>
      <c r="U12">
        <v>1.52885098472004</v>
      </c>
      <c r="V12">
        <v>2.07484636912986</v>
      </c>
      <c r="W12">
        <v>2.1291106711679499</v>
      </c>
      <c r="X12">
        <v>1.6417240026136</v>
      </c>
      <c r="Y12">
        <v>1.64474226410479</v>
      </c>
      <c r="Z12">
        <v>2.3235427860578999</v>
      </c>
      <c r="AA12">
        <v>1.7873922435907199</v>
      </c>
      <c r="AB12">
        <v>1.9032519095148499</v>
      </c>
      <c r="AC12">
        <v>2.0653989599597899</v>
      </c>
      <c r="AD12">
        <v>1.46933535635273</v>
      </c>
      <c r="AE12">
        <v>1.6537438643467399</v>
      </c>
      <c r="AF12">
        <v>1.4106273211192499</v>
      </c>
      <c r="AG12">
        <v>1.9726561352402801</v>
      </c>
    </row>
    <row r="13" spans="10:34">
      <c r="K13" s="98">
        <v>1.8087781746453799</v>
      </c>
      <c r="L13" s="98">
        <v>2.3658850186145401</v>
      </c>
      <c r="M13">
        <v>1.2539933872442799</v>
      </c>
      <c r="N13" s="98">
        <v>1.85960590671188</v>
      </c>
      <c r="O13">
        <v>2.1530833481767302</v>
      </c>
      <c r="P13">
        <v>1.9639937609462399</v>
      </c>
      <c r="Q13">
        <v>1.5987969770499399</v>
      </c>
      <c r="R13">
        <v>1.6624564769169099</v>
      </c>
      <c r="S13">
        <v>2.0114511259389798</v>
      </c>
      <c r="T13">
        <v>2.0977549252760901</v>
      </c>
      <c r="U13">
        <v>1.55893105660125</v>
      </c>
      <c r="V13">
        <v>2.0151518320359099</v>
      </c>
      <c r="W13">
        <v>2.15142188327758</v>
      </c>
      <c r="X13">
        <v>1.6454581852727801</v>
      </c>
      <c r="Y13">
        <v>1.59915344979972</v>
      </c>
      <c r="Z13">
        <v>2.30659339016051</v>
      </c>
      <c r="AA13">
        <v>1.83078868974257</v>
      </c>
      <c r="AB13">
        <v>1.9384028998224301</v>
      </c>
      <c r="AC13">
        <v>2.0712658091274698</v>
      </c>
      <c r="AD13">
        <v>1.4762173003146</v>
      </c>
      <c r="AE13">
        <v>1.62247575555135</v>
      </c>
      <c r="AF13">
        <v>1.4164326532215601</v>
      </c>
      <c r="AG13">
        <v>1.97384387379624</v>
      </c>
    </row>
    <row r="14" spans="10:34">
      <c r="K14" s="98">
        <v>1.80203023376338</v>
      </c>
      <c r="L14" s="98">
        <v>2.2854847766167299</v>
      </c>
      <c r="M14">
        <v>1.21071341351911</v>
      </c>
      <c r="N14" s="98">
        <v>1.88876328797839</v>
      </c>
      <c r="O14">
        <v>2.1537578200994401</v>
      </c>
      <c r="P14">
        <v>1.9067351085950299</v>
      </c>
      <c r="Q14">
        <v>1.5349770467477599</v>
      </c>
      <c r="R14">
        <v>1.45235295150004</v>
      </c>
      <c r="S14">
        <v>1.9252936314594999</v>
      </c>
      <c r="T14">
        <v>2.1236521460255902</v>
      </c>
      <c r="U14">
        <v>1.4578645085292901</v>
      </c>
      <c r="V14">
        <v>1.94289461997075</v>
      </c>
      <c r="W14">
        <v>2.1330877173604401</v>
      </c>
      <c r="X14">
        <v>1.7525198381573299</v>
      </c>
      <c r="Y14">
        <v>1.5086796770728499</v>
      </c>
      <c r="Z14">
        <v>2.3094955365467</v>
      </c>
      <c r="AA14">
        <v>1.7609543313656699</v>
      </c>
      <c r="AB14">
        <v>2.0826410031345901</v>
      </c>
      <c r="AC14">
        <v>1.9768616495123701</v>
      </c>
      <c r="AD14">
        <v>1.2849237748864599</v>
      </c>
      <c r="AE14">
        <v>1.4168867130651801</v>
      </c>
      <c r="AF14">
        <v>1.65307288840484</v>
      </c>
      <c r="AG14">
        <v>1.94373184020598</v>
      </c>
    </row>
    <row r="15" spans="10:34">
      <c r="K15" s="98">
        <v>1.80960796149591</v>
      </c>
      <c r="L15" s="98">
        <v>2.3661496387136198</v>
      </c>
      <c r="M15">
        <v>1.27145010659681</v>
      </c>
      <c r="N15" s="98">
        <v>1.87158590548186</v>
      </c>
      <c r="O15">
        <v>2.13501107532724</v>
      </c>
      <c r="P15">
        <v>1.9592881416819301</v>
      </c>
      <c r="Q15">
        <v>1.5444412556949401</v>
      </c>
      <c r="R15">
        <v>1.5971343505192701</v>
      </c>
      <c r="S15">
        <v>1.94862096659503</v>
      </c>
      <c r="T15">
        <v>2.1837707826177701</v>
      </c>
      <c r="U15">
        <v>1.47446548721334</v>
      </c>
      <c r="V15">
        <v>1.9000600522912701</v>
      </c>
      <c r="W15">
        <v>2.1693117378262001</v>
      </c>
      <c r="X15">
        <v>1.82980783669905</v>
      </c>
      <c r="Y15">
        <v>1.5232455144031001</v>
      </c>
      <c r="Z15">
        <v>2.3212984369940801</v>
      </c>
      <c r="AA15">
        <v>1.79278400357219</v>
      </c>
      <c r="AB15">
        <v>2.0775965987896101</v>
      </c>
      <c r="AC15">
        <v>2.02274480769794</v>
      </c>
      <c r="AD15">
        <v>1.36538347351402</v>
      </c>
      <c r="AE15">
        <v>1.5174541226765199</v>
      </c>
      <c r="AF15">
        <v>1.4664120704204</v>
      </c>
      <c r="AG15">
        <v>1.9175763898036</v>
      </c>
    </row>
    <row r="16" spans="10:34">
      <c r="K16" s="98">
        <v>1.80225689866315</v>
      </c>
      <c r="L16" s="98">
        <v>2.3240772708998501</v>
      </c>
      <c r="M16">
        <v>1.2004061486983</v>
      </c>
      <c r="N16" s="98">
        <v>1.8521713336838901</v>
      </c>
      <c r="O16">
        <v>2.1571712055399899</v>
      </c>
      <c r="P16">
        <v>1.99230693041319</v>
      </c>
      <c r="Q16">
        <v>1.61601113899449</v>
      </c>
      <c r="R16">
        <v>1.53468937947703</v>
      </c>
      <c r="S16">
        <v>2.0057776050882299</v>
      </c>
      <c r="T16">
        <v>2.2236822420175302</v>
      </c>
      <c r="U16">
        <v>1.29069606166005</v>
      </c>
      <c r="V16">
        <v>1.86531484276101</v>
      </c>
      <c r="W16">
        <v>2.2737057139413399</v>
      </c>
      <c r="X16">
        <v>1.76898215530082</v>
      </c>
      <c r="Y16">
        <v>1.3899435123977999</v>
      </c>
      <c r="Z16">
        <v>2.32841517226441</v>
      </c>
      <c r="AA16">
        <v>1.8517478620954</v>
      </c>
      <c r="AB16">
        <v>2.0484201582157899</v>
      </c>
      <c r="AC16">
        <v>2.0588247633464101</v>
      </c>
      <c r="AD16">
        <v>1.33273789149063</v>
      </c>
      <c r="AE16">
        <v>1.46636597235804</v>
      </c>
      <c r="AF16">
        <v>1.46939884487471</v>
      </c>
      <c r="AG16">
        <v>2.01924423551666</v>
      </c>
    </row>
    <row r="17" spans="2:33">
      <c r="K17" s="98">
        <v>1.80008653917058</v>
      </c>
      <c r="L17" s="98">
        <v>2.3424653120555998</v>
      </c>
      <c r="M17">
        <v>1.2006299326998999</v>
      </c>
      <c r="N17" s="98">
        <v>1.87251806720689</v>
      </c>
      <c r="O17">
        <v>2.1227431941050501</v>
      </c>
      <c r="P17">
        <v>1.9490692437111901</v>
      </c>
      <c r="Q17">
        <v>1.7240388930783701</v>
      </c>
      <c r="R17">
        <v>1.6301942666478599</v>
      </c>
      <c r="S17">
        <v>2.0155220061881298</v>
      </c>
      <c r="T17">
        <v>2.1943760498717402</v>
      </c>
      <c r="U17">
        <v>1.26670653448408</v>
      </c>
      <c r="V17">
        <v>1.7414014782190199</v>
      </c>
      <c r="W17">
        <v>2.3034452728777799</v>
      </c>
      <c r="X17">
        <v>1.7285285047915899</v>
      </c>
      <c r="Y17">
        <v>1.36946177404762</v>
      </c>
      <c r="Z17">
        <v>2.29068601630998</v>
      </c>
      <c r="AA17">
        <v>1.87766993447291</v>
      </c>
      <c r="AB17">
        <v>2.1064592211355002</v>
      </c>
      <c r="AC17">
        <v>2.0848633272813499</v>
      </c>
      <c r="AD17">
        <v>1.4457964180290199</v>
      </c>
      <c r="AE17">
        <v>1.4134762491250601</v>
      </c>
      <c r="AF17">
        <v>1.4623175839251601</v>
      </c>
      <c r="AG17">
        <v>2.0476267785278499</v>
      </c>
    </row>
    <row r="18" spans="2:33">
      <c r="K18" s="98">
        <v>1.7998089108772499</v>
      </c>
      <c r="L18" s="98">
        <v>2.35177047445036</v>
      </c>
      <c r="M18">
        <v>1.16836637911597</v>
      </c>
      <c r="N18" s="98">
        <v>1.7529021478542199</v>
      </c>
      <c r="O18">
        <v>2.0904911481019801</v>
      </c>
      <c r="P18">
        <v>2.0212231308580701</v>
      </c>
      <c r="Q18">
        <v>1.62016269334413</v>
      </c>
      <c r="R18">
        <v>1.6209300499505299</v>
      </c>
      <c r="S18">
        <v>1.9728147193563399</v>
      </c>
      <c r="T18">
        <v>2.1505235409374799</v>
      </c>
      <c r="U18">
        <v>1.33494806314881</v>
      </c>
      <c r="V18">
        <v>1.7420778054283601</v>
      </c>
      <c r="W18">
        <v>2.2806883110273199</v>
      </c>
      <c r="X18">
        <v>1.68096137641221</v>
      </c>
      <c r="Y18">
        <v>1.58178592323633</v>
      </c>
      <c r="Z18">
        <v>2.28949983250302</v>
      </c>
      <c r="AA18">
        <v>1.97222769853396</v>
      </c>
      <c r="AB18">
        <v>2.1480503759875198</v>
      </c>
      <c r="AC18">
        <v>2.0563609187779801</v>
      </c>
      <c r="AD18">
        <v>1.3655082870850801</v>
      </c>
      <c r="AE18">
        <v>1.4198465451870801</v>
      </c>
      <c r="AF18">
        <v>1.45479483924013</v>
      </c>
      <c r="AG18">
        <v>2.1061325686208301</v>
      </c>
    </row>
    <row r="19" spans="2:33">
      <c r="K19" s="98">
        <v>1.7986263196132399</v>
      </c>
      <c r="L19" s="98">
        <v>2.3731867926137999</v>
      </c>
      <c r="M19">
        <v>1.14133313756299</v>
      </c>
      <c r="N19" s="98">
        <v>1.6696182605818699</v>
      </c>
      <c r="O19">
        <v>2.0747475421019601</v>
      </c>
      <c r="P19">
        <v>2.0306091562588802</v>
      </c>
      <c r="Q19">
        <v>1.54470829575786</v>
      </c>
      <c r="R19">
        <v>1.37399455226158</v>
      </c>
      <c r="S19">
        <v>1.85716872163186</v>
      </c>
      <c r="T19">
        <v>2.1667336748842101</v>
      </c>
      <c r="U19">
        <v>1.1281289419562399</v>
      </c>
      <c r="V19">
        <v>1.75788297694825</v>
      </c>
      <c r="W19">
        <v>2.32929694506646</v>
      </c>
      <c r="X19">
        <v>1.6038098350604499</v>
      </c>
      <c r="Y19">
        <v>1.99233743644406</v>
      </c>
      <c r="Z19">
        <v>2.3033923855951799</v>
      </c>
      <c r="AA19">
        <v>1.8439541737480001</v>
      </c>
      <c r="AB19">
        <v>2.2393754234794399</v>
      </c>
      <c r="AC19">
        <v>2.1252930648561099</v>
      </c>
      <c r="AD19">
        <v>1.26744200661974</v>
      </c>
      <c r="AE19">
        <v>1.59300056104856</v>
      </c>
      <c r="AF19">
        <v>1.3583645085812099</v>
      </c>
      <c r="AG19">
        <v>2.0153278503879202</v>
      </c>
    </row>
    <row r="20" spans="2:33">
      <c r="K20" s="98">
        <v>1.79194368476767</v>
      </c>
      <c r="L20" s="98">
        <v>2.3735707069043599</v>
      </c>
      <c r="M20">
        <v>1.14527915005126</v>
      </c>
      <c r="N20" s="98">
        <v>1.6642455283597799</v>
      </c>
      <c r="O20">
        <v>2.0946633998905599</v>
      </c>
      <c r="P20">
        <v>2.0213141124273499</v>
      </c>
      <c r="Q20">
        <v>1.65179154109851</v>
      </c>
      <c r="R20">
        <v>1.4187736109464999</v>
      </c>
      <c r="S20">
        <v>1.8820723144279199</v>
      </c>
      <c r="T20">
        <v>2.1875338837344098</v>
      </c>
      <c r="U20">
        <v>1.2246398041718001</v>
      </c>
      <c r="V20">
        <v>1.7515581564404501</v>
      </c>
      <c r="W20">
        <v>2.3264762199352602</v>
      </c>
      <c r="X20">
        <v>1.6712617378125501</v>
      </c>
      <c r="Y20">
        <v>1.9932680153159901</v>
      </c>
      <c r="Z20">
        <v>2.3336493418045801</v>
      </c>
      <c r="AA20">
        <v>1.8969982867347399</v>
      </c>
      <c r="AB20">
        <v>2.1648275245372699</v>
      </c>
      <c r="AC20">
        <v>2.1854312145605701</v>
      </c>
      <c r="AD20">
        <v>1.17950376052476</v>
      </c>
      <c r="AE20">
        <v>1.6054349918769699</v>
      </c>
      <c r="AF20">
        <v>1.4115594478689</v>
      </c>
      <c r="AG20">
        <v>2.0363308446397701</v>
      </c>
    </row>
    <row r="21" spans="2:33">
      <c r="K21" s="98">
        <v>1.79490819802965</v>
      </c>
      <c r="L21" s="98">
        <v>2.3878513076866099</v>
      </c>
      <c r="M21">
        <v>1.15715898529098</v>
      </c>
      <c r="N21" s="98">
        <v>1.71728225197414</v>
      </c>
      <c r="O21">
        <v>2.15156622497534</v>
      </c>
      <c r="P21">
        <v>1.8157704370932399</v>
      </c>
      <c r="Q21">
        <v>1.7185357235221499</v>
      </c>
      <c r="R21">
        <v>1.42003449057304</v>
      </c>
      <c r="S21">
        <v>1.8183777493854401</v>
      </c>
      <c r="T21">
        <v>2.2004720816074999</v>
      </c>
      <c r="U21">
        <v>1.2448276227403701</v>
      </c>
      <c r="V21">
        <v>1.8150853603083601</v>
      </c>
      <c r="W21">
        <v>2.37540949068975</v>
      </c>
      <c r="X21">
        <v>1.73305082850819</v>
      </c>
      <c r="Y21">
        <v>1.80345726607099</v>
      </c>
      <c r="Z21">
        <v>2.3457293850083998</v>
      </c>
      <c r="AA21">
        <v>1.9537994432413299</v>
      </c>
      <c r="AB21">
        <v>2.2571026070538101</v>
      </c>
      <c r="AC21">
        <v>2.1455562843963798</v>
      </c>
      <c r="AD21">
        <v>1.24242497875345</v>
      </c>
      <c r="AE21">
        <v>1.6090402001159601</v>
      </c>
      <c r="AF21">
        <v>1.46511484145405</v>
      </c>
      <c r="AG21">
        <v>2.04880116009033</v>
      </c>
    </row>
    <row r="22" spans="2:33">
      <c r="J22">
        <v>2</v>
      </c>
      <c r="K22" s="98">
        <v>1.7945892147464799</v>
      </c>
      <c r="L22" s="98">
        <v>2.3722274854901699</v>
      </c>
      <c r="M22">
        <v>0.86574939985508403</v>
      </c>
      <c r="N22" s="98">
        <v>1.6528812970290601</v>
      </c>
      <c r="O22">
        <v>1.95205773508936</v>
      </c>
      <c r="P22">
        <v>2.13225239743563</v>
      </c>
      <c r="Q22">
        <v>1.68896685038103</v>
      </c>
      <c r="R22">
        <v>1.64281999842223</v>
      </c>
      <c r="S22">
        <v>1.7466382010200501</v>
      </c>
      <c r="T22">
        <v>2.1674465689315801</v>
      </c>
      <c r="U22">
        <v>0.79661867238502304</v>
      </c>
      <c r="V22">
        <v>1.8327516920918401</v>
      </c>
      <c r="W22">
        <v>2.3781988098596401</v>
      </c>
      <c r="X22">
        <v>1.44822618784555</v>
      </c>
      <c r="Y22">
        <v>1.63999411101949</v>
      </c>
      <c r="Z22">
        <v>2.05627004607175</v>
      </c>
      <c r="AA22">
        <v>2.1043958284133999</v>
      </c>
      <c r="AB22">
        <v>2.2137714678355498</v>
      </c>
      <c r="AC22">
        <v>2.1506228693606602</v>
      </c>
      <c r="AD22">
        <v>1.38141806258462</v>
      </c>
      <c r="AE22">
        <v>1.4526025331913599</v>
      </c>
      <c r="AF22">
        <v>1.4657413694567201</v>
      </c>
      <c r="AG22">
        <v>2.1100906564824098</v>
      </c>
    </row>
    <row r="23" spans="2:33">
      <c r="K23" s="98">
        <v>1.79389313106801</v>
      </c>
      <c r="L23" s="98">
        <v>2.3731824183413401</v>
      </c>
      <c r="M23">
        <v>0.86025381793160305</v>
      </c>
      <c r="N23" s="98">
        <v>1.6510256635676399</v>
      </c>
      <c r="O23">
        <v>1.9580392170413901</v>
      </c>
      <c r="P23">
        <v>2.1347017428967701</v>
      </c>
      <c r="Q23">
        <v>1.68795359606728</v>
      </c>
      <c r="R23">
        <v>1.6366351532138601</v>
      </c>
      <c r="S23">
        <v>1.7422764144290599</v>
      </c>
      <c r="T23">
        <v>2.17632126054886</v>
      </c>
      <c r="U23">
        <v>0.77098900493535905</v>
      </c>
      <c r="V23">
        <v>1.83700914831801</v>
      </c>
      <c r="W23">
        <v>2.42708212537213</v>
      </c>
      <c r="X23">
        <v>1.4535887744551601</v>
      </c>
      <c r="Y23">
        <v>1.6531949064315601</v>
      </c>
      <c r="Z23">
        <v>2.0675429407889698</v>
      </c>
      <c r="AA23">
        <v>2.0920962664256502</v>
      </c>
      <c r="AB23">
        <v>2.1753485543937101</v>
      </c>
      <c r="AC23">
        <v>2.1570577449251398</v>
      </c>
      <c r="AD23">
        <v>1.36683350371795</v>
      </c>
      <c r="AE23">
        <v>1.4805774070408899</v>
      </c>
      <c r="AF23">
        <v>1.4729600179865701</v>
      </c>
      <c r="AG23">
        <v>2.12526217693939</v>
      </c>
    </row>
    <row r="24" spans="2:33">
      <c r="K24" s="98">
        <v>1.7924351620354599</v>
      </c>
      <c r="L24" s="98">
        <v>2.3794419899678001</v>
      </c>
      <c r="M24">
        <v>0.84747645623017098</v>
      </c>
      <c r="N24" s="98">
        <v>1.6472631460851599</v>
      </c>
      <c r="O24">
        <v>1.949235516488</v>
      </c>
      <c r="P24">
        <v>2.1989666930798499</v>
      </c>
      <c r="Q24">
        <v>1.6897457235994899</v>
      </c>
      <c r="R24">
        <v>1.6305734618018799</v>
      </c>
      <c r="S24">
        <v>1.73981560917482</v>
      </c>
      <c r="T24">
        <v>2.2007436385655401</v>
      </c>
      <c r="U24">
        <v>0.74745941793606296</v>
      </c>
      <c r="V24">
        <v>1.8375507793093899</v>
      </c>
      <c r="W24">
        <v>2.3813279555832501</v>
      </c>
      <c r="X24">
        <v>1.43877223801234</v>
      </c>
      <c r="Y24">
        <v>1.6596252355060099</v>
      </c>
      <c r="Z24">
        <v>2.0745989502661901</v>
      </c>
      <c r="AA24">
        <v>2.1176306419727702</v>
      </c>
      <c r="AB24">
        <v>2.21664482960509</v>
      </c>
      <c r="AC24">
        <v>2.1480983686808699</v>
      </c>
      <c r="AD24">
        <v>1.3626939732308201</v>
      </c>
      <c r="AE24">
        <v>1.4743965875518901</v>
      </c>
      <c r="AF24">
        <v>1.47520398304065</v>
      </c>
      <c r="AG24">
        <v>2.12654453307578</v>
      </c>
    </row>
    <row r="25" spans="2:33">
      <c r="K25" s="98">
        <v>1.80003203442028</v>
      </c>
      <c r="L25" s="98">
        <v>2.41674653278415</v>
      </c>
      <c r="M25">
        <v>0.874579538418923</v>
      </c>
      <c r="N25" s="98">
        <v>1.61510585838115</v>
      </c>
      <c r="O25">
        <v>1.93731869885444</v>
      </c>
      <c r="P25">
        <v>2.2978482048400402</v>
      </c>
      <c r="Q25">
        <v>1.70125324376786</v>
      </c>
      <c r="R25">
        <v>1.6240016862225199</v>
      </c>
      <c r="S25">
        <v>1.7370158056820699</v>
      </c>
      <c r="T25">
        <v>2.2451365840167701</v>
      </c>
      <c r="U25">
        <v>0.83221511367521706</v>
      </c>
      <c r="V25">
        <v>1.81479561437384</v>
      </c>
      <c r="W25">
        <v>2.3823559533295202</v>
      </c>
      <c r="X25">
        <v>1.4917956629621401</v>
      </c>
      <c r="Y25">
        <v>1.6863095460894699</v>
      </c>
      <c r="Z25">
        <v>2.1196597194646301</v>
      </c>
      <c r="AA25">
        <v>2.1684226173508998</v>
      </c>
      <c r="AB25">
        <v>2.26026908291532</v>
      </c>
      <c r="AC25">
        <v>2.1973972767282</v>
      </c>
      <c r="AD25">
        <v>1.33344167505339</v>
      </c>
      <c r="AE25">
        <v>1.4760046422200099</v>
      </c>
      <c r="AF25">
        <v>1.42479484658831</v>
      </c>
      <c r="AG25">
        <v>2.2072001427572201</v>
      </c>
    </row>
    <row r="26" spans="2:33">
      <c r="B26" s="98"/>
      <c r="K26" s="98">
        <v>1.7897884784074201</v>
      </c>
      <c r="L26" s="98">
        <v>2.3778923005050898</v>
      </c>
      <c r="M26">
        <v>0.87932359331209597</v>
      </c>
      <c r="N26" s="98">
        <v>1.60560269121735</v>
      </c>
      <c r="O26">
        <v>1.93082191426395</v>
      </c>
      <c r="P26">
        <v>2.2855518699458099</v>
      </c>
      <c r="Q26">
        <v>1.6709517392570099</v>
      </c>
      <c r="R26">
        <v>1.59745870014812</v>
      </c>
      <c r="S26">
        <v>1.7235901808795699</v>
      </c>
      <c r="T26">
        <v>2.2360993568539902</v>
      </c>
      <c r="U26">
        <v>0.85088693284403205</v>
      </c>
      <c r="V26">
        <v>1.80447680631394</v>
      </c>
      <c r="W26">
        <v>2.3651127702840302</v>
      </c>
      <c r="X26">
        <v>1.4600975779709</v>
      </c>
      <c r="Y26">
        <v>1.66834019275873</v>
      </c>
      <c r="Z26">
        <v>2.06303970324756</v>
      </c>
      <c r="AA26">
        <v>2.1529090782801399</v>
      </c>
      <c r="AB26">
        <v>2.2043473646302099</v>
      </c>
      <c r="AC26">
        <v>2.1614405876321201</v>
      </c>
      <c r="AD26">
        <v>1.3191077754745599</v>
      </c>
      <c r="AE26">
        <v>1.4561819085765499</v>
      </c>
      <c r="AF26">
        <v>1.42372753382182</v>
      </c>
      <c r="AG26">
        <v>2.1638281367313699</v>
      </c>
    </row>
    <row r="27" spans="2:33">
      <c r="B27" s="98"/>
      <c r="K27" s="98">
        <v>1.7869692868462199</v>
      </c>
      <c r="L27" s="98">
        <v>2.3963008880694998</v>
      </c>
      <c r="M27">
        <v>0.81982536184069499</v>
      </c>
      <c r="N27" s="98">
        <v>1.5764338013455099</v>
      </c>
      <c r="O27">
        <v>1.96146950525936</v>
      </c>
      <c r="P27">
        <v>2.2957414375534801</v>
      </c>
      <c r="Q27">
        <v>1.68742374842982</v>
      </c>
      <c r="R27">
        <v>1.4888395344849701</v>
      </c>
      <c r="S27">
        <v>1.5480355509168</v>
      </c>
      <c r="T27">
        <v>2.1895582000502398</v>
      </c>
      <c r="U27">
        <v>1.26275875121529</v>
      </c>
      <c r="V27">
        <v>1.77179211867183</v>
      </c>
      <c r="W27">
        <v>2.34448072548278</v>
      </c>
      <c r="X27">
        <v>1.34117113288305</v>
      </c>
      <c r="Y27">
        <v>1.9946661535228201</v>
      </c>
      <c r="Z27">
        <v>2.1609016170042299</v>
      </c>
      <c r="AA27">
        <v>2.1804164194696698</v>
      </c>
      <c r="AB27">
        <v>2.2743321117122099</v>
      </c>
      <c r="AC27">
        <v>1.6248904160581401</v>
      </c>
      <c r="AD27">
        <v>1.0926990333134301</v>
      </c>
      <c r="AE27">
        <v>1.0378827923721601</v>
      </c>
      <c r="AF27">
        <v>1.1532782601140901</v>
      </c>
      <c r="AG27">
        <v>2.31449762824816</v>
      </c>
    </row>
    <row r="28" spans="2:33">
      <c r="K28" s="98">
        <v>1.7853847092595501</v>
      </c>
      <c r="L28" s="98">
        <v>2.39533604542406</v>
      </c>
      <c r="M28">
        <v>0.83084685208037801</v>
      </c>
      <c r="N28" s="98">
        <v>1.5581779783134699</v>
      </c>
      <c r="O28">
        <v>1.93999583602722</v>
      </c>
      <c r="P28">
        <v>2.3465484669774002</v>
      </c>
      <c r="Q28">
        <v>1.70682259309064</v>
      </c>
      <c r="R28">
        <v>1.4940536087671901</v>
      </c>
      <c r="S28">
        <v>1.55498260767052</v>
      </c>
      <c r="T28">
        <v>2.2251655125029401</v>
      </c>
      <c r="U28">
        <v>1.3368273531145201</v>
      </c>
      <c r="V28">
        <v>1.75857595253722</v>
      </c>
      <c r="W28">
        <v>2.29665949970556</v>
      </c>
      <c r="X28">
        <v>1.3861713684644601</v>
      </c>
      <c r="Y28">
        <v>2.0439072883553302</v>
      </c>
      <c r="Z28">
        <v>2.1702799330924099</v>
      </c>
      <c r="AA28">
        <v>2.2446162852136902</v>
      </c>
      <c r="AB28">
        <v>2.2765252321694902</v>
      </c>
      <c r="AC28">
        <v>1.61618845544491</v>
      </c>
      <c r="AD28">
        <v>1.04159337125538</v>
      </c>
      <c r="AE28">
        <v>1.00478249962567</v>
      </c>
      <c r="AF28">
        <v>1.1264022010582699</v>
      </c>
      <c r="AG28">
        <v>2.3787165451249099</v>
      </c>
    </row>
    <row r="29" spans="2:33">
      <c r="K29" s="98">
        <v>1.78379595548165</v>
      </c>
      <c r="L29" s="98">
        <v>2.4201078015478501</v>
      </c>
      <c r="M29">
        <v>0.83461874023718297</v>
      </c>
      <c r="N29" s="98">
        <v>1.5189579775854301</v>
      </c>
      <c r="O29">
        <v>1.9185363996667399</v>
      </c>
      <c r="P29">
        <v>2.39124242233583</v>
      </c>
      <c r="Q29">
        <v>1.70696496507786</v>
      </c>
      <c r="R29">
        <v>1.49585136476443</v>
      </c>
      <c r="S29">
        <v>1.5424632571583401</v>
      </c>
      <c r="T29">
        <v>2.25139053217455</v>
      </c>
      <c r="U29">
        <v>1.39196664544459</v>
      </c>
      <c r="V29">
        <v>1.7003029212515901</v>
      </c>
      <c r="W29">
        <v>2.2497541345141099</v>
      </c>
      <c r="X29">
        <v>1.42603222632392</v>
      </c>
      <c r="Y29">
        <v>2.0930901099071</v>
      </c>
      <c r="Z29">
        <v>2.1697087288493702</v>
      </c>
      <c r="AA29">
        <v>2.26820307600175</v>
      </c>
      <c r="AB29">
        <v>2.29351299632676</v>
      </c>
      <c r="AC29">
        <v>1.565150336998</v>
      </c>
      <c r="AD29">
        <v>1.0021391832747999</v>
      </c>
      <c r="AE29">
        <v>1.01312803756004</v>
      </c>
      <c r="AF29">
        <v>1.1288003221337</v>
      </c>
      <c r="AG29">
        <v>2.42641889326188</v>
      </c>
    </row>
    <row r="30" spans="2:33">
      <c r="K30" s="98">
        <v>1.7667292527179499</v>
      </c>
      <c r="L30" s="98">
        <v>2.3971018046109598</v>
      </c>
      <c r="M30">
        <v>0.82069684576537305</v>
      </c>
      <c r="N30" s="98">
        <v>1.4896902547424</v>
      </c>
      <c r="O30">
        <v>1.87757940757148</v>
      </c>
      <c r="P30">
        <v>2.3896136699622201</v>
      </c>
      <c r="Q30">
        <v>1.6790361918751999</v>
      </c>
      <c r="R30">
        <v>1.4681380405086</v>
      </c>
      <c r="S30">
        <v>1.5107214325237801</v>
      </c>
      <c r="T30">
        <v>2.2233820967743401</v>
      </c>
      <c r="U30">
        <v>1.3938482289426499</v>
      </c>
      <c r="V30">
        <v>1.6626026153765501</v>
      </c>
      <c r="W30">
        <v>2.2411943031256398</v>
      </c>
      <c r="X30">
        <v>1.4292425394432899</v>
      </c>
      <c r="Y30">
        <v>2.0998269909267799</v>
      </c>
      <c r="Z30">
        <v>2.1359136165694301</v>
      </c>
      <c r="AA30">
        <v>2.26846436683243</v>
      </c>
      <c r="AB30">
        <v>2.2952767167006698</v>
      </c>
      <c r="AC30">
        <v>1.4888745816351501</v>
      </c>
      <c r="AD30">
        <v>0.95507400911345497</v>
      </c>
      <c r="AE30">
        <v>1.03653913847801</v>
      </c>
      <c r="AF30">
        <v>1.12880211516984</v>
      </c>
      <c r="AG30">
        <v>2.39711906163132</v>
      </c>
    </row>
    <row r="31" spans="2:33">
      <c r="K31" s="98">
        <v>1.7715126933299301</v>
      </c>
      <c r="L31" s="98">
        <v>2.4074411308194898</v>
      </c>
      <c r="M31">
        <v>0.82993338437485298</v>
      </c>
      <c r="N31" s="98">
        <v>1.4948892577352499</v>
      </c>
      <c r="O31">
        <v>1.9085169484276401</v>
      </c>
      <c r="P31">
        <v>2.38210339518373</v>
      </c>
      <c r="Q31">
        <v>1.70723004945152</v>
      </c>
      <c r="R31">
        <v>1.4529520399299101</v>
      </c>
      <c r="S31">
        <v>1.4993111932224501</v>
      </c>
      <c r="T31">
        <v>2.22640912842314</v>
      </c>
      <c r="U31">
        <v>1.3795491877856201</v>
      </c>
      <c r="V31">
        <v>1.66126055231967</v>
      </c>
      <c r="W31">
        <v>2.3106189334612699</v>
      </c>
      <c r="X31">
        <v>1.40794579878552</v>
      </c>
      <c r="Y31">
        <v>2.1198244446460799</v>
      </c>
      <c r="Z31">
        <v>2.1415314013267701</v>
      </c>
      <c r="AA31">
        <v>2.2895251838469299</v>
      </c>
      <c r="AB31">
        <v>2.3044931812526999</v>
      </c>
      <c r="AC31">
        <v>1.4665924956625001</v>
      </c>
      <c r="AD31">
        <v>0.94060426048479395</v>
      </c>
      <c r="AE31">
        <v>1.05888202331943</v>
      </c>
      <c r="AF31">
        <v>1.14413535402543</v>
      </c>
      <c r="AG31">
        <v>2.3797724253802701</v>
      </c>
    </row>
    <row r="32" spans="2:33">
      <c r="K32" s="98">
        <v>1.77701847664075</v>
      </c>
      <c r="L32" s="98">
        <v>2.42019983339907</v>
      </c>
      <c r="M32">
        <v>0.75231788037022995</v>
      </c>
      <c r="N32" s="98">
        <v>1.27703945392233</v>
      </c>
      <c r="O32">
        <v>2.0056121079514302</v>
      </c>
      <c r="P32">
        <v>2.3767492479572701</v>
      </c>
      <c r="Q32">
        <v>1.7729166145976201</v>
      </c>
      <c r="R32">
        <v>1.51810453442967</v>
      </c>
      <c r="S32">
        <v>1.8023217834829699</v>
      </c>
      <c r="T32">
        <v>2.1635737784517901</v>
      </c>
      <c r="U32">
        <v>1.3091253559788201</v>
      </c>
      <c r="V32">
        <v>1.5779207767969401</v>
      </c>
      <c r="W32">
        <v>2.4100562935763601</v>
      </c>
      <c r="X32">
        <v>1.38268366332218</v>
      </c>
      <c r="Y32">
        <v>1.85771608944722</v>
      </c>
      <c r="Z32">
        <v>2.0983002278904999</v>
      </c>
      <c r="AA32">
        <v>2.02371337819238</v>
      </c>
      <c r="AB32">
        <v>2.12820539990491</v>
      </c>
      <c r="AC32">
        <v>1.4207064819941599</v>
      </c>
      <c r="AD32">
        <v>0.84246975827056003</v>
      </c>
      <c r="AE32">
        <v>0.93635031667064705</v>
      </c>
      <c r="AF32">
        <v>1.4939745842096599</v>
      </c>
      <c r="AG32">
        <v>2.30631855374609</v>
      </c>
    </row>
    <row r="33" spans="10:33">
      <c r="K33" s="98">
        <v>1.7762634540697599</v>
      </c>
      <c r="L33" s="98">
        <v>2.42936694451544</v>
      </c>
      <c r="M33">
        <v>0.75339146456661998</v>
      </c>
      <c r="N33" s="98">
        <v>1.25476004083744</v>
      </c>
      <c r="O33">
        <v>1.9746249707644901</v>
      </c>
      <c r="P33">
        <v>2.4028799606856599</v>
      </c>
      <c r="Q33">
        <v>1.7853432176816999</v>
      </c>
      <c r="R33">
        <v>1.5194348670248199</v>
      </c>
      <c r="S33">
        <v>1.80669043201041</v>
      </c>
      <c r="T33">
        <v>2.1462784795264001</v>
      </c>
      <c r="U33">
        <v>1.3243394068460299</v>
      </c>
      <c r="V33">
        <v>1.54642774190016</v>
      </c>
      <c r="W33">
        <v>2.4252949948606402</v>
      </c>
      <c r="X33">
        <v>1.38801718593796</v>
      </c>
      <c r="Y33">
        <v>1.90074144679991</v>
      </c>
      <c r="Z33">
        <v>2.0580058673397201</v>
      </c>
      <c r="AA33">
        <v>2.0359138679884099</v>
      </c>
      <c r="AB33">
        <v>2.1265581097423101</v>
      </c>
      <c r="AC33">
        <v>1.36878354722208</v>
      </c>
      <c r="AD33">
        <v>0.815109937519926</v>
      </c>
      <c r="AE33">
        <v>0.96157143240449205</v>
      </c>
      <c r="AF33">
        <v>1.53161775670439</v>
      </c>
      <c r="AG33">
        <v>2.3019360405598102</v>
      </c>
    </row>
    <row r="34" spans="10:33">
      <c r="K34" s="98">
        <v>1.77496929110102</v>
      </c>
      <c r="L34" s="98">
        <v>2.4420011175441698</v>
      </c>
      <c r="M34">
        <v>0.74685841016013899</v>
      </c>
      <c r="N34" s="98">
        <v>1.24275603892007</v>
      </c>
      <c r="O34">
        <v>1.9680239633701</v>
      </c>
      <c r="P34">
        <v>2.4061662445791998</v>
      </c>
      <c r="Q34">
        <v>1.7719358574481401</v>
      </c>
      <c r="R34">
        <v>1.51555443860432</v>
      </c>
      <c r="S34">
        <v>1.80123819061297</v>
      </c>
      <c r="T34">
        <v>2.1192383555346099</v>
      </c>
      <c r="U34">
        <v>1.31001979266209</v>
      </c>
      <c r="V34">
        <v>1.52132059332176</v>
      </c>
      <c r="W34">
        <v>2.4420011175441698</v>
      </c>
      <c r="X34">
        <v>1.3754977275501199</v>
      </c>
      <c r="Y34">
        <v>1.89636259517261</v>
      </c>
      <c r="Z34">
        <v>2.0124332407782002</v>
      </c>
      <c r="AA34">
        <v>2.0399873340674599</v>
      </c>
      <c r="AB34">
        <v>2.1245544129614502</v>
      </c>
      <c r="AC34">
        <v>1.36429054591546</v>
      </c>
      <c r="AD34">
        <v>0.80358759428774496</v>
      </c>
      <c r="AE34">
        <v>0.96304976144296695</v>
      </c>
      <c r="AF34">
        <v>1.5486303979235201</v>
      </c>
      <c r="AG34">
        <v>2.2562658869782002</v>
      </c>
    </row>
    <row r="35" spans="10:33">
      <c r="K35" s="98">
        <v>1.7951185068058999</v>
      </c>
      <c r="L35" s="98">
        <v>2.4743809456133001</v>
      </c>
      <c r="M35">
        <v>0.74723913429206801</v>
      </c>
      <c r="N35" s="98">
        <v>1.23019826301907</v>
      </c>
      <c r="O35">
        <v>1.99397310383793</v>
      </c>
      <c r="P35">
        <v>2.43839213450766</v>
      </c>
      <c r="Q35">
        <v>1.7666208067637299</v>
      </c>
      <c r="R35">
        <v>1.51283565636508</v>
      </c>
      <c r="S35">
        <v>1.83911299631823</v>
      </c>
      <c r="T35">
        <v>2.1487191120604399</v>
      </c>
      <c r="U35">
        <v>1.30450794346633</v>
      </c>
      <c r="V35">
        <v>1.5142382806094199</v>
      </c>
      <c r="W35">
        <v>2.5366357570063398</v>
      </c>
      <c r="X35">
        <v>1.3671088005076399</v>
      </c>
      <c r="Y35">
        <v>1.91409681776354</v>
      </c>
      <c r="Z35">
        <v>2.02318505224045</v>
      </c>
      <c r="AA35">
        <v>2.0112065110360402</v>
      </c>
      <c r="AB35">
        <v>2.1215827817193902</v>
      </c>
      <c r="AC35">
        <v>1.3871539637749699</v>
      </c>
      <c r="AD35">
        <v>0.80538712876129903</v>
      </c>
      <c r="AE35">
        <v>0.98695867524216596</v>
      </c>
      <c r="AF35">
        <v>1.58073766359185</v>
      </c>
      <c r="AG35">
        <v>2.2532832095286199</v>
      </c>
    </row>
    <row r="36" spans="10:33">
      <c r="K36" s="98">
        <v>1.7973172142287399</v>
      </c>
      <c r="L36" s="98">
        <v>2.4736753854576099</v>
      </c>
      <c r="M36">
        <v>0.75180570402643199</v>
      </c>
      <c r="N36" s="98">
        <v>1.25171771373027</v>
      </c>
      <c r="O36">
        <v>2.01211957325539</v>
      </c>
      <c r="P36">
        <v>2.44812695612787</v>
      </c>
      <c r="Q36">
        <v>1.7815754716476999</v>
      </c>
      <c r="R36">
        <v>1.5250757238550201</v>
      </c>
      <c r="S36">
        <v>1.84413680572615</v>
      </c>
      <c r="T36">
        <v>2.1696426619852902</v>
      </c>
      <c r="U36">
        <v>1.3099932383122199</v>
      </c>
      <c r="V36">
        <v>1.54077638403655</v>
      </c>
      <c r="W36">
        <v>2.56756600654372</v>
      </c>
      <c r="X36">
        <v>1.3779620011376099</v>
      </c>
      <c r="Y36">
        <v>1.9117684823374499</v>
      </c>
      <c r="Z36">
        <v>2.0463463750093398</v>
      </c>
      <c r="AA36">
        <v>2.0127106360737099</v>
      </c>
      <c r="AB36">
        <v>2.1244717720673298</v>
      </c>
      <c r="AC36">
        <v>1.3982916566042101</v>
      </c>
      <c r="AD36">
        <v>0.82772686447586696</v>
      </c>
      <c r="AE36">
        <v>0.97097955348460196</v>
      </c>
      <c r="AF36">
        <v>1.5734867833814701</v>
      </c>
      <c r="AG36">
        <v>2.2659384200138399</v>
      </c>
    </row>
    <row r="37" spans="10:33">
      <c r="K37" s="98">
        <v>1.80312650588519</v>
      </c>
      <c r="L37" s="98">
        <v>2.5806624475031499</v>
      </c>
      <c r="M37">
        <v>0.65684615465255503</v>
      </c>
      <c r="N37" s="98">
        <v>1.2838279184693999</v>
      </c>
      <c r="O37">
        <v>2.10100922760203</v>
      </c>
      <c r="P37">
        <v>2.5533052990323299</v>
      </c>
      <c r="Q37">
        <v>1.4646857623921301</v>
      </c>
      <c r="R37">
        <v>1.3151783594908499</v>
      </c>
      <c r="S37">
        <v>1.8917428998325101</v>
      </c>
      <c r="T37">
        <v>2.0878900498537001</v>
      </c>
      <c r="U37">
        <v>1.07921843460253</v>
      </c>
      <c r="V37">
        <v>1.48282741307069</v>
      </c>
      <c r="W37">
        <v>2.3022518349705199</v>
      </c>
      <c r="X37">
        <v>0.81492739740457598</v>
      </c>
      <c r="Y37">
        <v>1.95631773393132</v>
      </c>
      <c r="Z37">
        <v>1.9134162124446199</v>
      </c>
      <c r="AA37">
        <v>1.8823219684058801</v>
      </c>
      <c r="AB37">
        <v>2.1336036910418201</v>
      </c>
      <c r="AC37">
        <v>1.3561581880062801</v>
      </c>
      <c r="AD37">
        <v>0.90748256618030398</v>
      </c>
      <c r="AE37">
        <v>0.92409017078785205</v>
      </c>
      <c r="AF37">
        <v>1.8705125726801299</v>
      </c>
      <c r="AG37">
        <v>1.87728541032253</v>
      </c>
    </row>
    <row r="38" spans="10:33">
      <c r="K38" s="98">
        <v>1.8140000530109099</v>
      </c>
      <c r="L38" s="98">
        <v>2.61578962432031</v>
      </c>
      <c r="M38">
        <v>0.672339909733501</v>
      </c>
      <c r="N38" s="98">
        <v>1.27118116709942</v>
      </c>
      <c r="O38">
        <v>2.1227914850965202</v>
      </c>
      <c r="P38">
        <v>2.5948415521425798</v>
      </c>
      <c r="Q38">
        <v>1.44853161373518</v>
      </c>
      <c r="R38">
        <v>1.28135972092725</v>
      </c>
      <c r="S38">
        <v>1.9251111193839601</v>
      </c>
      <c r="T38">
        <v>2.2533919119330998</v>
      </c>
      <c r="U38">
        <v>1.0314266998633701</v>
      </c>
      <c r="V38">
        <v>1.43925881808511</v>
      </c>
      <c r="W38">
        <v>2.6864267868380902</v>
      </c>
      <c r="X38">
        <v>0.78814681433181799</v>
      </c>
      <c r="Y38">
        <v>1.8765510829532599</v>
      </c>
      <c r="Z38">
        <v>1.8729588396439101</v>
      </c>
      <c r="AA38">
        <v>1.8848544784193699</v>
      </c>
      <c r="AB38">
        <v>2.1917381998451799</v>
      </c>
      <c r="AC38">
        <v>1.35709141783771</v>
      </c>
      <c r="AD38">
        <v>0.90128298232799497</v>
      </c>
      <c r="AE38">
        <v>0.92505939837970097</v>
      </c>
      <c r="AF38">
        <v>1.95927553958881</v>
      </c>
      <c r="AG38">
        <v>1.8596687516608199</v>
      </c>
    </row>
    <row r="39" spans="10:33">
      <c r="K39" s="98">
        <v>1.82728549800883</v>
      </c>
      <c r="L39" s="98">
        <v>2.6589046287600899</v>
      </c>
      <c r="M39">
        <v>0.65009751504370095</v>
      </c>
      <c r="N39" s="98">
        <v>1.27068631581069</v>
      </c>
      <c r="O39">
        <v>2.1641877399204699</v>
      </c>
      <c r="P39">
        <v>2.6379928032032698</v>
      </c>
      <c r="Q39">
        <v>1.4127956885314701</v>
      </c>
      <c r="R39">
        <v>1.26204898096667</v>
      </c>
      <c r="S39">
        <v>1.92890215348544</v>
      </c>
      <c r="T39">
        <v>2.2875188716388899</v>
      </c>
      <c r="U39">
        <v>0.94681541974429395</v>
      </c>
      <c r="V39">
        <v>1.42263546511303</v>
      </c>
      <c r="W39">
        <v>2.77639671752944</v>
      </c>
      <c r="X39">
        <v>0.71497828582826395</v>
      </c>
      <c r="Y39">
        <v>1.9002580296324301</v>
      </c>
      <c r="Z39">
        <v>1.8662169342542301</v>
      </c>
      <c r="AA39">
        <v>1.81502623553217</v>
      </c>
      <c r="AB39">
        <v>2.23034513865024</v>
      </c>
      <c r="AC39">
        <v>1.4014683251648199</v>
      </c>
      <c r="AD39">
        <v>0.942973603762289</v>
      </c>
      <c r="AE39">
        <v>0.95641446541698205</v>
      </c>
      <c r="AF39">
        <v>1.9917127314488201</v>
      </c>
      <c r="AG39">
        <v>1.8289697560076099</v>
      </c>
    </row>
    <row r="40" spans="10:33">
      <c r="K40" s="98">
        <v>1.82338335455062</v>
      </c>
      <c r="L40" s="98">
        <v>2.67066356665761</v>
      </c>
      <c r="M40">
        <v>0.65989397692171203</v>
      </c>
      <c r="N40" s="98">
        <v>1.2941700309984201</v>
      </c>
      <c r="O40">
        <v>2.1747214286194998</v>
      </c>
      <c r="P40">
        <v>2.6162789212558901</v>
      </c>
      <c r="Q40">
        <v>1.39414089292207</v>
      </c>
      <c r="R40">
        <v>1.2411504975406</v>
      </c>
      <c r="S40">
        <v>1.89911062759479</v>
      </c>
      <c r="T40">
        <v>2.2967753463616498</v>
      </c>
      <c r="U40">
        <v>0.882210105077878</v>
      </c>
      <c r="V40">
        <v>1.4210554190492699</v>
      </c>
      <c r="W40">
        <v>2.7173287148001699</v>
      </c>
      <c r="X40">
        <v>0.69849434829792101</v>
      </c>
      <c r="Y40">
        <v>1.8632458790570099</v>
      </c>
      <c r="Z40">
        <v>1.8748093048319801</v>
      </c>
      <c r="AA40">
        <v>1.81473028832615</v>
      </c>
      <c r="AB40">
        <v>2.29331033578941</v>
      </c>
      <c r="AC40">
        <v>1.39766206298676</v>
      </c>
      <c r="AD40">
        <v>0.964457065475255</v>
      </c>
      <c r="AE40">
        <v>0.92841990456229495</v>
      </c>
      <c r="AF40">
        <v>1.9706916955487099</v>
      </c>
      <c r="AG40">
        <v>1.8075159497444</v>
      </c>
    </row>
    <row r="41" spans="10:33">
      <c r="K41" s="98">
        <v>1.82680962042406</v>
      </c>
      <c r="L41" s="98">
        <v>2.6568576674569999</v>
      </c>
      <c r="M41">
        <v>0.654625214340674</v>
      </c>
      <c r="N41" s="98">
        <v>1.3331423219707199</v>
      </c>
      <c r="O41">
        <v>2.1834742013053599</v>
      </c>
      <c r="P41">
        <v>2.61651346334386</v>
      </c>
      <c r="Q41">
        <v>1.3825419904477401</v>
      </c>
      <c r="R41">
        <v>1.24534565642261</v>
      </c>
      <c r="S41">
        <v>1.8846678452182599</v>
      </c>
      <c r="T41">
        <v>2.3168519007250499</v>
      </c>
      <c r="U41">
        <v>0.87094256973183504</v>
      </c>
      <c r="V41">
        <v>1.4150143976842899</v>
      </c>
      <c r="W41">
        <v>2.6405341981679999</v>
      </c>
      <c r="X41">
        <v>0.70900693243234703</v>
      </c>
      <c r="Y41">
        <v>1.8480707609343501</v>
      </c>
      <c r="Z41">
        <v>1.9105505700518901</v>
      </c>
      <c r="AA41">
        <v>1.8496483463212401</v>
      </c>
      <c r="AB41">
        <v>2.3459849601363798</v>
      </c>
      <c r="AC41">
        <v>1.39770801504923</v>
      </c>
      <c r="AD41">
        <v>1.0000993918648999</v>
      </c>
      <c r="AE41">
        <v>0.88325841995086896</v>
      </c>
      <c r="AF41">
        <v>1.9455423245813299</v>
      </c>
      <c r="AG41">
        <v>1.83773573654612</v>
      </c>
    </row>
    <row r="42" spans="10:33">
      <c r="J42">
        <v>4</v>
      </c>
      <c r="K42" s="98">
        <v>1.83052264309566</v>
      </c>
      <c r="L42" s="98">
        <v>2.7578027009326598</v>
      </c>
      <c r="M42">
        <v>0.53730948653737898</v>
      </c>
      <c r="N42" s="98">
        <v>1.35601426685714</v>
      </c>
      <c r="O42">
        <v>2.2425199801779199</v>
      </c>
      <c r="P42">
        <v>2.6702310449139102</v>
      </c>
      <c r="Q42">
        <v>1.53024935414417</v>
      </c>
      <c r="R42">
        <v>1.5746595402502299</v>
      </c>
      <c r="S42">
        <v>2.1646219575074901</v>
      </c>
      <c r="T42">
        <v>2.33522001933262</v>
      </c>
      <c r="U42">
        <v>1.10942347924519</v>
      </c>
      <c r="V42">
        <v>1.59880931070007</v>
      </c>
      <c r="W42">
        <v>2.6916446398348199</v>
      </c>
      <c r="X42">
        <v>0.38377952192053399</v>
      </c>
      <c r="Y42">
        <v>1.7970101304741399</v>
      </c>
      <c r="Z42">
        <v>1.63326444492943</v>
      </c>
      <c r="AA42">
        <v>1.66990466427076</v>
      </c>
      <c r="AB42">
        <v>2.7702343703231298</v>
      </c>
      <c r="AC42">
        <v>1.43441001460569</v>
      </c>
      <c r="AD42">
        <v>0.42245396146022701</v>
      </c>
      <c r="AE42">
        <v>0.80045246792124602</v>
      </c>
      <c r="AF42">
        <v>1.66013732615627</v>
      </c>
      <c r="AG42">
        <v>1.6224901226764901</v>
      </c>
    </row>
    <row r="43" spans="10:33">
      <c r="K43" s="98">
        <v>1.83397602339525</v>
      </c>
      <c r="L43" s="98">
        <v>2.79307272262401</v>
      </c>
      <c r="M43">
        <v>0.53831850917986401</v>
      </c>
      <c r="N43" s="98">
        <v>1.39665957961674</v>
      </c>
      <c r="O43">
        <v>2.2678436143046601</v>
      </c>
      <c r="P43">
        <v>2.6743901465383901</v>
      </c>
      <c r="Q43">
        <v>1.5260113137809299</v>
      </c>
      <c r="R43">
        <v>1.5944028606859699</v>
      </c>
      <c r="S43">
        <v>2.1728229588702499</v>
      </c>
      <c r="T43">
        <v>2.37139314068295</v>
      </c>
      <c r="U43">
        <v>1.0898179149409499</v>
      </c>
      <c r="V43">
        <v>1.58663221074804</v>
      </c>
      <c r="W43">
        <v>2.7197538522531501</v>
      </c>
      <c r="X43">
        <v>0.34748625545964301</v>
      </c>
      <c r="Y43">
        <v>1.7547352150741899</v>
      </c>
      <c r="Z43">
        <v>1.62081101064305</v>
      </c>
      <c r="AA43">
        <v>1.6456228294266</v>
      </c>
      <c r="AB43">
        <v>2.83925834056702</v>
      </c>
      <c r="AC43">
        <v>1.49803351224512</v>
      </c>
      <c r="AD43">
        <v>0.43451570965264902</v>
      </c>
      <c r="AE43">
        <v>0.77488483889187798</v>
      </c>
      <c r="AF43">
        <v>1.63669599326233</v>
      </c>
      <c r="AG43">
        <v>1.6266188993572399</v>
      </c>
    </row>
    <row r="44" spans="10:33">
      <c r="K44" s="98">
        <v>1.8313829572973801</v>
      </c>
      <c r="L44" s="98">
        <v>2.8355576090408299</v>
      </c>
      <c r="M44">
        <v>0.53479985405050601</v>
      </c>
      <c r="N44" s="98">
        <v>1.41988728939183</v>
      </c>
      <c r="O44">
        <v>2.2680735971901602</v>
      </c>
      <c r="P44">
        <v>2.6302690101184201</v>
      </c>
      <c r="Q44">
        <v>1.5219780264487299</v>
      </c>
      <c r="R44">
        <v>1.63259584051753</v>
      </c>
      <c r="S44">
        <v>2.18980299260837</v>
      </c>
      <c r="T44">
        <v>2.3501583375479398</v>
      </c>
      <c r="U44">
        <v>1.0828832303556499</v>
      </c>
      <c r="V44">
        <v>1.64555956763762</v>
      </c>
      <c r="W44">
        <v>2.7093656653753202</v>
      </c>
      <c r="X44">
        <v>0.31149034746967502</v>
      </c>
      <c r="Y44">
        <v>1.73447193522638</v>
      </c>
      <c r="Z44">
        <v>1.6257355228021799</v>
      </c>
      <c r="AA44">
        <v>1.6262576224401799</v>
      </c>
      <c r="AB44">
        <v>2.9112135921076301</v>
      </c>
      <c r="AC44">
        <v>1.5283275817462201</v>
      </c>
      <c r="AD44">
        <v>0.40455990963907301</v>
      </c>
      <c r="AE44">
        <v>0.80859133248011505</v>
      </c>
      <c r="AF44">
        <v>1.58813759305767</v>
      </c>
      <c r="AG44">
        <v>1.66584199213234</v>
      </c>
    </row>
    <row r="45" spans="10:33">
      <c r="K45" s="98">
        <v>1.8419633749434201</v>
      </c>
      <c r="L45" s="98">
        <v>2.8420812392629502</v>
      </c>
      <c r="M45">
        <v>0.56821949107615199</v>
      </c>
      <c r="N45" s="98">
        <v>1.4293744782382101</v>
      </c>
      <c r="O45">
        <v>2.2649829861515101</v>
      </c>
      <c r="P45">
        <v>2.6529964504876302</v>
      </c>
      <c r="Q45">
        <v>1.5761748226691701</v>
      </c>
      <c r="R45">
        <v>1.7340221285592501</v>
      </c>
      <c r="S45">
        <v>2.1331568146663802</v>
      </c>
      <c r="T45">
        <v>2.3426977531497801</v>
      </c>
      <c r="U45">
        <v>1.10234585178615</v>
      </c>
      <c r="V45">
        <v>1.7109407711737401</v>
      </c>
      <c r="W45">
        <v>2.6735508521280198</v>
      </c>
      <c r="X45">
        <v>0.35194423914792999</v>
      </c>
      <c r="Y45">
        <v>1.75889047023879</v>
      </c>
      <c r="Z45">
        <v>1.67992459943842</v>
      </c>
      <c r="AA45">
        <v>1.6504260533875501</v>
      </c>
      <c r="AB45">
        <v>2.9069510223239798</v>
      </c>
      <c r="AC45">
        <v>1.54253120027665</v>
      </c>
      <c r="AD45">
        <v>0.37672900622692701</v>
      </c>
      <c r="AE45">
        <v>0.828435140126484</v>
      </c>
      <c r="AF45">
        <v>1.5342059371724901</v>
      </c>
      <c r="AG45">
        <v>1.75129540754473</v>
      </c>
    </row>
    <row r="46" spans="10:33">
      <c r="K46" s="98">
        <v>1.8443407323338701</v>
      </c>
      <c r="L46" s="98">
        <v>2.81867026901838</v>
      </c>
      <c r="M46">
        <v>0.58321879856939696</v>
      </c>
      <c r="N46" s="98">
        <v>1.38963287104035</v>
      </c>
      <c r="O46">
        <v>2.15862498229568</v>
      </c>
      <c r="P46">
        <v>2.6746539389764901</v>
      </c>
      <c r="Q46">
        <v>1.5460332284399501</v>
      </c>
      <c r="R46">
        <v>1.80366211271264</v>
      </c>
      <c r="S46">
        <v>2.1969887981364602</v>
      </c>
      <c r="T46">
        <v>2.35836290571249</v>
      </c>
      <c r="U46">
        <v>1.16301918608958</v>
      </c>
      <c r="V46">
        <v>1.783028313865</v>
      </c>
      <c r="W46">
        <v>2.4841044523595199</v>
      </c>
      <c r="X46">
        <v>0.40817309272378599</v>
      </c>
      <c r="Y46">
        <v>1.77730685235583</v>
      </c>
      <c r="Z46">
        <v>1.72286574775395</v>
      </c>
      <c r="AA46">
        <v>1.71991624113109</v>
      </c>
      <c r="AB46">
        <v>2.8408754549030202</v>
      </c>
      <c r="AC46">
        <v>1.4989526143251399</v>
      </c>
      <c r="AD46">
        <v>0.35938884714505798</v>
      </c>
      <c r="AE46">
        <v>0.85392833982972505</v>
      </c>
      <c r="AF46">
        <v>1.4795455599687799</v>
      </c>
      <c r="AG46">
        <v>1.8346361913612901</v>
      </c>
    </row>
    <row r="47" spans="10:33">
      <c r="K47" s="98">
        <v>1.8529890619774301</v>
      </c>
      <c r="L47" s="98">
        <v>2.9475804116364501</v>
      </c>
      <c r="M47">
        <v>0.38661133021106298</v>
      </c>
      <c r="N47" s="98">
        <v>1.2156676381671201</v>
      </c>
      <c r="O47">
        <v>2.1588629917623301</v>
      </c>
      <c r="P47">
        <v>2.8305348288221399</v>
      </c>
      <c r="Q47">
        <v>1.3616970972496301</v>
      </c>
      <c r="R47">
        <v>1.3694103460675899</v>
      </c>
      <c r="S47">
        <v>2.2685387807947799</v>
      </c>
      <c r="T47">
        <v>1.97674830922273</v>
      </c>
      <c r="U47">
        <v>1.21574752943888</v>
      </c>
      <c r="V47">
        <v>1.7889222679610599</v>
      </c>
      <c r="W47">
        <v>2.90327122887662</v>
      </c>
      <c r="X47">
        <v>0.110010565573292</v>
      </c>
      <c r="Y47">
        <v>1.85621542986861</v>
      </c>
      <c r="Z47">
        <v>1.5322741962828601</v>
      </c>
      <c r="AA47">
        <v>2.0014320970733301</v>
      </c>
      <c r="AB47">
        <v>2.3586309599622499</v>
      </c>
      <c r="AC47">
        <v>1.95596496137229</v>
      </c>
      <c r="AD47">
        <v>2.6009959340739099E-2</v>
      </c>
      <c r="AE47">
        <v>0.73661496113708103</v>
      </c>
      <c r="AF47">
        <v>1.22190163593706</v>
      </c>
      <c r="AG47">
        <v>2.1554796477078</v>
      </c>
    </row>
    <row r="48" spans="10:33">
      <c r="K48" s="98">
        <v>1.8541344989170001</v>
      </c>
      <c r="L48" s="98">
        <v>2.9689176870108001</v>
      </c>
      <c r="M48">
        <v>0.40896797159142501</v>
      </c>
      <c r="N48" s="98">
        <v>1.19325474551021</v>
      </c>
      <c r="O48">
        <v>2.11929031568312</v>
      </c>
      <c r="P48">
        <v>2.6759185199372002</v>
      </c>
      <c r="Q48">
        <v>1.34857189989893</v>
      </c>
      <c r="R48">
        <v>1.33769377677655</v>
      </c>
      <c r="S48">
        <v>2.2547416306548702</v>
      </c>
      <c r="T48">
        <v>1.9161975774049</v>
      </c>
      <c r="U48">
        <v>1.1905931417806701</v>
      </c>
      <c r="V48">
        <v>1.81010256292063</v>
      </c>
      <c r="W48">
        <v>2.9250356575008798</v>
      </c>
      <c r="X48">
        <v>9.4950811213100894E-2</v>
      </c>
      <c r="Y48">
        <v>1.8567163362680399</v>
      </c>
      <c r="Z48">
        <v>1.50711508615643</v>
      </c>
      <c r="AA48">
        <v>2.0426971229264699</v>
      </c>
      <c r="AB48">
        <v>2.3875850094738902</v>
      </c>
      <c r="AC48">
        <v>1.94168647553169</v>
      </c>
      <c r="AD48">
        <v>4.97836722083667E-2</v>
      </c>
      <c r="AE48">
        <v>0.77599198909642897</v>
      </c>
      <c r="AF48">
        <v>1.1919604444856</v>
      </c>
      <c r="AG48">
        <v>2.19095091488746</v>
      </c>
    </row>
    <row r="49" spans="10:33">
      <c r="K49" s="98">
        <v>1.8636045325872199</v>
      </c>
      <c r="L49" s="98">
        <v>3.0036293352591201</v>
      </c>
      <c r="M49">
        <v>0.39821670525813202</v>
      </c>
      <c r="N49" s="98">
        <v>1.1527759422411901</v>
      </c>
      <c r="O49">
        <v>2.1658821889657101</v>
      </c>
      <c r="P49">
        <v>2.8467496563779</v>
      </c>
      <c r="Q49">
        <v>1.38133902718075</v>
      </c>
      <c r="R49">
        <v>1.2788181824342399</v>
      </c>
      <c r="S49">
        <v>2.27403221379334</v>
      </c>
      <c r="T49">
        <v>1.92677126682405</v>
      </c>
      <c r="U49">
        <v>1.15838963795755</v>
      </c>
      <c r="V49">
        <v>1.83081742980415</v>
      </c>
      <c r="W49">
        <v>2.9567432798959898</v>
      </c>
      <c r="X49">
        <v>4.4674269704851E-2</v>
      </c>
      <c r="Y49">
        <v>1.8971948127057401</v>
      </c>
      <c r="Z49">
        <v>1.5336663687360801</v>
      </c>
      <c r="AA49">
        <v>2.0894392871531799</v>
      </c>
      <c r="AB49">
        <v>2.3304473033199198</v>
      </c>
      <c r="AC49">
        <v>1.94802629314731</v>
      </c>
      <c r="AD49">
        <v>7.2708477856637699E-2</v>
      </c>
      <c r="AE49">
        <v>0.77495750643401395</v>
      </c>
      <c r="AF49">
        <v>1.2080682733843999</v>
      </c>
      <c r="AG49">
        <v>2.1932715298733898</v>
      </c>
    </row>
    <row r="50" spans="10:33">
      <c r="K50" s="98">
        <v>1.8650602192090999</v>
      </c>
      <c r="L50" s="98">
        <v>2.9895966214146599</v>
      </c>
      <c r="M50">
        <v>0.41062870909203297</v>
      </c>
      <c r="N50" s="98">
        <v>1.1328971861033501</v>
      </c>
      <c r="O50">
        <v>2.1519799921121399</v>
      </c>
      <c r="P50">
        <v>2.8357096894821998</v>
      </c>
      <c r="Q50">
        <v>1.3626727713128399</v>
      </c>
      <c r="R50">
        <v>1.2436627471417601</v>
      </c>
      <c r="S50">
        <v>2.2467007556208798</v>
      </c>
      <c r="T50">
        <v>1.91606002148401</v>
      </c>
      <c r="U50">
        <v>1.1469701000350701</v>
      </c>
      <c r="V50">
        <v>1.81919065378197</v>
      </c>
      <c r="W50">
        <v>2.96883940324091</v>
      </c>
      <c r="X50">
        <v>4.1770223707518102E-2</v>
      </c>
      <c r="Y50">
        <v>1.9444932939468</v>
      </c>
      <c r="Z50">
        <v>1.54518665362425</v>
      </c>
      <c r="AA50">
        <v>2.1009302248251198</v>
      </c>
      <c r="AB50">
        <v>2.2804066424630798</v>
      </c>
      <c r="AC50">
        <v>1.9485041619313099</v>
      </c>
      <c r="AD50">
        <v>7.9775837407167302E-2</v>
      </c>
      <c r="AE50">
        <v>0.77983952954661395</v>
      </c>
      <c r="AF50">
        <v>1.2250122374319801</v>
      </c>
      <c r="AG50">
        <v>2.1852036275648099</v>
      </c>
    </row>
    <row r="51" spans="10:33">
      <c r="K51" s="98">
        <v>1.8649283101715399</v>
      </c>
      <c r="L51" s="98">
        <v>2.9846894914247701</v>
      </c>
      <c r="M51">
        <v>0.39918790191980302</v>
      </c>
      <c r="N51" s="98">
        <v>1.10711428624783</v>
      </c>
      <c r="O51">
        <v>2.15727988037355</v>
      </c>
      <c r="P51">
        <v>2.84739623117372</v>
      </c>
      <c r="Q51">
        <v>1.3540217670414401</v>
      </c>
      <c r="R51">
        <v>1.21955448163688</v>
      </c>
      <c r="S51">
        <v>2.2571506590281101</v>
      </c>
      <c r="T51">
        <v>1.94405517082979</v>
      </c>
      <c r="U51">
        <v>1.1288338806810001</v>
      </c>
      <c r="V51">
        <v>1.7854376468987401</v>
      </c>
      <c r="W51">
        <v>2.96997035418384</v>
      </c>
      <c r="X51">
        <v>6.8130687045401206E-2</v>
      </c>
      <c r="Y51">
        <v>1.9519429225467499</v>
      </c>
      <c r="Z51">
        <v>1.55627662741021</v>
      </c>
      <c r="AA51">
        <v>2.1090018848402599</v>
      </c>
      <c r="AB51">
        <v>2.2609688109771402</v>
      </c>
      <c r="AC51">
        <v>1.91393012425528</v>
      </c>
      <c r="AD51">
        <v>7.0355826297187701E-2</v>
      </c>
      <c r="AE51">
        <v>0.74075121195917004</v>
      </c>
      <c r="AF51">
        <v>1.26888379378022</v>
      </c>
      <c r="AG51">
        <v>2.15443783087151</v>
      </c>
    </row>
    <row r="52" spans="10:33">
      <c r="K52" s="98">
        <v>1.8737730586902801</v>
      </c>
      <c r="L52" s="98">
        <v>3.0268519623255998</v>
      </c>
      <c r="M52">
        <v>0.314391388425523</v>
      </c>
      <c r="N52" s="98">
        <v>1.49398993585325</v>
      </c>
      <c r="O52">
        <v>2.5141051286138199</v>
      </c>
      <c r="P52">
        <v>2.65874701180452</v>
      </c>
      <c r="Q52">
        <v>1.5344695171539999</v>
      </c>
      <c r="R52">
        <v>0.89849137736535201</v>
      </c>
      <c r="S52">
        <v>2.3457269586757299</v>
      </c>
      <c r="T52">
        <v>1.89699564926304</v>
      </c>
      <c r="U52">
        <v>1.1776840792335601</v>
      </c>
      <c r="V52">
        <v>1.8992149988083999</v>
      </c>
      <c r="W52">
        <v>3.0409259448718799</v>
      </c>
      <c r="X52">
        <v>0.38182076733303999</v>
      </c>
      <c r="Y52">
        <v>2.15635803070542</v>
      </c>
      <c r="Z52">
        <v>1.6030398398836001</v>
      </c>
      <c r="AA52">
        <v>1.9329983974476299</v>
      </c>
      <c r="AB52">
        <v>2.7211251042346798</v>
      </c>
      <c r="AC52">
        <v>1.7360052196103699</v>
      </c>
      <c r="AD52">
        <v>3.02832691106453E-2</v>
      </c>
      <c r="AE52">
        <v>0.79521728836405403</v>
      </c>
      <c r="AF52">
        <v>1.1147870041458501</v>
      </c>
      <c r="AG52">
        <v>2.3321149818489499</v>
      </c>
    </row>
    <row r="53" spans="10:33">
      <c r="K53" s="98">
        <v>1.87291648083117</v>
      </c>
      <c r="L53" s="98">
        <v>3.0762804450462902</v>
      </c>
      <c r="M53">
        <v>0.30630445337502898</v>
      </c>
      <c r="N53" s="98">
        <v>1.51296200639451</v>
      </c>
      <c r="O53">
        <v>2.5407832017727001</v>
      </c>
      <c r="P53">
        <v>2.53727491783226</v>
      </c>
      <c r="Q53">
        <v>1.52590578737385</v>
      </c>
      <c r="R53">
        <v>0.84397007479071096</v>
      </c>
      <c r="S53">
        <v>2.27277620610923</v>
      </c>
      <c r="T53">
        <v>1.87322769166574</v>
      </c>
      <c r="U53">
        <v>1.1573066782145001</v>
      </c>
      <c r="V53">
        <v>1.9632449762480799</v>
      </c>
      <c r="W53">
        <v>3.0509136975352802</v>
      </c>
      <c r="X53">
        <v>0.33089071754813398</v>
      </c>
      <c r="Y53">
        <v>2.1953318414361598</v>
      </c>
      <c r="Z53">
        <v>1.61347439448673</v>
      </c>
      <c r="AA53">
        <v>1.9725008084137401</v>
      </c>
      <c r="AB53">
        <v>2.76398863077076</v>
      </c>
      <c r="AC53">
        <v>1.7266222872710799</v>
      </c>
      <c r="AD53">
        <v>8.2498460892598005E-2</v>
      </c>
      <c r="AE53">
        <v>0.80626282712466302</v>
      </c>
      <c r="AF53">
        <v>1.0418104057856801</v>
      </c>
      <c r="AG53">
        <v>2.3933723576893402</v>
      </c>
    </row>
    <row r="54" spans="10:33">
      <c r="K54" s="98">
        <v>1.8751477350530099</v>
      </c>
      <c r="L54" s="98">
        <v>3.0764733540057301</v>
      </c>
      <c r="M54">
        <v>0.31837907456751302</v>
      </c>
      <c r="N54" s="98">
        <v>1.5349851831191701</v>
      </c>
      <c r="O54">
        <v>2.5630877275724302</v>
      </c>
      <c r="P54">
        <v>2.5424382031402701</v>
      </c>
      <c r="Q54">
        <v>1.52705607186936</v>
      </c>
      <c r="R54">
        <v>0.87327736795626498</v>
      </c>
      <c r="S54">
        <v>2.2620030567042599</v>
      </c>
      <c r="T54">
        <v>1.9118878337326199</v>
      </c>
      <c r="U54">
        <v>1.1454066932509299</v>
      </c>
      <c r="V54">
        <v>1.9276912503922301</v>
      </c>
      <c r="W54">
        <v>3.0807228712307699</v>
      </c>
      <c r="X54">
        <v>0.35454745519632602</v>
      </c>
      <c r="Y54">
        <v>2.2229611380606999</v>
      </c>
      <c r="Z54">
        <v>1.6649898305699</v>
      </c>
      <c r="AA54">
        <v>1.9638427696097001</v>
      </c>
      <c r="AB54">
        <v>2.7835620765978502</v>
      </c>
      <c r="AC54">
        <v>1.7200333166499</v>
      </c>
      <c r="AD54">
        <v>5.3462482291746001E-2</v>
      </c>
      <c r="AE54">
        <v>0.79650267341285497</v>
      </c>
      <c r="AF54">
        <v>1.10760834844659</v>
      </c>
      <c r="AG54">
        <v>2.3614044716442502</v>
      </c>
    </row>
    <row r="55" spans="10:33">
      <c r="K55" s="98">
        <v>1.87800597170776</v>
      </c>
      <c r="L55" s="98">
        <v>3.10356538570892</v>
      </c>
      <c r="M55">
        <v>0.31977306179638398</v>
      </c>
      <c r="N55" s="98">
        <v>1.53618914152439</v>
      </c>
      <c r="O55">
        <v>2.5741614324139599</v>
      </c>
      <c r="P55">
        <v>2.58834022588566</v>
      </c>
      <c r="Q55">
        <v>1.52546563756938</v>
      </c>
      <c r="R55">
        <v>0.89362672436886503</v>
      </c>
      <c r="S55">
        <v>2.33112251795494</v>
      </c>
      <c r="T55">
        <v>1.91749861746935</v>
      </c>
      <c r="U55">
        <v>1.1486148425612099</v>
      </c>
      <c r="V55">
        <v>1.94291170709219</v>
      </c>
      <c r="W55">
        <v>3.11460390653576</v>
      </c>
      <c r="X55">
        <v>0.38347780886319699</v>
      </c>
      <c r="Y55">
        <v>2.2250734755316199</v>
      </c>
      <c r="Z55">
        <v>1.6804988560477001</v>
      </c>
      <c r="AA55">
        <v>1.97301386352041</v>
      </c>
      <c r="AB55">
        <v>2.7444678917873699</v>
      </c>
      <c r="AC55">
        <v>1.7095121905553501</v>
      </c>
      <c r="AD55">
        <v>5.7681476827582699E-2</v>
      </c>
      <c r="AE55">
        <v>0.778500216845465</v>
      </c>
      <c r="AF55">
        <v>1.1235970078034101</v>
      </c>
      <c r="AG55">
        <v>2.36487792281065</v>
      </c>
    </row>
    <row r="56" spans="10:33">
      <c r="K56" s="98">
        <v>1.8823596045089599</v>
      </c>
      <c r="L56" s="98">
        <v>3.05422223431174</v>
      </c>
      <c r="M56">
        <v>0.27856132614037399</v>
      </c>
      <c r="N56" s="98">
        <v>1.52276399304681</v>
      </c>
      <c r="O56">
        <v>2.5708983984218698</v>
      </c>
      <c r="P56">
        <v>2.6340542325438601</v>
      </c>
      <c r="Q56">
        <v>1.5581827358732001</v>
      </c>
      <c r="R56">
        <v>0.89614605575042305</v>
      </c>
      <c r="S56">
        <v>2.3592528105966801</v>
      </c>
      <c r="T56">
        <v>1.95775069921197</v>
      </c>
      <c r="U56">
        <v>1.1796052468059499</v>
      </c>
      <c r="V56">
        <v>1.91647742340803</v>
      </c>
      <c r="W56">
        <v>3.0566675771193399</v>
      </c>
      <c r="X56">
        <v>0.56904671845891697</v>
      </c>
      <c r="Y56">
        <v>2.2302185736637101</v>
      </c>
      <c r="Z56">
        <v>1.64775396938676</v>
      </c>
      <c r="AA56">
        <v>1.93963076886427</v>
      </c>
      <c r="AB56">
        <v>2.7125366486147899</v>
      </c>
      <c r="AC56">
        <v>1.7413426598569699</v>
      </c>
      <c r="AD56">
        <v>7.3784868817920402E-2</v>
      </c>
      <c r="AE56">
        <v>0.779020289572119</v>
      </c>
      <c r="AF56">
        <v>1.14211948368376</v>
      </c>
      <c r="AG56">
        <v>2.3319882981808799</v>
      </c>
    </row>
    <row r="57" spans="10:33">
      <c r="K57" s="98">
        <v>1.89984281924676</v>
      </c>
      <c r="L57" s="98">
        <v>3.0487997435172698</v>
      </c>
      <c r="M57">
        <v>0.28712699618071902</v>
      </c>
      <c r="N57" s="98">
        <v>1.7601199331080799</v>
      </c>
      <c r="O57">
        <v>2.3372905329366298</v>
      </c>
      <c r="P57">
        <v>2.5163552242348199</v>
      </c>
      <c r="Q57">
        <v>1.1959895418950901</v>
      </c>
      <c r="R57">
        <v>1.04677939463327</v>
      </c>
      <c r="S57">
        <v>2.42761781097748</v>
      </c>
      <c r="T57">
        <v>1.9619848143290799</v>
      </c>
      <c r="U57">
        <v>1.32148057724668</v>
      </c>
      <c r="V57">
        <v>1.9545781530111199</v>
      </c>
      <c r="W57">
        <v>3.0602845830048899</v>
      </c>
      <c r="X57">
        <v>1.1506660913456901</v>
      </c>
      <c r="Y57">
        <v>1.9485406237671601</v>
      </c>
      <c r="Z57">
        <v>1.56200098479611</v>
      </c>
      <c r="AA57">
        <v>1.6404856332801401</v>
      </c>
      <c r="AB57">
        <v>2.7410594927104701</v>
      </c>
      <c r="AC57">
        <v>1.3856086098904199</v>
      </c>
      <c r="AD57">
        <v>4.9097490921108898E-2</v>
      </c>
      <c r="AE57">
        <v>0.35171240891458699</v>
      </c>
      <c r="AF57">
        <v>1.8227609772372899</v>
      </c>
      <c r="AG57">
        <v>2.4016491945894902</v>
      </c>
    </row>
    <row r="58" spans="10:33">
      <c r="K58" s="98">
        <v>1.8966884650289</v>
      </c>
      <c r="L58" s="98">
        <v>3.12478891228435</v>
      </c>
      <c r="M58">
        <v>0.261659017227303</v>
      </c>
      <c r="N58" s="98">
        <v>1.7260214036481001</v>
      </c>
      <c r="O58">
        <v>2.5020539532889701</v>
      </c>
      <c r="P58">
        <v>2.4841057809081399</v>
      </c>
      <c r="Q58">
        <v>1.26227632813168</v>
      </c>
      <c r="R58">
        <v>0.99375341545176099</v>
      </c>
      <c r="S58">
        <v>2.4335259933549902</v>
      </c>
      <c r="T58">
        <v>2.0446715296313802</v>
      </c>
      <c r="U58">
        <v>1.1977324907309499</v>
      </c>
      <c r="V58">
        <v>1.9955277568440599</v>
      </c>
      <c r="W58">
        <v>3.1135487396580399</v>
      </c>
      <c r="X58">
        <v>0.878244681277914</v>
      </c>
      <c r="Y58">
        <v>2.0379248686973699</v>
      </c>
      <c r="Z58">
        <v>1.6634133417949699</v>
      </c>
      <c r="AA58">
        <v>1.6213056156757599</v>
      </c>
      <c r="AB58">
        <v>2.8511462291974401</v>
      </c>
      <c r="AC58">
        <v>1.4414184093193501</v>
      </c>
      <c r="AD58">
        <v>0.123595451822506</v>
      </c>
      <c r="AE58">
        <v>0.397141009949527</v>
      </c>
      <c r="AF58">
        <v>1.7717240316479399</v>
      </c>
      <c r="AG58">
        <v>2.3973479016595398</v>
      </c>
    </row>
    <row r="59" spans="10:33">
      <c r="K59" s="98">
        <v>1.9004577078570499</v>
      </c>
      <c r="L59" s="98">
        <v>3.2008890709919302</v>
      </c>
      <c r="M59">
        <v>0.259204688113436</v>
      </c>
      <c r="N59" s="98">
        <v>1.6270150109711701</v>
      </c>
      <c r="O59">
        <v>2.5299801129544202</v>
      </c>
      <c r="P59">
        <v>2.5612029945080099</v>
      </c>
      <c r="Q59">
        <v>1.2588534804623801</v>
      </c>
      <c r="R59">
        <v>0.96134009264462295</v>
      </c>
      <c r="S59">
        <v>2.4250944894551698</v>
      </c>
      <c r="T59">
        <v>2.1102456419012299</v>
      </c>
      <c r="U59">
        <v>1.17170733166056</v>
      </c>
      <c r="V59">
        <v>1.94117473481131</v>
      </c>
      <c r="W59">
        <v>3.10153101661294</v>
      </c>
      <c r="X59">
        <v>0.831635933691794</v>
      </c>
      <c r="Y59">
        <v>2.0663315199046299</v>
      </c>
      <c r="Z59">
        <v>1.70104548464058</v>
      </c>
      <c r="AA59">
        <v>1.56169677541381</v>
      </c>
      <c r="AB59">
        <v>2.8544091301690599</v>
      </c>
      <c r="AC59">
        <v>1.4120411141271401</v>
      </c>
      <c r="AD59">
        <v>0.135498694250408</v>
      </c>
      <c r="AE59">
        <v>0.38779859976130199</v>
      </c>
      <c r="AF59">
        <v>1.75770629828251</v>
      </c>
      <c r="AG59">
        <v>2.3759868898782499</v>
      </c>
    </row>
    <row r="60" spans="10:33">
      <c r="K60" s="98">
        <v>1.8990492564291099</v>
      </c>
      <c r="L60" s="98">
        <v>3.2105123002609699</v>
      </c>
      <c r="M60">
        <v>0.25796748310061901</v>
      </c>
      <c r="N60" s="98">
        <v>1.4583864609823101</v>
      </c>
      <c r="O60">
        <v>2.47503051691052</v>
      </c>
      <c r="P60">
        <v>2.5894815402103002</v>
      </c>
      <c r="Q60">
        <v>1.2439583128782901</v>
      </c>
      <c r="R60">
        <v>0.90771114922359097</v>
      </c>
      <c r="S60">
        <v>2.4532449903251101</v>
      </c>
      <c r="T60">
        <v>2.1773285608530299</v>
      </c>
      <c r="U60">
        <v>1.12019013942084</v>
      </c>
      <c r="V60">
        <v>1.96448918424151</v>
      </c>
      <c r="W60">
        <v>3.1292767202129599</v>
      </c>
      <c r="X60">
        <v>0.78500902219983604</v>
      </c>
      <c r="Y60">
        <v>2.0651265259489699</v>
      </c>
      <c r="Z60">
        <v>1.6928174486406999</v>
      </c>
      <c r="AA60">
        <v>1.6075751050659299</v>
      </c>
      <c r="AB60">
        <v>2.9453565156568899</v>
      </c>
      <c r="AC60">
        <v>1.3637000019940499</v>
      </c>
      <c r="AD60">
        <v>9.2980764766197099E-2</v>
      </c>
      <c r="AE60">
        <v>0.373824250847408</v>
      </c>
      <c r="AF60">
        <v>1.7762841385122901</v>
      </c>
      <c r="AG60">
        <v>2.3240916503230502</v>
      </c>
    </row>
    <row r="61" spans="10:33">
      <c r="K61" s="98">
        <v>1.90180869036142</v>
      </c>
      <c r="L61" s="98">
        <v>3.16299581720786</v>
      </c>
      <c r="M61">
        <v>0.24410211933994899</v>
      </c>
      <c r="N61" s="98">
        <v>1.57122394473978</v>
      </c>
      <c r="O61">
        <v>2.3675983106549401</v>
      </c>
      <c r="P61">
        <v>2.7222870687760699</v>
      </c>
      <c r="Q61">
        <v>1.2763959075034199</v>
      </c>
      <c r="R61">
        <v>0.96614142092484601</v>
      </c>
      <c r="S61">
        <v>2.3904008918533401</v>
      </c>
      <c r="T61">
        <v>2.09966593891063</v>
      </c>
      <c r="U61">
        <v>1.1433644887260801</v>
      </c>
      <c r="V61">
        <v>1.8801337389541699</v>
      </c>
      <c r="W61">
        <v>3.1811177528246799</v>
      </c>
      <c r="X61">
        <v>0.80988679121863105</v>
      </c>
      <c r="Y61">
        <v>2.0261728080458701</v>
      </c>
      <c r="Z61">
        <v>1.65616161454474</v>
      </c>
      <c r="AA61">
        <v>1.67122812165829</v>
      </c>
      <c r="AB61">
        <v>2.9119787338660101</v>
      </c>
      <c r="AC61">
        <v>1.4220497276316499</v>
      </c>
      <c r="AD61">
        <v>8.9288616865823595E-2</v>
      </c>
      <c r="AE61">
        <v>0.37045636508002799</v>
      </c>
      <c r="AF61">
        <v>1.8229037229417699</v>
      </c>
      <c r="AG61">
        <v>2.3852172659911202</v>
      </c>
    </row>
    <row r="62" spans="10:33">
      <c r="J62">
        <v>6</v>
      </c>
      <c r="K62" s="98">
        <v>1.91165593070446</v>
      </c>
      <c r="L62" s="98">
        <v>3.2148405259234099</v>
      </c>
      <c r="M62">
        <v>0.19407730493518199</v>
      </c>
      <c r="N62" s="98">
        <v>1.0641933347758401</v>
      </c>
      <c r="O62">
        <v>2.3625887000058201</v>
      </c>
      <c r="P62">
        <v>2.0641673311531701</v>
      </c>
      <c r="Q62">
        <v>0.64431497911094704</v>
      </c>
      <c r="R62">
        <v>0.68288983552165605</v>
      </c>
      <c r="S62">
        <v>2.5529200239193099</v>
      </c>
      <c r="T62">
        <v>2.3613923893398399</v>
      </c>
      <c r="U62">
        <v>1.19545191400989</v>
      </c>
      <c r="V62">
        <v>2.3735060342538201</v>
      </c>
      <c r="W62">
        <v>3.0111882814536002</v>
      </c>
      <c r="X62">
        <v>1.01750524781827</v>
      </c>
      <c r="Y62">
        <v>2.04245317549048</v>
      </c>
      <c r="Z62">
        <v>1.63739219938365</v>
      </c>
      <c r="AA62">
        <v>1.5795569747862299</v>
      </c>
      <c r="AB62">
        <v>2.9720061110383802</v>
      </c>
      <c r="AC62">
        <v>1.10670283426424</v>
      </c>
      <c r="AD62">
        <v>0.200986781833974</v>
      </c>
      <c r="AE62">
        <v>0.17165162005941201</v>
      </c>
      <c r="AF62">
        <v>2.2759069103915102</v>
      </c>
      <c r="AG62">
        <v>2.6144155395627502</v>
      </c>
    </row>
    <row r="63" spans="10:33">
      <c r="K63" s="98">
        <v>1.9067839680421499</v>
      </c>
      <c r="L63" s="98">
        <v>3.25488816263162</v>
      </c>
      <c r="M63">
        <v>0.17767735313755101</v>
      </c>
      <c r="N63" s="98">
        <v>0.97412777527218097</v>
      </c>
      <c r="O63">
        <v>2.34270523397098</v>
      </c>
      <c r="P63">
        <v>2.22724783271588</v>
      </c>
      <c r="Q63">
        <v>0.76936016114859895</v>
      </c>
      <c r="R63">
        <v>0.76265144973785304</v>
      </c>
      <c r="S63">
        <v>2.4381310641854199</v>
      </c>
      <c r="T63">
        <v>2.48597077278305</v>
      </c>
      <c r="U63">
        <v>1.0244619037669001</v>
      </c>
      <c r="V63">
        <v>2.11229624313571</v>
      </c>
      <c r="W63">
        <v>3.17770057967167</v>
      </c>
      <c r="X63">
        <v>0.83264917987404197</v>
      </c>
      <c r="Y63">
        <v>1.96148581175197</v>
      </c>
      <c r="Z63">
        <v>1.5391056916972601</v>
      </c>
      <c r="AA63">
        <v>1.6646474541524801</v>
      </c>
      <c r="AB63">
        <v>3.1891540363378001</v>
      </c>
      <c r="AC63">
        <v>1.09687152657688</v>
      </c>
      <c r="AD63">
        <v>0.196001502575257</v>
      </c>
      <c r="AE63">
        <v>0.15505418458631001</v>
      </c>
      <c r="AF63">
        <v>2.1964849413691399</v>
      </c>
      <c r="AG63">
        <v>2.50892555253844</v>
      </c>
    </row>
    <row r="64" spans="10:33">
      <c r="K64" s="98">
        <v>1.9055095384499099</v>
      </c>
      <c r="L64" s="98">
        <v>3.2713539214415901</v>
      </c>
      <c r="M64">
        <v>0.169199690082452</v>
      </c>
      <c r="N64" s="98">
        <v>0.95173776480169603</v>
      </c>
      <c r="O64">
        <v>2.3178272893576799</v>
      </c>
      <c r="P64">
        <v>2.24412598729216</v>
      </c>
      <c r="Q64">
        <v>0.76270624978499701</v>
      </c>
      <c r="R64">
        <v>0.73613184541771604</v>
      </c>
      <c r="S64">
        <v>2.4800180708639701</v>
      </c>
      <c r="T64">
        <v>2.4737512196418598</v>
      </c>
      <c r="U64">
        <v>1.02833190789777</v>
      </c>
      <c r="V64">
        <v>2.14039892776134</v>
      </c>
      <c r="W64">
        <v>3.2783501940947501</v>
      </c>
      <c r="X64">
        <v>0.80690281520239704</v>
      </c>
      <c r="Y64">
        <v>1.98542488308063</v>
      </c>
      <c r="Z64">
        <v>1.4788858965731999</v>
      </c>
      <c r="AA64">
        <v>1.6449186827814499</v>
      </c>
      <c r="AB64">
        <v>3.1186003887589702</v>
      </c>
      <c r="AC64">
        <v>1.1029574754998801</v>
      </c>
      <c r="AD64">
        <v>0.19521723928983101</v>
      </c>
      <c r="AE64">
        <v>0.16919968865110799</v>
      </c>
      <c r="AF64">
        <v>2.1435578393614798</v>
      </c>
      <c r="AG64">
        <v>2.5282676493476699</v>
      </c>
    </row>
    <row r="65" spans="11:33">
      <c r="K65" s="98">
        <v>1.90759723527243</v>
      </c>
      <c r="L65" s="98">
        <v>3.3153566103818601</v>
      </c>
      <c r="M65">
        <v>0.172432709500866</v>
      </c>
      <c r="N65" s="98">
        <v>0.935727321098063</v>
      </c>
      <c r="O65">
        <v>2.2808384718253398</v>
      </c>
      <c r="P65">
        <v>2.29886902831741</v>
      </c>
      <c r="Q65">
        <v>0.79538177276858701</v>
      </c>
      <c r="R65">
        <v>0.72752653662474498</v>
      </c>
      <c r="S65">
        <v>2.4616462439072202</v>
      </c>
      <c r="T65">
        <v>2.4810962418209699</v>
      </c>
      <c r="U65">
        <v>1.04909351793566</v>
      </c>
      <c r="V65">
        <v>2.0623881306045999</v>
      </c>
      <c r="W65">
        <v>3.3153566103818601</v>
      </c>
      <c r="X65">
        <v>0.81357032011755603</v>
      </c>
      <c r="Y65">
        <v>1.95516657342823</v>
      </c>
      <c r="Z65">
        <v>1.4580749109689399</v>
      </c>
      <c r="AA65">
        <v>1.68494263328795</v>
      </c>
      <c r="AB65">
        <v>3.0504016456638201</v>
      </c>
      <c r="AC65">
        <v>1.1094505141611499</v>
      </c>
      <c r="AD65">
        <v>0.20006868834098299</v>
      </c>
      <c r="AE65">
        <v>0.160186034929096</v>
      </c>
      <c r="AF65">
        <v>2.1342653797889302</v>
      </c>
      <c r="AG65">
        <v>2.54158784088481</v>
      </c>
    </row>
    <row r="66" spans="11:33">
      <c r="K66" s="98">
        <v>1.9040704204527701</v>
      </c>
      <c r="L66" s="98">
        <v>3.24389637802143</v>
      </c>
      <c r="M66">
        <v>0.18350419562970099</v>
      </c>
      <c r="N66" s="98">
        <v>0.99288937326102999</v>
      </c>
      <c r="O66">
        <v>2.2985426392540398</v>
      </c>
      <c r="P66">
        <v>2.2406776897491598</v>
      </c>
      <c r="Q66">
        <v>0.71611830014556999</v>
      </c>
      <c r="R66">
        <v>0.71472645858930195</v>
      </c>
      <c r="S66">
        <v>2.47896587183428</v>
      </c>
      <c r="T66">
        <v>2.4227349833220702</v>
      </c>
      <c r="U66">
        <v>1.0644402444271499</v>
      </c>
      <c r="V66">
        <v>2.1590646160637998</v>
      </c>
      <c r="W66">
        <v>3.2184628406278399</v>
      </c>
      <c r="X66">
        <v>0.86023654692852103</v>
      </c>
      <c r="Y66">
        <v>1.98400045911886</v>
      </c>
      <c r="Z66">
        <v>1.54043714695224</v>
      </c>
      <c r="AA66">
        <v>1.63816662866068</v>
      </c>
      <c r="AB66">
        <v>3.0194878338846598</v>
      </c>
      <c r="AC66">
        <v>1.13944946869706</v>
      </c>
      <c r="AD66">
        <v>0.20373788227893599</v>
      </c>
      <c r="AE66">
        <v>0.165464122926617</v>
      </c>
      <c r="AF66">
        <v>2.2099104838314001</v>
      </c>
      <c r="AG66">
        <v>2.58844734880828</v>
      </c>
    </row>
    <row r="67" spans="11:33">
      <c r="K67" s="98">
        <v>1.9125199351654201</v>
      </c>
      <c r="L67" s="98">
        <v>3.3010759907276799</v>
      </c>
      <c r="M67">
        <v>0.13061514251487799</v>
      </c>
      <c r="N67" s="98">
        <v>0.58297249499273995</v>
      </c>
      <c r="O67">
        <v>2.2913209578734599</v>
      </c>
      <c r="P67">
        <v>1.7426329058380601</v>
      </c>
      <c r="Q67">
        <v>0.88105340956575295</v>
      </c>
      <c r="R67">
        <v>0.73489779979463898</v>
      </c>
      <c r="S67">
        <v>2.6154104384401702</v>
      </c>
      <c r="T67">
        <v>2.3139632371144199</v>
      </c>
      <c r="U67">
        <v>1.69019560553649</v>
      </c>
      <c r="V67">
        <v>2.0413788949526399</v>
      </c>
      <c r="W67">
        <v>3.0633036132514802</v>
      </c>
      <c r="X67">
        <v>0.93669613249859895</v>
      </c>
      <c r="Y67">
        <v>1.70560999613047</v>
      </c>
      <c r="Z67">
        <v>1.43071983595109</v>
      </c>
      <c r="AA67">
        <v>1.6720467615352299</v>
      </c>
      <c r="AB67">
        <v>2.7913826357198501</v>
      </c>
      <c r="AC67">
        <v>0.43734613521826599</v>
      </c>
      <c r="AD67">
        <v>9.3825243689009699E-2</v>
      </c>
      <c r="AE67">
        <v>5.7058499181891202E-2</v>
      </c>
      <c r="AF67">
        <v>2.56592571849301</v>
      </c>
      <c r="AG67">
        <v>2.74189211998995</v>
      </c>
    </row>
    <row r="68" spans="11:33">
      <c r="K68" s="98">
        <v>1.9085532214416301</v>
      </c>
      <c r="L68" s="98">
        <v>3.3213133630281901</v>
      </c>
      <c r="M68">
        <v>0.12523970038843499</v>
      </c>
      <c r="N68" s="98">
        <v>0.59985172344556303</v>
      </c>
      <c r="O68">
        <v>2.1898802406673199</v>
      </c>
      <c r="P68">
        <v>1.9611122042832201</v>
      </c>
      <c r="Q68">
        <v>0.908695831405124</v>
      </c>
      <c r="R68">
        <v>0.725538953999042</v>
      </c>
      <c r="S68">
        <v>2.55536364719707</v>
      </c>
      <c r="T68">
        <v>2.29806899135676</v>
      </c>
      <c r="U68">
        <v>1.5141309412734301</v>
      </c>
      <c r="V68">
        <v>1.95936053332552</v>
      </c>
      <c r="W68">
        <v>3.2928377079949902</v>
      </c>
      <c r="X68">
        <v>0.90741336809783002</v>
      </c>
      <c r="Y68">
        <v>1.69187296497551</v>
      </c>
      <c r="Z68">
        <v>1.2910904652605899</v>
      </c>
      <c r="AA68">
        <v>1.7666446865233001</v>
      </c>
      <c r="AB68">
        <v>2.8101066811505402</v>
      </c>
      <c r="AC68">
        <v>0.58166841844491302</v>
      </c>
      <c r="AD68">
        <v>5.31836446939392E-2</v>
      </c>
      <c r="AE68">
        <v>0.105644098821311</v>
      </c>
      <c r="AF68">
        <v>2.4019443074032401</v>
      </c>
      <c r="AG68">
        <v>2.7283749381132001</v>
      </c>
    </row>
    <row r="69" spans="11:33">
      <c r="K69" s="98">
        <v>1.9066864989808801</v>
      </c>
      <c r="L69" s="98">
        <v>3.3509021783201902</v>
      </c>
      <c r="M69">
        <v>0.121715917361013</v>
      </c>
      <c r="N69" s="98">
        <v>0.60293844292389198</v>
      </c>
      <c r="O69">
        <v>2.1993930680960601</v>
      </c>
      <c r="P69">
        <v>2.00315093734002</v>
      </c>
      <c r="Q69">
        <v>0.91091822447142801</v>
      </c>
      <c r="R69">
        <v>0.73565612718975504</v>
      </c>
      <c r="S69">
        <v>2.5088309312616799</v>
      </c>
      <c r="T69">
        <v>2.2824922522423301</v>
      </c>
      <c r="U69">
        <v>1.48863649987349</v>
      </c>
      <c r="V69">
        <v>1.9105615374545499</v>
      </c>
      <c r="W69">
        <v>3.3196518753180602</v>
      </c>
      <c r="X69">
        <v>0.87825495872766302</v>
      </c>
      <c r="Y69">
        <v>1.7022826292845701</v>
      </c>
      <c r="Z69">
        <v>1.23524002322453</v>
      </c>
      <c r="AA69">
        <v>1.7604650873801</v>
      </c>
      <c r="AB69">
        <v>2.81330667669405</v>
      </c>
      <c r="AC69">
        <v>0.59598906155349596</v>
      </c>
      <c r="AD69">
        <v>5.5036543440314299E-2</v>
      </c>
      <c r="AE69">
        <v>0.108087346327495</v>
      </c>
      <c r="AF69">
        <v>2.3970083393656201</v>
      </c>
      <c r="AG69">
        <v>2.71178337640317</v>
      </c>
    </row>
    <row r="70" spans="11:33">
      <c r="K70" s="98">
        <v>1.8987138000822401</v>
      </c>
      <c r="L70" s="98">
        <v>3.3455136393587499</v>
      </c>
      <c r="M70">
        <v>0.119579325378264</v>
      </c>
      <c r="N70" s="98">
        <v>0.63821561447819197</v>
      </c>
      <c r="O70">
        <v>2.22110984214271</v>
      </c>
      <c r="P70">
        <v>2.0030032078847002</v>
      </c>
      <c r="Q70">
        <v>0.88432569094059599</v>
      </c>
      <c r="R70">
        <v>0.72784088185054796</v>
      </c>
      <c r="S70">
        <v>2.5586414997537301</v>
      </c>
      <c r="T70">
        <v>2.1383463626272001</v>
      </c>
      <c r="U70">
        <v>1.44380568836487</v>
      </c>
      <c r="V70">
        <v>1.9236538449981699</v>
      </c>
      <c r="W70">
        <v>3.3308471643789002</v>
      </c>
      <c r="X70">
        <v>0.87107486539832901</v>
      </c>
      <c r="Y70">
        <v>1.7114150500296701</v>
      </c>
      <c r="Z70">
        <v>1.21660275124048</v>
      </c>
      <c r="AA70">
        <v>1.76727970881786</v>
      </c>
      <c r="AB70">
        <v>2.7682792540596299</v>
      </c>
      <c r="AC70">
        <v>0.61266136344809297</v>
      </c>
      <c r="AD70">
        <v>4.2037527969911198E-2</v>
      </c>
      <c r="AE70">
        <v>0.10387707329392799</v>
      </c>
      <c r="AF70">
        <v>2.37279612849647</v>
      </c>
      <c r="AG70">
        <v>2.7015778389239902</v>
      </c>
    </row>
    <row r="71" spans="11:33">
      <c r="K71" s="98">
        <v>1.90102091568466</v>
      </c>
      <c r="L71" s="98">
        <v>3.3185585531396198</v>
      </c>
      <c r="M71">
        <v>0.121283735147866</v>
      </c>
      <c r="N71" s="98">
        <v>0.58713676364191603</v>
      </c>
      <c r="O71">
        <v>2.1877415396281599</v>
      </c>
      <c r="P71">
        <v>1.9281845499787</v>
      </c>
      <c r="Q71">
        <v>0.88449603488494599</v>
      </c>
      <c r="R71">
        <v>0.71557818931261696</v>
      </c>
      <c r="S71">
        <v>2.5745401240412402</v>
      </c>
      <c r="T71">
        <v>2.2805800963302598</v>
      </c>
      <c r="U71">
        <v>1.5029442567839499</v>
      </c>
      <c r="V71">
        <v>1.9591533103254199</v>
      </c>
      <c r="W71">
        <v>3.26608832159847</v>
      </c>
      <c r="X71">
        <v>0.90516102282315303</v>
      </c>
      <c r="Y71">
        <v>1.7019251768530499</v>
      </c>
      <c r="Z71">
        <v>1.3153047484159199</v>
      </c>
      <c r="AA71">
        <v>1.74434270544313</v>
      </c>
      <c r="AB71">
        <v>2.8440053653746702</v>
      </c>
      <c r="AC71">
        <v>0.55665761359515897</v>
      </c>
      <c r="AD71">
        <v>4.1705703295963903E-2</v>
      </c>
      <c r="AE71">
        <v>9.7644698708138106E-2</v>
      </c>
      <c r="AF71">
        <v>2.3876917814562102</v>
      </c>
      <c r="AG71">
        <v>2.7009692501822</v>
      </c>
    </row>
    <row r="72" spans="11:33">
      <c r="K72" s="98">
        <v>1.91353600663195</v>
      </c>
      <c r="L72" s="98">
        <v>3.39564694419493</v>
      </c>
      <c r="M72">
        <v>0.116295274805942</v>
      </c>
      <c r="N72" s="98">
        <v>0.81625059363740504</v>
      </c>
      <c r="O72">
        <v>2.3629390665426002</v>
      </c>
      <c r="P72">
        <v>1.8636668413867701</v>
      </c>
      <c r="Q72">
        <v>0.44333378294016601</v>
      </c>
      <c r="R72">
        <v>0.708163313096137</v>
      </c>
      <c r="S72">
        <v>2.93285602713736</v>
      </c>
      <c r="T72">
        <v>1.9313967817982001</v>
      </c>
      <c r="U72">
        <v>1.4823535202490401</v>
      </c>
      <c r="V72">
        <v>2.1047330480136202</v>
      </c>
      <c r="W72">
        <v>3.03381773160159</v>
      </c>
      <c r="X72">
        <v>1.02271125691508</v>
      </c>
      <c r="Y72">
        <v>1.92416551770564</v>
      </c>
      <c r="Z72">
        <v>0.47693710137511702</v>
      </c>
      <c r="AA72">
        <v>1.78497813667355</v>
      </c>
      <c r="AB72">
        <v>2.9192287992216701</v>
      </c>
      <c r="AC72">
        <v>0.40976230618327197</v>
      </c>
      <c r="AD72">
        <v>0.11573087738020001</v>
      </c>
      <c r="AE72">
        <v>0.19965332334525401</v>
      </c>
      <c r="AF72">
        <v>3.0445880905196199</v>
      </c>
      <c r="AG72">
        <v>2.6538667606299899</v>
      </c>
    </row>
    <row r="73" spans="11:33">
      <c r="K73" s="98">
        <v>1.91329670375487</v>
      </c>
      <c r="L73" s="98">
        <v>3.3603776664696299</v>
      </c>
      <c r="M73">
        <v>0.12684720358448001</v>
      </c>
      <c r="N73" s="98">
        <v>0.86003376271909104</v>
      </c>
      <c r="O73">
        <v>2.43162821046944</v>
      </c>
      <c r="P73">
        <v>2.05545685424525</v>
      </c>
      <c r="Q73">
        <v>0.51576809975134896</v>
      </c>
      <c r="R73">
        <v>0.71390133955875801</v>
      </c>
      <c r="S73">
        <v>2.8408316346156801</v>
      </c>
      <c r="T73">
        <v>1.9567323106869501</v>
      </c>
      <c r="U73">
        <v>1.3116163877115801</v>
      </c>
      <c r="V73">
        <v>2.0899638216608598</v>
      </c>
      <c r="W73">
        <v>3.28632598725105</v>
      </c>
      <c r="X73">
        <v>1.00422882985934</v>
      </c>
      <c r="Y73">
        <v>1.9767694559190301</v>
      </c>
      <c r="Z73">
        <v>0.52462806804455997</v>
      </c>
      <c r="AA73">
        <v>1.88044925771843</v>
      </c>
      <c r="AB73">
        <v>3.0380499977433302</v>
      </c>
      <c r="AC73">
        <v>0.55965004380049799</v>
      </c>
      <c r="AD73">
        <v>6.09122470893688E-2</v>
      </c>
      <c r="AE73">
        <v>0.17086974861672399</v>
      </c>
      <c r="AF73">
        <v>2.7057946831590201</v>
      </c>
      <c r="AG73">
        <v>2.6389138484636701</v>
      </c>
    </row>
    <row r="74" spans="11:33">
      <c r="K74" s="98">
        <v>1.9109578584483999</v>
      </c>
      <c r="L74" s="98">
        <v>3.37628883756389</v>
      </c>
      <c r="M74">
        <v>0.16149172753591301</v>
      </c>
      <c r="N74" s="98">
        <v>0.87167697189155702</v>
      </c>
      <c r="O74">
        <v>2.4957614072046499</v>
      </c>
      <c r="P74">
        <v>2.0579258765118298</v>
      </c>
      <c r="Q74">
        <v>0.48747040360441402</v>
      </c>
      <c r="R74">
        <v>0.79591528980108905</v>
      </c>
      <c r="S74">
        <v>2.77752716212022</v>
      </c>
      <c r="T74">
        <v>1.98636010350757</v>
      </c>
      <c r="U74">
        <v>1.31753174277574</v>
      </c>
      <c r="V74">
        <v>2.1072502152132699</v>
      </c>
      <c r="W74">
        <v>3.2979668248110898</v>
      </c>
      <c r="X74">
        <v>0.98295467387940605</v>
      </c>
      <c r="Y74">
        <v>1.99852903613787</v>
      </c>
      <c r="Z74">
        <v>0.55102262799518498</v>
      </c>
      <c r="AA74">
        <v>1.8559586106443999</v>
      </c>
      <c r="AB74">
        <v>3.0358614131721402</v>
      </c>
      <c r="AC74">
        <v>0.55846827593840798</v>
      </c>
      <c r="AD74">
        <v>7.6390788062058207E-2</v>
      </c>
      <c r="AE74">
        <v>0.16149172753591301</v>
      </c>
      <c r="AF74">
        <v>2.6006106921844099</v>
      </c>
      <c r="AG74">
        <v>2.6443933973316001</v>
      </c>
    </row>
    <row r="75" spans="11:33">
      <c r="K75" s="98">
        <v>1.9282151860985399</v>
      </c>
      <c r="L75" s="98">
        <v>3.4723710791088802</v>
      </c>
      <c r="M75">
        <v>0.15973590868811299</v>
      </c>
      <c r="N75" s="98">
        <v>0.87935684003230097</v>
      </c>
      <c r="O75">
        <v>2.4834353172298198</v>
      </c>
      <c r="P75">
        <v>2.1196217396736898</v>
      </c>
      <c r="Q75">
        <v>0.47718299866832298</v>
      </c>
      <c r="R75">
        <v>0.75591999461553305</v>
      </c>
      <c r="S75">
        <v>2.7844402440980902</v>
      </c>
      <c r="T75">
        <v>2.0413516577506701</v>
      </c>
      <c r="U75">
        <v>1.3349658853706501</v>
      </c>
      <c r="V75">
        <v>2.1818770385405801</v>
      </c>
      <c r="W75">
        <v>3.3558776663086598</v>
      </c>
      <c r="X75">
        <v>0.97416986439428499</v>
      </c>
      <c r="Y75">
        <v>2.05063440004868</v>
      </c>
      <c r="Z75">
        <v>0.59400594144691299</v>
      </c>
      <c r="AA75">
        <v>1.8519785954474</v>
      </c>
      <c r="AB75">
        <v>3.1426747207785302</v>
      </c>
      <c r="AC75">
        <v>0.65606910651662798</v>
      </c>
      <c r="AD75">
        <v>0.15973590868811299</v>
      </c>
      <c r="AE75">
        <v>0.145127112522768</v>
      </c>
      <c r="AF75">
        <v>2.54660564462537</v>
      </c>
      <c r="AG75">
        <v>2.6856526324346999</v>
      </c>
    </row>
    <row r="76" spans="11:33">
      <c r="K76" s="98">
        <v>1.9340876765738</v>
      </c>
      <c r="L76" s="98">
        <v>3.4626922950880199</v>
      </c>
      <c r="M76">
        <v>0.13982261865312201</v>
      </c>
      <c r="N76" s="98">
        <v>0.90901036870781604</v>
      </c>
      <c r="O76">
        <v>2.4899238022778101</v>
      </c>
      <c r="P76">
        <v>2.1390406712328498</v>
      </c>
      <c r="Q76">
        <v>0.49578299263799902</v>
      </c>
      <c r="R76">
        <v>0.68805806355222299</v>
      </c>
      <c r="S76">
        <v>2.87407775514533</v>
      </c>
      <c r="T76">
        <v>2.0095920589520002</v>
      </c>
      <c r="U76">
        <v>1.22149688878328</v>
      </c>
      <c r="V76">
        <v>2.0913206992808799</v>
      </c>
      <c r="W76">
        <v>3.4086473949034</v>
      </c>
      <c r="X76">
        <v>0.95644666449862004</v>
      </c>
      <c r="Y76">
        <v>2.0011300394779101</v>
      </c>
      <c r="Z76">
        <v>0.58948801845713195</v>
      </c>
      <c r="AA76">
        <v>1.85156291164673</v>
      </c>
      <c r="AB76">
        <v>3.1438316394799801</v>
      </c>
      <c r="AC76">
        <v>0.603989260542106</v>
      </c>
      <c r="AD76">
        <v>0.106624347001127</v>
      </c>
      <c r="AE76">
        <v>0.120534400326062</v>
      </c>
      <c r="AF76">
        <v>2.6233327045302102</v>
      </c>
      <c r="AG76">
        <v>2.7168145996533499</v>
      </c>
    </row>
    <row r="77" spans="11:33">
      <c r="K77" s="98">
        <v>1.95740315760767</v>
      </c>
      <c r="L77" s="98">
        <v>3.5725053745354298</v>
      </c>
      <c r="M77">
        <v>0.13092175928660299</v>
      </c>
      <c r="N77" s="98">
        <v>0.65137197147297499</v>
      </c>
      <c r="O77">
        <v>2.63739168581772</v>
      </c>
      <c r="P77">
        <v>1.7744099490292</v>
      </c>
      <c r="Q77">
        <v>0.18437549160421801</v>
      </c>
      <c r="R77">
        <v>1.26528263804834</v>
      </c>
      <c r="S77">
        <v>2.9739262564516</v>
      </c>
      <c r="T77">
        <v>2.3426136601771899</v>
      </c>
      <c r="U77">
        <v>1.9088874237983899</v>
      </c>
      <c r="V77">
        <v>2.37245271939174</v>
      </c>
      <c r="W77">
        <v>2.7208259596564202</v>
      </c>
      <c r="X77">
        <v>1.2081614494869699</v>
      </c>
      <c r="Y77">
        <v>2.4431798936674598</v>
      </c>
      <c r="Z77">
        <v>0.53358677377349994</v>
      </c>
      <c r="AA77">
        <v>1.8537284278419499</v>
      </c>
      <c r="AB77">
        <v>3.1836440388632399</v>
      </c>
      <c r="AC77">
        <v>0.30675818331506799</v>
      </c>
      <c r="AD77">
        <v>0.31956401083490499</v>
      </c>
      <c r="AE77">
        <v>0.45591743842071702</v>
      </c>
      <c r="AF77">
        <v>3.0081702533781098</v>
      </c>
      <c r="AG77">
        <v>3.0091406305447199</v>
      </c>
    </row>
    <row r="78" spans="11:33">
      <c r="K78" s="98">
        <v>1.9589775939130301</v>
      </c>
      <c r="L78" s="98">
        <v>3.5312346340771099</v>
      </c>
      <c r="M78">
        <v>0.121930370899274</v>
      </c>
      <c r="N78" s="98">
        <v>0.72069978937022405</v>
      </c>
      <c r="O78">
        <v>2.6662874890888801</v>
      </c>
      <c r="P78">
        <v>1.9385907078573701</v>
      </c>
      <c r="Q78">
        <v>0.242902636212734</v>
      </c>
      <c r="R78">
        <v>1.1793740834864599</v>
      </c>
      <c r="S78">
        <v>2.9349069408112398</v>
      </c>
      <c r="T78">
        <v>2.3381810936082998</v>
      </c>
      <c r="U78">
        <v>1.61522253258583</v>
      </c>
      <c r="V78">
        <v>2.3469809472699898</v>
      </c>
      <c r="W78">
        <v>3.0673838037149599</v>
      </c>
      <c r="X78">
        <v>1.12934975571256</v>
      </c>
      <c r="Y78">
        <v>2.41622355783554</v>
      </c>
      <c r="Z78">
        <v>0.54348919158889697</v>
      </c>
      <c r="AA78">
        <v>1.9015571896696599</v>
      </c>
      <c r="AB78">
        <v>3.2931046085992701</v>
      </c>
      <c r="AC78">
        <v>4.0311426622348601E-2</v>
      </c>
      <c r="AD78">
        <v>0.31463081748333399</v>
      </c>
      <c r="AE78">
        <v>0.30733843928857102</v>
      </c>
      <c r="AF78">
        <v>2.7771885260684499</v>
      </c>
      <c r="AG78">
        <v>2.9901267794539401</v>
      </c>
    </row>
    <row r="79" spans="11:33">
      <c r="K79" s="98">
        <v>1.9725126995636799</v>
      </c>
      <c r="L79" s="98">
        <v>3.56958452538034</v>
      </c>
      <c r="M79">
        <v>0.13307926876085899</v>
      </c>
      <c r="N79" s="98">
        <v>0.71052948472887201</v>
      </c>
      <c r="O79">
        <v>2.6449011561387201</v>
      </c>
      <c r="P79">
        <v>1.9925924836989</v>
      </c>
      <c r="Q79">
        <v>0.22276811121817799</v>
      </c>
      <c r="R79">
        <v>1.20208540783341</v>
      </c>
      <c r="S79">
        <v>2.9872550884242499</v>
      </c>
      <c r="T79">
        <v>2.4395810081335698</v>
      </c>
      <c r="U79">
        <v>1.4710325690566299</v>
      </c>
      <c r="V79">
        <v>2.4182912845040501</v>
      </c>
      <c r="W79">
        <v>3.16913610493721</v>
      </c>
      <c r="X79">
        <v>1.11326299907002</v>
      </c>
      <c r="Y79">
        <v>2.28735128251797</v>
      </c>
      <c r="Z79">
        <v>0.61076017045759901</v>
      </c>
      <c r="AA79">
        <v>1.95539010691829</v>
      </c>
      <c r="AB79">
        <v>3.3672690082425398</v>
      </c>
      <c r="AC79">
        <v>0.174572580596045</v>
      </c>
      <c r="AD79">
        <v>0.32279901966686098</v>
      </c>
      <c r="AE79">
        <v>0.23650723688602901</v>
      </c>
      <c r="AF79">
        <v>2.69344974642136</v>
      </c>
      <c r="AG79">
        <v>3.0512616411134799</v>
      </c>
    </row>
    <row r="80" spans="11:33">
      <c r="K80" s="98">
        <v>1.96716498711762</v>
      </c>
      <c r="L80" s="98">
        <v>3.60645569530837</v>
      </c>
      <c r="M80">
        <v>0.13276176425728101</v>
      </c>
      <c r="N80" s="98">
        <v>0.71401678116131295</v>
      </c>
      <c r="O80">
        <v>2.7054321176186198</v>
      </c>
      <c r="P80">
        <v>2.0049873331855701</v>
      </c>
      <c r="Q80">
        <v>0.161901989636973</v>
      </c>
      <c r="R80">
        <v>1.23234249484182</v>
      </c>
      <c r="S80">
        <v>2.9982220411159202</v>
      </c>
      <c r="T80">
        <v>2.4266274448893701</v>
      </c>
      <c r="U80">
        <v>1.42481038684267</v>
      </c>
      <c r="V80">
        <v>2.3969649421639598</v>
      </c>
      <c r="W80">
        <v>3.2382163563125799</v>
      </c>
      <c r="X80">
        <v>1.1065385093772899</v>
      </c>
      <c r="Y80">
        <v>2.2301575287656399</v>
      </c>
      <c r="Z80">
        <v>0.67430205887133599</v>
      </c>
      <c r="AA80">
        <v>1.90676888207747</v>
      </c>
      <c r="AB80">
        <v>3.4192160645352101</v>
      </c>
      <c r="AC80">
        <v>0.19341046904121301</v>
      </c>
      <c r="AD80">
        <v>0.221629560371362</v>
      </c>
      <c r="AE80">
        <v>0.219291081583319</v>
      </c>
      <c r="AF80">
        <v>2.6551865029412798</v>
      </c>
      <c r="AG80">
        <v>3.1098367979736001</v>
      </c>
    </row>
    <row r="81" spans="10:33">
      <c r="K81" s="98">
        <v>1.9521104314534301</v>
      </c>
      <c r="L81" s="98">
        <v>3.5360667528605898</v>
      </c>
      <c r="M81">
        <v>0.125594064914784</v>
      </c>
      <c r="N81" s="98">
        <v>0.68362496093879299</v>
      </c>
      <c r="O81">
        <v>2.6891356607128598</v>
      </c>
      <c r="P81">
        <v>2.0019907824340599</v>
      </c>
      <c r="Q81">
        <v>0.23355078439183799</v>
      </c>
      <c r="R81">
        <v>1.16586051944841</v>
      </c>
      <c r="S81">
        <v>2.9510963090362798</v>
      </c>
      <c r="T81">
        <v>2.4120940644110802</v>
      </c>
      <c r="U81">
        <v>1.49492015085339</v>
      </c>
      <c r="V81">
        <v>2.3486344943322002</v>
      </c>
      <c r="W81">
        <v>3.1778257246597299</v>
      </c>
      <c r="X81">
        <v>1.14793248534939</v>
      </c>
      <c r="Y81">
        <v>2.30073548180094</v>
      </c>
      <c r="Z81">
        <v>0.62662228486406402</v>
      </c>
      <c r="AA81">
        <v>1.8651829881070601</v>
      </c>
      <c r="AB81">
        <v>3.36238893789788</v>
      </c>
      <c r="AC81">
        <v>8.0369294631955995E-2</v>
      </c>
      <c r="AD81">
        <v>0.32618611045916401</v>
      </c>
      <c r="AE81">
        <v>0.34272089022456198</v>
      </c>
      <c r="AF81">
        <v>2.66249894352074</v>
      </c>
      <c r="AG81">
        <v>3.0138968108750799</v>
      </c>
    </row>
    <row r="82" spans="10:33">
      <c r="J82">
        <v>8</v>
      </c>
      <c r="K82" s="98">
        <v>1.9187983210081301</v>
      </c>
      <c r="L82" s="98">
        <v>3.2127057909167398</v>
      </c>
      <c r="M82">
        <v>0</v>
      </c>
      <c r="N82" s="98">
        <v>0</v>
      </c>
      <c r="O82">
        <v>2.9584058960225899</v>
      </c>
      <c r="P82">
        <v>2.05860770382291</v>
      </c>
      <c r="Q82">
        <v>0</v>
      </c>
      <c r="R82">
        <v>2.1961067963816401</v>
      </c>
      <c r="S82">
        <v>3.1960250649624302</v>
      </c>
      <c r="T82">
        <v>3.0757694932509301</v>
      </c>
      <c r="U82">
        <v>2.8639891297961202</v>
      </c>
      <c r="V82">
        <v>2.9115790993991699</v>
      </c>
      <c r="W82">
        <v>2.9683057402673101</v>
      </c>
      <c r="X82">
        <v>0</v>
      </c>
      <c r="Y82">
        <v>2.3206291135583399</v>
      </c>
      <c r="Z82">
        <v>0</v>
      </c>
      <c r="AA82">
        <v>2.0886575041679598</v>
      </c>
      <c r="AB82">
        <v>3.2101015330595599</v>
      </c>
      <c r="AC82">
        <v>0</v>
      </c>
      <c r="AD82">
        <v>0</v>
      </c>
      <c r="AE82">
        <v>0</v>
      </c>
      <c r="AF82">
        <v>3.1197784212480002</v>
      </c>
      <c r="AG82">
        <v>3.1895930403167001</v>
      </c>
    </row>
    <row r="83" spans="10:33">
      <c r="K83" s="98">
        <v>1.91646710268556</v>
      </c>
      <c r="L83" s="98">
        <v>3.2922416262283498</v>
      </c>
      <c r="M83">
        <v>0</v>
      </c>
      <c r="N83" s="98">
        <v>0</v>
      </c>
      <c r="O83">
        <v>2.8490808525801801</v>
      </c>
      <c r="P83">
        <v>2.2121092976671499</v>
      </c>
      <c r="Q83">
        <v>0</v>
      </c>
      <c r="R83">
        <v>2.2001419398765698</v>
      </c>
      <c r="S83">
        <v>3.1876532781401399</v>
      </c>
      <c r="T83">
        <v>3.04123504665503</v>
      </c>
      <c r="U83">
        <v>2.6284022861236802</v>
      </c>
      <c r="V83">
        <v>2.81002954485378</v>
      </c>
      <c r="W83">
        <v>2.99384144046279</v>
      </c>
      <c r="X83">
        <v>0</v>
      </c>
      <c r="Y83">
        <v>2.31032856196446</v>
      </c>
      <c r="Z83">
        <v>0</v>
      </c>
      <c r="AA83">
        <v>2.1915312009688601</v>
      </c>
      <c r="AB83">
        <v>3.2618450141295101</v>
      </c>
      <c r="AC83">
        <v>0</v>
      </c>
      <c r="AD83">
        <v>0</v>
      </c>
      <c r="AE83">
        <v>0</v>
      </c>
      <c r="AF83">
        <v>2.9466279380530298</v>
      </c>
      <c r="AG83">
        <v>3.1639256444898201</v>
      </c>
    </row>
    <row r="84" spans="10:33">
      <c r="K84" s="98">
        <v>1.9056562478556101</v>
      </c>
      <c r="L84" s="98">
        <v>3.2921361928118098</v>
      </c>
      <c r="M84">
        <v>0</v>
      </c>
      <c r="N84" s="98">
        <v>0</v>
      </c>
      <c r="O84">
        <v>2.81348184678024</v>
      </c>
      <c r="P84">
        <v>2.2752036350675602</v>
      </c>
      <c r="Q84">
        <v>0</v>
      </c>
      <c r="R84">
        <v>2.1544996184268301</v>
      </c>
      <c r="S84">
        <v>3.1786385464512898</v>
      </c>
      <c r="T84">
        <v>2.9974822681734499</v>
      </c>
      <c r="U84">
        <v>2.5346894210686601</v>
      </c>
      <c r="V84">
        <v>2.72118710674687</v>
      </c>
      <c r="W84">
        <v>2.99231151696257</v>
      </c>
      <c r="X84">
        <v>0</v>
      </c>
      <c r="Y84">
        <v>2.3792916900204699</v>
      </c>
      <c r="Z84">
        <v>0</v>
      </c>
      <c r="AA84">
        <v>2.2382826948913799</v>
      </c>
      <c r="AB84">
        <v>3.2921361928118098</v>
      </c>
      <c r="AC84">
        <v>0</v>
      </c>
      <c r="AD84">
        <v>0</v>
      </c>
      <c r="AE84">
        <v>0</v>
      </c>
      <c r="AF84">
        <v>2.8560288317952698</v>
      </c>
      <c r="AG84">
        <v>3.1498411458877702</v>
      </c>
    </row>
    <row r="85" spans="10:33">
      <c r="K85" s="98">
        <v>1.8811374511191501</v>
      </c>
      <c r="L85" s="98">
        <v>3.2706368796783098</v>
      </c>
      <c r="M85">
        <v>0</v>
      </c>
      <c r="N85" s="98">
        <v>0</v>
      </c>
      <c r="O85">
        <v>2.79728896798711</v>
      </c>
      <c r="P85">
        <v>2.2272750046378502</v>
      </c>
      <c r="Q85">
        <v>0</v>
      </c>
      <c r="R85">
        <v>2.1168226812975002</v>
      </c>
      <c r="S85">
        <v>3.13612720243083</v>
      </c>
      <c r="T85">
        <v>2.9108145044232501</v>
      </c>
      <c r="U85">
        <v>2.5479864304703699</v>
      </c>
      <c r="V85">
        <v>2.7037533770148499</v>
      </c>
      <c r="W85">
        <v>2.9842173021920502</v>
      </c>
      <c r="X85">
        <v>0</v>
      </c>
      <c r="Y85">
        <v>2.3245878950756098</v>
      </c>
      <c r="Z85">
        <v>0</v>
      </c>
      <c r="AA85">
        <v>2.1880996847299801</v>
      </c>
      <c r="AB85">
        <v>3.29573010349469</v>
      </c>
      <c r="AC85">
        <v>0</v>
      </c>
      <c r="AD85">
        <v>0</v>
      </c>
      <c r="AE85">
        <v>0</v>
      </c>
      <c r="AF85">
        <v>2.7615750349777399</v>
      </c>
      <c r="AG85">
        <v>3.1563854545823902</v>
      </c>
    </row>
    <row r="86" spans="10:33">
      <c r="K86" s="98">
        <v>1.84941710346385</v>
      </c>
      <c r="L86" s="98">
        <v>3.19801912457334</v>
      </c>
      <c r="M86">
        <v>0</v>
      </c>
      <c r="N86" s="98">
        <v>0</v>
      </c>
      <c r="O86">
        <v>2.7987816475221301</v>
      </c>
      <c r="P86">
        <v>2.1285892580410102</v>
      </c>
      <c r="Q86">
        <v>0</v>
      </c>
      <c r="R86">
        <v>2.0636916404352399</v>
      </c>
      <c r="S86">
        <v>3.0277911141624601</v>
      </c>
      <c r="T86">
        <v>2.9117644389611699</v>
      </c>
      <c r="U86">
        <v>2.5268243710785798</v>
      </c>
      <c r="V86">
        <v>2.6881981363062901</v>
      </c>
      <c r="W86">
        <v>2.9850515606652999</v>
      </c>
      <c r="X86">
        <v>0</v>
      </c>
      <c r="Y86">
        <v>2.22586519685705</v>
      </c>
      <c r="Z86">
        <v>0</v>
      </c>
      <c r="AA86">
        <v>2.0933644306942001</v>
      </c>
      <c r="AB86">
        <v>3.1969311760421002</v>
      </c>
      <c r="AC86">
        <v>0</v>
      </c>
      <c r="AD86">
        <v>0</v>
      </c>
      <c r="AE86">
        <v>0</v>
      </c>
      <c r="AF86">
        <v>2.7548794329652999</v>
      </c>
      <c r="AG86">
        <v>3.1414839822519198</v>
      </c>
    </row>
    <row r="87" spans="10:33">
      <c r="K87" s="98">
        <v>1.81313616644618</v>
      </c>
      <c r="L87" s="98">
        <v>3.1146235455087599</v>
      </c>
      <c r="M87">
        <v>0</v>
      </c>
      <c r="N87" s="98">
        <v>0</v>
      </c>
      <c r="O87">
        <v>2.7554094818685799</v>
      </c>
      <c r="P87">
        <v>2.1157148289549799</v>
      </c>
      <c r="Q87">
        <v>0</v>
      </c>
      <c r="R87">
        <v>1.2297246512519799</v>
      </c>
      <c r="S87">
        <v>3.1128887073432798</v>
      </c>
      <c r="T87">
        <v>2.9191659450395302</v>
      </c>
      <c r="U87">
        <v>3.07033634856993</v>
      </c>
      <c r="V87">
        <v>2.6559055915320799</v>
      </c>
      <c r="W87">
        <v>2.9518728447629998</v>
      </c>
      <c r="X87">
        <v>0</v>
      </c>
      <c r="Y87">
        <v>2.7785489460617501</v>
      </c>
      <c r="Z87">
        <v>0</v>
      </c>
      <c r="AA87">
        <v>1.4646866923425399</v>
      </c>
      <c r="AB87">
        <v>3.1146235455087599</v>
      </c>
      <c r="AC87">
        <v>0</v>
      </c>
      <c r="AD87">
        <v>0</v>
      </c>
      <c r="AE87">
        <v>0</v>
      </c>
      <c r="AF87">
        <v>2.8965724921769</v>
      </c>
      <c r="AG87">
        <v>3.12696364319509</v>
      </c>
    </row>
    <row r="88" spans="10:33">
      <c r="K88" s="98">
        <v>1.80787411486635</v>
      </c>
      <c r="L88" s="98">
        <v>3.2049158306635301</v>
      </c>
      <c r="M88">
        <v>0</v>
      </c>
      <c r="N88" s="98">
        <v>0</v>
      </c>
      <c r="O88">
        <v>2.6865763868988801</v>
      </c>
      <c r="P88">
        <v>2.2420772438116598</v>
      </c>
      <c r="Q88">
        <v>0</v>
      </c>
      <c r="R88">
        <v>1.3852653838237301</v>
      </c>
      <c r="S88">
        <v>3.1050130744567501</v>
      </c>
      <c r="T88">
        <v>2.8436739406173199</v>
      </c>
      <c r="U88">
        <v>2.84240183436046</v>
      </c>
      <c r="V88">
        <v>2.5578758923310101</v>
      </c>
      <c r="W88">
        <v>3.00933791540018</v>
      </c>
      <c r="X88">
        <v>0</v>
      </c>
      <c r="Y88">
        <v>2.65201306020121</v>
      </c>
      <c r="Z88">
        <v>0</v>
      </c>
      <c r="AA88">
        <v>1.7568482363930999</v>
      </c>
      <c r="AB88">
        <v>3.1864732899324402</v>
      </c>
      <c r="AC88">
        <v>0</v>
      </c>
      <c r="AD88">
        <v>0</v>
      </c>
      <c r="AE88">
        <v>0</v>
      </c>
      <c r="AF88">
        <v>2.71536233349704</v>
      </c>
      <c r="AG88">
        <v>3.1673141232463</v>
      </c>
    </row>
    <row r="89" spans="10:33">
      <c r="K89" s="98">
        <v>1.7980948326588999</v>
      </c>
      <c r="L89" s="98">
        <v>3.2370281817684599</v>
      </c>
      <c r="M89">
        <v>0</v>
      </c>
      <c r="N89" s="98">
        <v>0</v>
      </c>
      <c r="O89">
        <v>2.6195086859580798</v>
      </c>
      <c r="P89">
        <v>2.2109459439394201</v>
      </c>
      <c r="Q89">
        <v>0</v>
      </c>
      <c r="R89">
        <v>1.43059112615106</v>
      </c>
      <c r="S89">
        <v>3.0104835351499899</v>
      </c>
      <c r="T89">
        <v>2.7564548804704501</v>
      </c>
      <c r="U89">
        <v>2.7786176913799698</v>
      </c>
      <c r="V89">
        <v>2.4968985358376399</v>
      </c>
      <c r="W89">
        <v>2.9942703708497098</v>
      </c>
      <c r="X89">
        <v>0</v>
      </c>
      <c r="Y89">
        <v>2.5728893992485302</v>
      </c>
      <c r="Z89">
        <v>0</v>
      </c>
      <c r="AA89">
        <v>1.7716323373242999</v>
      </c>
      <c r="AB89">
        <v>3.23281755967604</v>
      </c>
      <c r="AC89">
        <v>0</v>
      </c>
      <c r="AD89">
        <v>0</v>
      </c>
      <c r="AE89">
        <v>0</v>
      </c>
      <c r="AF89">
        <v>2.65146713136923</v>
      </c>
      <c r="AG89">
        <v>3.1320617906458601</v>
      </c>
    </row>
    <row r="90" spans="10:33">
      <c r="K90" s="98">
        <v>1.7791188520580501</v>
      </c>
      <c r="L90" s="98">
        <v>3.1852519849865302</v>
      </c>
      <c r="M90">
        <v>0</v>
      </c>
      <c r="N90" s="98">
        <v>0</v>
      </c>
      <c r="O90">
        <v>2.60990198880432</v>
      </c>
      <c r="P90">
        <v>2.20457889443272</v>
      </c>
      <c r="Q90">
        <v>0</v>
      </c>
      <c r="R90">
        <v>1.37942836971704</v>
      </c>
      <c r="S90">
        <v>3.0247841595463201</v>
      </c>
      <c r="T90">
        <v>2.7548602946218801</v>
      </c>
      <c r="U90">
        <v>2.7684301734992101</v>
      </c>
      <c r="V90">
        <v>2.49049059721328</v>
      </c>
      <c r="W90">
        <v>3.01424857909939</v>
      </c>
      <c r="X90">
        <v>0</v>
      </c>
      <c r="Y90">
        <v>2.5684295082039799</v>
      </c>
      <c r="Z90">
        <v>0</v>
      </c>
      <c r="AA90">
        <v>1.6775087878675901</v>
      </c>
      <c r="AB90">
        <v>3.1806228016327598</v>
      </c>
      <c r="AC90">
        <v>0</v>
      </c>
      <c r="AD90">
        <v>0</v>
      </c>
      <c r="AE90">
        <v>0</v>
      </c>
      <c r="AF90">
        <v>2.6395364051489398</v>
      </c>
      <c r="AG90">
        <v>3.0780825024804899</v>
      </c>
    </row>
    <row r="91" spans="10:33">
      <c r="K91" s="98">
        <v>1.7420853783739001</v>
      </c>
      <c r="L91" s="98">
        <v>3.0857813447148499</v>
      </c>
      <c r="M91">
        <v>0</v>
      </c>
      <c r="N91" s="98">
        <v>0</v>
      </c>
      <c r="O91">
        <v>2.6195886968436199</v>
      </c>
      <c r="P91">
        <v>2.16662236519115</v>
      </c>
      <c r="Q91">
        <v>0</v>
      </c>
      <c r="R91">
        <v>1.15940141023622</v>
      </c>
      <c r="S91">
        <v>2.9896404490654498</v>
      </c>
      <c r="T91">
        <v>2.7675259372921199</v>
      </c>
      <c r="U91">
        <v>2.7866337766565099</v>
      </c>
      <c r="V91">
        <v>2.5074867560930798</v>
      </c>
      <c r="W91">
        <v>2.9523579287827499</v>
      </c>
      <c r="X91">
        <v>0</v>
      </c>
      <c r="Y91">
        <v>2.5905229959437199</v>
      </c>
      <c r="Z91">
        <v>0</v>
      </c>
      <c r="AA91">
        <v>1.44810104009876</v>
      </c>
      <c r="AB91">
        <v>3.0743897213456601</v>
      </c>
      <c r="AC91">
        <v>0</v>
      </c>
      <c r="AD91">
        <v>0</v>
      </c>
      <c r="AE91">
        <v>0</v>
      </c>
      <c r="AF91">
        <v>2.6403120524662298</v>
      </c>
      <c r="AG91">
        <v>3.04685926755133</v>
      </c>
    </row>
    <row r="92" spans="10:33">
      <c r="K92" s="98">
        <v>1.7111010302574201</v>
      </c>
      <c r="L92" s="98">
        <v>3.0119320362371398</v>
      </c>
      <c r="M92">
        <v>0</v>
      </c>
      <c r="N92" s="98">
        <v>0</v>
      </c>
      <c r="O92">
        <v>2.5421642541599598</v>
      </c>
      <c r="P92">
        <v>0.676410589003274</v>
      </c>
      <c r="Q92">
        <v>0</v>
      </c>
      <c r="R92">
        <v>1.44213456081175</v>
      </c>
      <c r="S92">
        <v>3.0094298354685201</v>
      </c>
      <c r="T92">
        <v>2.8928335601933401</v>
      </c>
      <c r="U92">
        <v>3.0449699293112902</v>
      </c>
      <c r="V92">
        <v>2.0435390187223099</v>
      </c>
      <c r="W92">
        <v>2.9516420914810202</v>
      </c>
      <c r="X92">
        <v>0</v>
      </c>
      <c r="Y92">
        <v>2.5305918131440599</v>
      </c>
      <c r="Z92">
        <v>0</v>
      </c>
      <c r="AA92">
        <v>0.99109410639721096</v>
      </c>
      <c r="AB92">
        <v>2.9666078425686502</v>
      </c>
      <c r="AC92">
        <v>0</v>
      </c>
      <c r="AD92">
        <v>0</v>
      </c>
      <c r="AE92">
        <v>0</v>
      </c>
      <c r="AF92">
        <v>3.0288257395204301</v>
      </c>
      <c r="AG92">
        <v>2.9936813413530698</v>
      </c>
    </row>
    <row r="93" spans="10:33">
      <c r="K93" s="98">
        <v>1.7038675126168199</v>
      </c>
      <c r="L93" s="98">
        <v>3.0986655600178699</v>
      </c>
      <c r="M93">
        <v>0</v>
      </c>
      <c r="N93" s="98">
        <v>0</v>
      </c>
      <c r="O93">
        <v>2.39112516485311</v>
      </c>
      <c r="P93">
        <v>0.53141339132042797</v>
      </c>
      <c r="Q93">
        <v>0</v>
      </c>
      <c r="R93">
        <v>1.09856139987158</v>
      </c>
      <c r="S93">
        <v>3.00969230457684</v>
      </c>
      <c r="T93">
        <v>2.74117590659568</v>
      </c>
      <c r="U93">
        <v>2.8264663402108701</v>
      </c>
      <c r="V93">
        <v>2.00558547052841</v>
      </c>
      <c r="W93">
        <v>3.0360321818277298</v>
      </c>
      <c r="X93">
        <v>0</v>
      </c>
      <c r="Y93">
        <v>2.4594366172616602</v>
      </c>
      <c r="Z93">
        <v>0</v>
      </c>
      <c r="AA93">
        <v>1.0705495138221699</v>
      </c>
      <c r="AB93">
        <v>2.9897062666411398</v>
      </c>
      <c r="AC93">
        <v>0</v>
      </c>
      <c r="AD93">
        <v>0</v>
      </c>
      <c r="AE93">
        <v>0</v>
      </c>
      <c r="AF93">
        <v>2.9490855492420298</v>
      </c>
      <c r="AG93">
        <v>3.0399369287196198</v>
      </c>
    </row>
    <row r="94" spans="10:33">
      <c r="K94" s="98">
        <v>1.69370902007081</v>
      </c>
      <c r="L94" s="98">
        <v>3.1163748692096598</v>
      </c>
      <c r="M94">
        <v>0</v>
      </c>
      <c r="N94" s="98">
        <v>0</v>
      </c>
      <c r="O94">
        <v>2.42038339512863</v>
      </c>
      <c r="P94">
        <v>0.51642383236786504</v>
      </c>
      <c r="Q94">
        <v>0</v>
      </c>
      <c r="R94">
        <v>1.2532973850708999</v>
      </c>
      <c r="S94">
        <v>3.0431904227899098</v>
      </c>
      <c r="T94">
        <v>2.7390463908334901</v>
      </c>
      <c r="U94">
        <v>2.7235205222027301</v>
      </c>
      <c r="V94">
        <v>1.9632893391069799</v>
      </c>
      <c r="W94">
        <v>3.0141348303000499</v>
      </c>
      <c r="X94">
        <v>0</v>
      </c>
      <c r="Y94">
        <v>2.42958557326723</v>
      </c>
      <c r="Z94">
        <v>0</v>
      </c>
      <c r="AA94">
        <v>1.18961126152041</v>
      </c>
      <c r="AB94">
        <v>3.1253372632683298</v>
      </c>
      <c r="AC94">
        <v>0</v>
      </c>
      <c r="AD94">
        <v>0</v>
      </c>
      <c r="AE94">
        <v>0</v>
      </c>
      <c r="AF94">
        <v>2.8726588113400502</v>
      </c>
      <c r="AG94">
        <v>3.07034578416877</v>
      </c>
    </row>
    <row r="95" spans="10:33">
      <c r="K95" s="98">
        <v>1.67363820662296</v>
      </c>
      <c r="L95" s="98">
        <v>3.0953341328177699</v>
      </c>
      <c r="M95">
        <v>0</v>
      </c>
      <c r="N95" s="98">
        <v>0</v>
      </c>
      <c r="O95">
        <v>2.4263980784035399</v>
      </c>
      <c r="P95">
        <v>0.53540533162695703</v>
      </c>
      <c r="Q95">
        <v>0</v>
      </c>
      <c r="R95">
        <v>1.2324669847093399</v>
      </c>
      <c r="S95">
        <v>3.0483018505538801</v>
      </c>
      <c r="T95">
        <v>2.7477556743607501</v>
      </c>
      <c r="U95">
        <v>2.6726129049789402</v>
      </c>
      <c r="V95">
        <v>2.0061263503215501</v>
      </c>
      <c r="W95">
        <v>3.0014315490124099</v>
      </c>
      <c r="X95">
        <v>0</v>
      </c>
      <c r="Y95">
        <v>2.3760665940952999</v>
      </c>
      <c r="Z95">
        <v>0</v>
      </c>
      <c r="AA95">
        <v>1.1406853842467699</v>
      </c>
      <c r="AB95">
        <v>2.99326445604766</v>
      </c>
      <c r="AC95">
        <v>0</v>
      </c>
      <c r="AD95">
        <v>0</v>
      </c>
      <c r="AE95">
        <v>0</v>
      </c>
      <c r="AF95">
        <v>2.8684931569823999</v>
      </c>
      <c r="AG95">
        <v>2.9972031379164701</v>
      </c>
    </row>
    <row r="96" spans="10:33">
      <c r="K96" s="98">
        <v>1.63619066465271</v>
      </c>
      <c r="L96" s="98">
        <v>3.0100190216115199</v>
      </c>
      <c r="M96">
        <v>0</v>
      </c>
      <c r="N96" s="98">
        <v>0</v>
      </c>
      <c r="O96">
        <v>2.3990896291095098</v>
      </c>
      <c r="P96">
        <v>0.47315331493857998</v>
      </c>
      <c r="Q96">
        <v>0</v>
      </c>
      <c r="R96">
        <v>1.14225015537687</v>
      </c>
      <c r="S96">
        <v>2.9465756448445899</v>
      </c>
      <c r="T96">
        <v>2.7034168443230202</v>
      </c>
      <c r="U96">
        <v>2.7288390711643302</v>
      </c>
      <c r="V96">
        <v>1.9660000395216499</v>
      </c>
      <c r="W96">
        <v>3.0129958653791298</v>
      </c>
      <c r="X96">
        <v>0</v>
      </c>
      <c r="Y96">
        <v>2.3569644561849699</v>
      </c>
      <c r="Z96">
        <v>0</v>
      </c>
      <c r="AA96">
        <v>0.94996243461968799</v>
      </c>
      <c r="AB96">
        <v>3.0105160748583</v>
      </c>
      <c r="AC96">
        <v>0</v>
      </c>
      <c r="AD96">
        <v>0</v>
      </c>
      <c r="AE96">
        <v>0</v>
      </c>
      <c r="AF96">
        <v>2.83484813164173</v>
      </c>
      <c r="AG96">
        <v>2.9324673874275602</v>
      </c>
    </row>
    <row r="97" spans="10:33">
      <c r="K97" s="98">
        <v>1.6095531147631601</v>
      </c>
      <c r="L97" s="98">
        <v>2.9030823826832899</v>
      </c>
      <c r="M97">
        <v>0</v>
      </c>
      <c r="N97" s="98">
        <v>0</v>
      </c>
      <c r="O97">
        <v>2.4366337726054601</v>
      </c>
      <c r="P97">
        <v>0.29687001970116</v>
      </c>
      <c r="Q97">
        <v>0</v>
      </c>
      <c r="R97">
        <v>2.2307522276084102</v>
      </c>
      <c r="S97">
        <v>2.7664748665561398</v>
      </c>
      <c r="T97">
        <v>2.8989421220481502</v>
      </c>
      <c r="U97">
        <v>2.8518163671953398</v>
      </c>
      <c r="V97">
        <v>1.4670243384336401</v>
      </c>
      <c r="W97">
        <v>2.93337469294161</v>
      </c>
      <c r="X97">
        <v>0</v>
      </c>
      <c r="Y97">
        <v>2.2909222496147801</v>
      </c>
      <c r="Z97">
        <v>0</v>
      </c>
      <c r="AA97">
        <v>1.27265427324066</v>
      </c>
      <c r="AB97">
        <v>2.8714593788373</v>
      </c>
      <c r="AC97">
        <v>0</v>
      </c>
      <c r="AD97">
        <v>0</v>
      </c>
      <c r="AE97">
        <v>0</v>
      </c>
      <c r="AF97">
        <v>2.87537544170186</v>
      </c>
      <c r="AG97">
        <v>2.8998611893841102</v>
      </c>
    </row>
    <row r="98" spans="10:33">
      <c r="K98" s="98">
        <v>1.60053896846698</v>
      </c>
      <c r="L98" s="98">
        <v>3.0784591475146899</v>
      </c>
      <c r="M98">
        <v>0</v>
      </c>
      <c r="N98" s="98">
        <v>0</v>
      </c>
      <c r="O98">
        <v>2.3414810439372999</v>
      </c>
      <c r="P98">
        <v>0.38284295756951497</v>
      </c>
      <c r="Q98">
        <v>0</v>
      </c>
      <c r="R98">
        <v>2.0874224468119098</v>
      </c>
      <c r="S98">
        <v>2.6884560936256001</v>
      </c>
      <c r="T98">
        <v>2.9195883185238101</v>
      </c>
      <c r="U98">
        <v>2.68007904170116</v>
      </c>
      <c r="V98">
        <v>1.5041282300972301</v>
      </c>
      <c r="W98">
        <v>3.1686872256087799</v>
      </c>
      <c r="X98">
        <v>0</v>
      </c>
      <c r="Y98">
        <v>2.1703647858574699</v>
      </c>
      <c r="Z98">
        <v>0</v>
      </c>
      <c r="AA98">
        <v>1.41575528261191</v>
      </c>
      <c r="AB98">
        <v>2.7823466318327599</v>
      </c>
      <c r="AC98">
        <v>0</v>
      </c>
      <c r="AD98">
        <v>0</v>
      </c>
      <c r="AE98">
        <v>0</v>
      </c>
      <c r="AF98">
        <v>2.8509310291416301</v>
      </c>
      <c r="AG98">
        <v>2.8409512569581001</v>
      </c>
    </row>
    <row r="99" spans="10:33">
      <c r="K99" s="98">
        <v>1.59508897746428</v>
      </c>
      <c r="L99" s="98">
        <v>3.0735673955685399</v>
      </c>
      <c r="M99">
        <v>0</v>
      </c>
      <c r="N99" s="98">
        <v>0</v>
      </c>
      <c r="O99">
        <v>2.3279156308306401</v>
      </c>
      <c r="P99">
        <v>0.38808227074315899</v>
      </c>
      <c r="Q99">
        <v>0</v>
      </c>
      <c r="R99">
        <v>2.04001086025383</v>
      </c>
      <c r="S99">
        <v>2.8775418951284601</v>
      </c>
      <c r="T99">
        <v>2.9104499545052498</v>
      </c>
      <c r="U99">
        <v>2.7050659606416101</v>
      </c>
      <c r="V99">
        <v>1.4583648495744601</v>
      </c>
      <c r="W99">
        <v>3.1214182956338701</v>
      </c>
      <c r="X99">
        <v>0</v>
      </c>
      <c r="Y99">
        <v>2.1740798843521398</v>
      </c>
      <c r="Z99">
        <v>0</v>
      </c>
      <c r="AA99">
        <v>1.4092519386381399</v>
      </c>
      <c r="AB99">
        <v>2.9154897280312402</v>
      </c>
      <c r="AC99">
        <v>0</v>
      </c>
      <c r="AD99">
        <v>0</v>
      </c>
      <c r="AE99">
        <v>0</v>
      </c>
      <c r="AF99">
        <v>2.8262318687535499</v>
      </c>
      <c r="AG99">
        <v>2.9745777132631401</v>
      </c>
    </row>
    <row r="100" spans="10:33">
      <c r="K100" s="98">
        <v>1.5707823877725999</v>
      </c>
      <c r="L100" s="98">
        <v>3.0263939485988298</v>
      </c>
      <c r="M100">
        <v>0</v>
      </c>
      <c r="N100" s="98">
        <v>0</v>
      </c>
      <c r="O100">
        <v>2.2937158677058802</v>
      </c>
      <c r="P100">
        <v>0.26460196871659197</v>
      </c>
      <c r="Q100">
        <v>0</v>
      </c>
      <c r="R100">
        <v>2.0145224260140999</v>
      </c>
      <c r="S100">
        <v>2.8496062165453102</v>
      </c>
      <c r="T100">
        <v>2.9626534415626198</v>
      </c>
      <c r="U100">
        <v>2.66956231954196</v>
      </c>
      <c r="V100">
        <v>1.38276339448579</v>
      </c>
      <c r="W100">
        <v>3.0626451827313299</v>
      </c>
      <c r="X100">
        <v>0</v>
      </c>
      <c r="Y100">
        <v>2.1480509763346198</v>
      </c>
      <c r="Z100">
        <v>0</v>
      </c>
      <c r="AA100">
        <v>1.35419139491296</v>
      </c>
      <c r="AB100">
        <v>2.9353098582248802</v>
      </c>
      <c r="AC100">
        <v>0</v>
      </c>
      <c r="AD100">
        <v>0</v>
      </c>
      <c r="AE100">
        <v>0</v>
      </c>
      <c r="AF100">
        <v>2.82917468632137</v>
      </c>
      <c r="AG100">
        <v>2.9684347514387599</v>
      </c>
    </row>
    <row r="101" spans="10:33">
      <c r="K101" s="98">
        <v>1.53597078255971</v>
      </c>
      <c r="L101" s="98">
        <v>2.9260173698043501</v>
      </c>
      <c r="M101">
        <v>0</v>
      </c>
      <c r="N101" s="98">
        <v>0</v>
      </c>
      <c r="O101">
        <v>2.2901794840846001</v>
      </c>
      <c r="P101">
        <v>9.5281677049370295E-2</v>
      </c>
      <c r="Q101">
        <v>0</v>
      </c>
      <c r="R101">
        <v>1.9708392424822601</v>
      </c>
      <c r="S101">
        <v>2.7991352690610398</v>
      </c>
      <c r="T101">
        <v>2.8837453508122302</v>
      </c>
      <c r="U101">
        <v>2.6492038603163599</v>
      </c>
      <c r="V101">
        <v>1.3117670810317801</v>
      </c>
      <c r="W101">
        <v>2.94069522681994</v>
      </c>
      <c r="X101">
        <v>0</v>
      </c>
      <c r="Y101">
        <v>2.1641761814929499</v>
      </c>
      <c r="Z101">
        <v>0</v>
      </c>
      <c r="AA101">
        <v>1.2658912410730701</v>
      </c>
      <c r="AB101">
        <v>2.8571119299515302</v>
      </c>
      <c r="AC101">
        <v>0</v>
      </c>
      <c r="AD101">
        <v>0</v>
      </c>
      <c r="AE101">
        <v>0</v>
      </c>
      <c r="AF101">
        <v>2.7183975504798301</v>
      </c>
      <c r="AG101">
        <v>2.86205591748051</v>
      </c>
    </row>
    <row r="102" spans="10:33">
      <c r="J102">
        <v>10</v>
      </c>
      <c r="K102" s="98">
        <v>1.4971702467771499</v>
      </c>
      <c r="L102" s="98">
        <v>2.7408816165586298</v>
      </c>
      <c r="M102">
        <v>0</v>
      </c>
      <c r="N102" s="98">
        <v>0</v>
      </c>
      <c r="O102">
        <v>2.5684410730783198</v>
      </c>
      <c r="P102">
        <v>0</v>
      </c>
      <c r="Q102">
        <v>0</v>
      </c>
      <c r="R102">
        <v>2.2206376396025602</v>
      </c>
      <c r="S102">
        <v>2.7244949328652099</v>
      </c>
      <c r="T102">
        <v>2.7474152135547301</v>
      </c>
      <c r="U102">
        <v>2.68400885942475</v>
      </c>
      <c r="V102">
        <v>2.0613935405327801</v>
      </c>
      <c r="W102">
        <v>2.7547308729508702</v>
      </c>
      <c r="X102">
        <v>0</v>
      </c>
      <c r="Y102">
        <v>2.07578379814997</v>
      </c>
      <c r="Z102">
        <v>0</v>
      </c>
      <c r="AA102">
        <v>1.79111169690039</v>
      </c>
      <c r="AB102">
        <v>2.7191802526120701</v>
      </c>
      <c r="AC102">
        <v>0</v>
      </c>
      <c r="AD102">
        <v>0</v>
      </c>
      <c r="AE102">
        <v>0</v>
      </c>
      <c r="AF102">
        <v>2.70179715747275</v>
      </c>
      <c r="AG102">
        <v>2.7250450578757701</v>
      </c>
    </row>
    <row r="103" spans="10:33">
      <c r="K103" s="98">
        <v>1.4969094086410999</v>
      </c>
      <c r="L103" s="98">
        <v>2.7580868341378899</v>
      </c>
      <c r="M103">
        <v>0</v>
      </c>
      <c r="N103" s="98">
        <v>0</v>
      </c>
      <c r="O103">
        <v>2.5445703997806302</v>
      </c>
      <c r="P103">
        <v>0</v>
      </c>
      <c r="Q103">
        <v>0</v>
      </c>
      <c r="R103">
        <v>2.2056060448522699</v>
      </c>
      <c r="S103">
        <v>2.7475171071257298</v>
      </c>
      <c r="T103">
        <v>2.7462669297755999</v>
      </c>
      <c r="U103">
        <v>2.6365811224474101</v>
      </c>
      <c r="V103">
        <v>2.10365779045229</v>
      </c>
      <c r="W103">
        <v>2.7339654147590702</v>
      </c>
      <c r="X103">
        <v>0</v>
      </c>
      <c r="Y103">
        <v>2.0326074414006201</v>
      </c>
      <c r="Z103">
        <v>0</v>
      </c>
      <c r="AA103">
        <v>1.86871321069556</v>
      </c>
      <c r="AB103">
        <v>2.7358419223938801</v>
      </c>
      <c r="AC103">
        <v>0</v>
      </c>
      <c r="AD103">
        <v>0</v>
      </c>
      <c r="AE103">
        <v>0</v>
      </c>
      <c r="AF103">
        <v>2.6549236190334802</v>
      </c>
      <c r="AG103">
        <v>2.7356685568228301</v>
      </c>
    </row>
    <row r="104" spans="10:33">
      <c r="K104" s="98">
        <v>1.4899732269197901</v>
      </c>
      <c r="L104" s="98">
        <v>2.7462121198852398</v>
      </c>
      <c r="M104">
        <v>0</v>
      </c>
      <c r="N104" s="98">
        <v>0</v>
      </c>
      <c r="O104">
        <v>2.5296308754766499</v>
      </c>
      <c r="P104">
        <v>0</v>
      </c>
      <c r="Q104">
        <v>0</v>
      </c>
      <c r="R104">
        <v>2.2221627236372599</v>
      </c>
      <c r="S104">
        <v>2.7788366345612299</v>
      </c>
      <c r="T104">
        <v>2.7378724691182099</v>
      </c>
      <c r="U104">
        <v>2.6279606706047498</v>
      </c>
      <c r="V104">
        <v>2.1198605707242</v>
      </c>
      <c r="W104">
        <v>2.7482657146411098</v>
      </c>
      <c r="X104">
        <v>0</v>
      </c>
      <c r="Y104">
        <v>2.03131168805327</v>
      </c>
      <c r="Z104">
        <v>0</v>
      </c>
      <c r="AA104">
        <v>1.85842993394206</v>
      </c>
      <c r="AB104">
        <v>2.7516969765246002</v>
      </c>
      <c r="AC104">
        <v>0</v>
      </c>
      <c r="AD104">
        <v>0</v>
      </c>
      <c r="AE104">
        <v>0</v>
      </c>
      <c r="AF104">
        <v>2.6370393320021099</v>
      </c>
      <c r="AG104">
        <v>2.7170483247038701</v>
      </c>
    </row>
    <row r="105" spans="10:33">
      <c r="K105" s="98">
        <v>1.47027686242163</v>
      </c>
      <c r="L105" s="98">
        <v>2.7091183542074599</v>
      </c>
      <c r="M105">
        <v>0</v>
      </c>
      <c r="N105" s="98">
        <v>0</v>
      </c>
      <c r="O105">
        <v>2.4919193026495101</v>
      </c>
      <c r="P105">
        <v>0</v>
      </c>
      <c r="Q105">
        <v>0</v>
      </c>
      <c r="R105">
        <v>2.1870040663682202</v>
      </c>
      <c r="S105">
        <v>2.68985354666273</v>
      </c>
      <c r="T105">
        <v>2.70658192915465</v>
      </c>
      <c r="U105">
        <v>2.6273348292246999</v>
      </c>
      <c r="V105">
        <v>2.0833716658473098</v>
      </c>
      <c r="W105">
        <v>2.7015740992552799</v>
      </c>
      <c r="X105">
        <v>0</v>
      </c>
      <c r="Y105">
        <v>1.99682185199847</v>
      </c>
      <c r="Z105">
        <v>0</v>
      </c>
      <c r="AA105">
        <v>1.8060205930429201</v>
      </c>
      <c r="AB105">
        <v>2.69678309994721</v>
      </c>
      <c r="AC105">
        <v>0</v>
      </c>
      <c r="AD105">
        <v>0</v>
      </c>
      <c r="AE105">
        <v>0</v>
      </c>
      <c r="AF105">
        <v>2.62330664566867</v>
      </c>
      <c r="AG105">
        <v>2.67703188331997</v>
      </c>
    </row>
    <row r="106" spans="10:33">
      <c r="K106" s="98">
        <v>1.4455316604621</v>
      </c>
      <c r="L106" s="98">
        <v>2.66979515710889</v>
      </c>
      <c r="M106">
        <v>0</v>
      </c>
      <c r="N106" s="98">
        <v>0</v>
      </c>
      <c r="O106">
        <v>2.4510420080971298</v>
      </c>
      <c r="P106">
        <v>0</v>
      </c>
      <c r="Q106">
        <v>0</v>
      </c>
      <c r="R106">
        <v>2.1628338064347301</v>
      </c>
      <c r="S106">
        <v>2.6399184251365502</v>
      </c>
      <c r="T106">
        <v>2.6579955839379701</v>
      </c>
      <c r="U106">
        <v>2.61582938816428</v>
      </c>
      <c r="V106">
        <v>2.0274272707618302</v>
      </c>
      <c r="W106">
        <v>2.6797208145230602</v>
      </c>
      <c r="X106">
        <v>0</v>
      </c>
      <c r="Y106">
        <v>1.9404493262978499</v>
      </c>
      <c r="Z106">
        <v>0</v>
      </c>
      <c r="AA106">
        <v>1.7024708184875901</v>
      </c>
      <c r="AB106">
        <v>2.6568476256485001</v>
      </c>
      <c r="AC106">
        <v>0</v>
      </c>
      <c r="AD106">
        <v>0</v>
      </c>
      <c r="AE106">
        <v>0</v>
      </c>
      <c r="AF106">
        <v>2.5803569066856</v>
      </c>
      <c r="AG106">
        <v>2.64076058443271</v>
      </c>
    </row>
    <row r="107" spans="10:33">
      <c r="K107" s="98">
        <v>1.41060739784978</v>
      </c>
      <c r="L107" s="98">
        <v>2.6496120506716698</v>
      </c>
      <c r="M107">
        <v>0</v>
      </c>
      <c r="N107" s="98">
        <v>0</v>
      </c>
      <c r="O107">
        <v>2.4335487033738099</v>
      </c>
      <c r="P107">
        <v>0</v>
      </c>
      <c r="Q107">
        <v>0</v>
      </c>
      <c r="R107">
        <v>2.2412822893127098</v>
      </c>
      <c r="S107">
        <v>2.6281356736702599</v>
      </c>
      <c r="T107">
        <v>2.6095845923838401</v>
      </c>
      <c r="U107">
        <v>2.6550340839911999</v>
      </c>
      <c r="V107">
        <v>1.6389500600406199</v>
      </c>
      <c r="W107">
        <v>2.65025446213295</v>
      </c>
      <c r="X107">
        <v>0</v>
      </c>
      <c r="Y107">
        <v>1.8782525790684399</v>
      </c>
      <c r="Z107">
        <v>0</v>
      </c>
      <c r="AA107">
        <v>1.59766451278255</v>
      </c>
      <c r="AB107">
        <v>2.6252024043028999</v>
      </c>
      <c r="AC107">
        <v>0</v>
      </c>
      <c r="AD107">
        <v>0</v>
      </c>
      <c r="AE107">
        <v>0</v>
      </c>
      <c r="AF107">
        <v>2.5947864222526502</v>
      </c>
      <c r="AG107">
        <v>2.61176118302699</v>
      </c>
    </row>
    <row r="108" spans="10:33">
      <c r="K108" s="98">
        <v>1.41129337203147</v>
      </c>
      <c r="L108" s="98">
        <v>2.6548244149320599</v>
      </c>
      <c r="M108">
        <v>0</v>
      </c>
      <c r="N108" s="98">
        <v>0</v>
      </c>
      <c r="O108">
        <v>2.38044064701679</v>
      </c>
      <c r="P108">
        <v>0</v>
      </c>
      <c r="Q108">
        <v>0</v>
      </c>
      <c r="R108">
        <v>2.2016300935894102</v>
      </c>
      <c r="S108">
        <v>2.6414961210585899</v>
      </c>
      <c r="T108">
        <v>2.6024814836610699</v>
      </c>
      <c r="U108">
        <v>2.6191447778450199</v>
      </c>
      <c r="V108">
        <v>1.6436619903680401</v>
      </c>
      <c r="W108">
        <v>2.64431698069862</v>
      </c>
      <c r="X108">
        <v>0</v>
      </c>
      <c r="Y108">
        <v>1.91875987905415</v>
      </c>
      <c r="Z108">
        <v>0</v>
      </c>
      <c r="AA108">
        <v>1.6384295073367099</v>
      </c>
      <c r="AB108">
        <v>2.6339685913051101</v>
      </c>
      <c r="AC108">
        <v>0</v>
      </c>
      <c r="AD108">
        <v>0</v>
      </c>
      <c r="AE108">
        <v>0</v>
      </c>
      <c r="AF108">
        <v>2.5791699351035202</v>
      </c>
      <c r="AG108">
        <v>2.6090671933681802</v>
      </c>
    </row>
    <row r="109" spans="10:33">
      <c r="K109" s="98">
        <v>1.4061148626956099</v>
      </c>
      <c r="L109" s="98">
        <v>2.64356290739588</v>
      </c>
      <c r="M109">
        <v>0</v>
      </c>
      <c r="N109" s="98">
        <v>0</v>
      </c>
      <c r="O109">
        <v>2.3642239872213202</v>
      </c>
      <c r="P109">
        <v>0</v>
      </c>
      <c r="Q109">
        <v>0</v>
      </c>
      <c r="R109">
        <v>2.2218455633508398</v>
      </c>
      <c r="S109">
        <v>2.6321010565986098</v>
      </c>
      <c r="T109">
        <v>2.5955809829977401</v>
      </c>
      <c r="U109">
        <v>2.6300458582942801</v>
      </c>
      <c r="V109">
        <v>1.68299913109702</v>
      </c>
      <c r="W109">
        <v>2.6017988216813599</v>
      </c>
      <c r="X109">
        <v>0</v>
      </c>
      <c r="Y109">
        <v>1.8985777048583901</v>
      </c>
      <c r="Z109">
        <v>0</v>
      </c>
      <c r="AA109">
        <v>1.59647072826689</v>
      </c>
      <c r="AB109">
        <v>2.6250960278700601</v>
      </c>
      <c r="AC109">
        <v>0</v>
      </c>
      <c r="AD109">
        <v>0</v>
      </c>
      <c r="AE109">
        <v>0</v>
      </c>
      <c r="AF109">
        <v>2.5753280628333299</v>
      </c>
      <c r="AG109">
        <v>2.6032722364818901</v>
      </c>
    </row>
    <row r="110" spans="10:33">
      <c r="K110" s="98">
        <v>1.39144549819632</v>
      </c>
      <c r="L110" s="98">
        <v>2.6222879403986301</v>
      </c>
      <c r="M110">
        <v>0</v>
      </c>
      <c r="N110" s="98">
        <v>0</v>
      </c>
      <c r="O110">
        <v>2.3683785283288601</v>
      </c>
      <c r="P110">
        <v>0</v>
      </c>
      <c r="Q110">
        <v>0</v>
      </c>
      <c r="R110">
        <v>2.14643819997139</v>
      </c>
      <c r="S110">
        <v>2.6082404278203501</v>
      </c>
      <c r="T110">
        <v>2.5761432040377099</v>
      </c>
      <c r="U110">
        <v>2.61634724752843</v>
      </c>
      <c r="V110">
        <v>1.61314896726321</v>
      </c>
      <c r="W110">
        <v>2.6206007855475701</v>
      </c>
      <c r="X110">
        <v>0</v>
      </c>
      <c r="Y110">
        <v>1.9095917546185699</v>
      </c>
      <c r="Z110">
        <v>0</v>
      </c>
      <c r="AA110">
        <v>1.5005410598726401</v>
      </c>
      <c r="AB110">
        <v>2.58345022012091</v>
      </c>
      <c r="AC110">
        <v>0</v>
      </c>
      <c r="AD110">
        <v>0</v>
      </c>
      <c r="AE110">
        <v>0</v>
      </c>
      <c r="AF110">
        <v>2.5596294068576699</v>
      </c>
      <c r="AG110">
        <v>2.5824107822063702</v>
      </c>
    </row>
    <row r="111" spans="10:33">
      <c r="K111" s="98">
        <v>1.3602835380120399</v>
      </c>
      <c r="L111" s="98">
        <v>2.57437619435902</v>
      </c>
      <c r="M111">
        <v>0</v>
      </c>
      <c r="N111" s="98">
        <v>0</v>
      </c>
      <c r="O111">
        <v>2.3259958487353898</v>
      </c>
      <c r="P111">
        <v>0</v>
      </c>
      <c r="Q111">
        <v>0</v>
      </c>
      <c r="R111">
        <v>2.1150372524009602</v>
      </c>
      <c r="S111">
        <v>2.5608627886299802</v>
      </c>
      <c r="T111">
        <v>2.5372516142524399</v>
      </c>
      <c r="U111">
        <v>2.5724962492102201</v>
      </c>
      <c r="V111">
        <v>1.5273914723364499</v>
      </c>
      <c r="W111">
        <v>2.5746085853108802</v>
      </c>
      <c r="X111">
        <v>0</v>
      </c>
      <c r="Y111">
        <v>1.83901901271823</v>
      </c>
      <c r="Z111">
        <v>0</v>
      </c>
      <c r="AA111">
        <v>1.42367238780443</v>
      </c>
      <c r="AB111">
        <v>2.5541163426625801</v>
      </c>
      <c r="AC111">
        <v>0</v>
      </c>
      <c r="AD111">
        <v>0</v>
      </c>
      <c r="AE111">
        <v>0</v>
      </c>
      <c r="AF111">
        <v>2.5325238141119701</v>
      </c>
      <c r="AG111">
        <v>2.5403941930016498</v>
      </c>
    </row>
    <row r="112" spans="10:33">
      <c r="K112" s="98">
        <v>1.3261409783753999</v>
      </c>
      <c r="L112" s="98">
        <v>2.5617584761954402</v>
      </c>
      <c r="M112">
        <v>0</v>
      </c>
      <c r="N112" s="98">
        <v>0</v>
      </c>
      <c r="O112">
        <v>2.3192768801028198</v>
      </c>
      <c r="P112">
        <v>0</v>
      </c>
      <c r="Q112">
        <v>0</v>
      </c>
      <c r="R112">
        <v>2.30380931633113</v>
      </c>
      <c r="S112">
        <v>2.5487294960764801</v>
      </c>
      <c r="T112">
        <v>2.5550584799024101</v>
      </c>
      <c r="U112">
        <v>2.56350674250523</v>
      </c>
      <c r="V112">
        <v>1.40094493362832</v>
      </c>
      <c r="W112">
        <v>2.5286277444725598</v>
      </c>
      <c r="X112">
        <v>0</v>
      </c>
      <c r="Y112">
        <v>1.71981566773365</v>
      </c>
      <c r="Z112">
        <v>0</v>
      </c>
      <c r="AA112">
        <v>1.3055043094608301</v>
      </c>
      <c r="AB112">
        <v>2.5210683237290601</v>
      </c>
      <c r="AC112">
        <v>0</v>
      </c>
      <c r="AD112">
        <v>0</v>
      </c>
      <c r="AE112">
        <v>0</v>
      </c>
      <c r="AF112">
        <v>2.5097590025822498</v>
      </c>
      <c r="AG112">
        <v>2.5003291647230501</v>
      </c>
    </row>
    <row r="113" spans="10:33">
      <c r="K113" s="98">
        <v>1.3261782559147299</v>
      </c>
      <c r="L113" s="98">
        <v>2.5605746820436801</v>
      </c>
      <c r="M113">
        <v>0</v>
      </c>
      <c r="N113" s="98">
        <v>0</v>
      </c>
      <c r="O113">
        <v>2.3309777054555898</v>
      </c>
      <c r="P113">
        <v>0</v>
      </c>
      <c r="Q113">
        <v>0</v>
      </c>
      <c r="R113">
        <v>2.3123274387025101</v>
      </c>
      <c r="S113">
        <v>2.5456546333535499</v>
      </c>
      <c r="T113">
        <v>2.56120885150255</v>
      </c>
      <c r="U113">
        <v>2.5398726986826401</v>
      </c>
      <c r="V113">
        <v>1.36974600548957</v>
      </c>
      <c r="W113">
        <v>2.51695060802989</v>
      </c>
      <c r="X113">
        <v>0</v>
      </c>
      <c r="Y113">
        <v>1.72364173362897</v>
      </c>
      <c r="Z113">
        <v>0</v>
      </c>
      <c r="AA113">
        <v>1.3708268801078001</v>
      </c>
      <c r="AB113">
        <v>2.5319797029001601</v>
      </c>
      <c r="AC113">
        <v>0</v>
      </c>
      <c r="AD113">
        <v>0</v>
      </c>
      <c r="AE113">
        <v>0</v>
      </c>
      <c r="AF113">
        <v>2.5177850677275702</v>
      </c>
      <c r="AG113">
        <v>2.5068053409030102</v>
      </c>
    </row>
    <row r="114" spans="10:33">
      <c r="K114" s="98">
        <v>1.3212321523100801</v>
      </c>
      <c r="L114" s="98">
        <v>2.5512425345730101</v>
      </c>
      <c r="M114">
        <v>0</v>
      </c>
      <c r="N114" s="98">
        <v>0</v>
      </c>
      <c r="O114">
        <v>2.3160918788167</v>
      </c>
      <c r="P114">
        <v>0</v>
      </c>
      <c r="Q114">
        <v>0</v>
      </c>
      <c r="R114">
        <v>2.3203322757787102</v>
      </c>
      <c r="S114">
        <v>2.5571678199571499</v>
      </c>
      <c r="T114">
        <v>2.55144374957661</v>
      </c>
      <c r="U114">
        <v>2.51762161454708</v>
      </c>
      <c r="V114">
        <v>1.3534870497956499</v>
      </c>
      <c r="W114">
        <v>2.5185566605920702</v>
      </c>
      <c r="X114">
        <v>0</v>
      </c>
      <c r="Y114">
        <v>1.6372391188659201</v>
      </c>
      <c r="Z114">
        <v>0</v>
      </c>
      <c r="AA114">
        <v>1.3645794598585801</v>
      </c>
      <c r="AB114">
        <v>2.4534802694209601</v>
      </c>
      <c r="AC114">
        <v>0</v>
      </c>
      <c r="AD114">
        <v>0</v>
      </c>
      <c r="AE114">
        <v>0</v>
      </c>
      <c r="AF114">
        <v>2.4993223932916599</v>
      </c>
      <c r="AG114">
        <v>2.4972703201697501</v>
      </c>
    </row>
    <row r="115" spans="10:33">
      <c r="K115" s="98">
        <v>1.30167024123396</v>
      </c>
      <c r="L115" s="98">
        <v>2.5183251018317101</v>
      </c>
      <c r="M115">
        <v>0</v>
      </c>
      <c r="N115" s="98">
        <v>0</v>
      </c>
      <c r="O115">
        <v>2.35237885356374</v>
      </c>
      <c r="P115">
        <v>0</v>
      </c>
      <c r="Q115">
        <v>0</v>
      </c>
      <c r="R115">
        <v>2.2909461667083701</v>
      </c>
      <c r="S115">
        <v>2.5227051716290099</v>
      </c>
      <c r="T115">
        <v>2.5153584009350198</v>
      </c>
      <c r="U115">
        <v>2.47705248954933</v>
      </c>
      <c r="V115">
        <v>1.2164897694638399</v>
      </c>
      <c r="W115">
        <v>2.4972759946057099</v>
      </c>
      <c r="X115">
        <v>0</v>
      </c>
      <c r="Y115">
        <v>1.59227967318379</v>
      </c>
      <c r="Z115">
        <v>0</v>
      </c>
      <c r="AA115">
        <v>1.3366469013614699</v>
      </c>
      <c r="AB115">
        <v>2.4752554220399299</v>
      </c>
      <c r="AC115">
        <v>0</v>
      </c>
      <c r="AD115">
        <v>0</v>
      </c>
      <c r="AE115">
        <v>0</v>
      </c>
      <c r="AF115">
        <v>2.4574937082787098</v>
      </c>
      <c r="AG115">
        <v>2.4629991614241602</v>
      </c>
    </row>
    <row r="116" spans="10:33">
      <c r="K116" s="98">
        <v>1.2714822695669299</v>
      </c>
      <c r="L116" s="98">
        <v>2.4805059281782702</v>
      </c>
      <c r="M116">
        <v>0</v>
      </c>
      <c r="N116" s="98">
        <v>0</v>
      </c>
      <c r="O116">
        <v>2.3291577027409001</v>
      </c>
      <c r="P116">
        <v>0</v>
      </c>
      <c r="Q116">
        <v>0</v>
      </c>
      <c r="R116">
        <v>2.2808988754730799</v>
      </c>
      <c r="S116">
        <v>2.4793519023144301</v>
      </c>
      <c r="T116">
        <v>2.4731174150926498</v>
      </c>
      <c r="U116">
        <v>2.4257073779909399</v>
      </c>
      <c r="V116">
        <v>1.07792957151874</v>
      </c>
      <c r="W116">
        <v>2.4663175314919901</v>
      </c>
      <c r="X116">
        <v>0</v>
      </c>
      <c r="Y116">
        <v>1.5487355403376699</v>
      </c>
      <c r="Z116">
        <v>0</v>
      </c>
      <c r="AA116">
        <v>1.2798662645143799</v>
      </c>
      <c r="AB116">
        <v>2.42932187150778</v>
      </c>
      <c r="AC116">
        <v>0</v>
      </c>
      <c r="AD116">
        <v>0</v>
      </c>
      <c r="AE116">
        <v>0</v>
      </c>
      <c r="AF116">
        <v>2.4129144139462699</v>
      </c>
      <c r="AG116">
        <v>2.4208799188354702</v>
      </c>
    </row>
    <row r="117" spans="10:33">
      <c r="K117" s="98">
        <v>1.2350662511166399</v>
      </c>
      <c r="L117" s="98">
        <v>2.4459428088592001</v>
      </c>
      <c r="M117">
        <v>0</v>
      </c>
      <c r="N117" s="98">
        <v>0</v>
      </c>
      <c r="O117">
        <v>2.3268195893866599</v>
      </c>
      <c r="P117">
        <v>0</v>
      </c>
      <c r="Q117">
        <v>0</v>
      </c>
      <c r="R117">
        <v>2.23491234940734</v>
      </c>
      <c r="S117">
        <v>2.3273409458891301</v>
      </c>
      <c r="T117">
        <v>2.4502501607817599</v>
      </c>
      <c r="U117">
        <v>2.3466050742317601</v>
      </c>
      <c r="V117">
        <v>0.79003103162836996</v>
      </c>
      <c r="W117">
        <v>2.4104931060933699</v>
      </c>
      <c r="X117">
        <v>0</v>
      </c>
      <c r="Y117">
        <v>1.49241771758134</v>
      </c>
      <c r="Z117">
        <v>0</v>
      </c>
      <c r="AA117">
        <v>1.1382487724122701</v>
      </c>
      <c r="AB117">
        <v>2.3375595557531201</v>
      </c>
      <c r="AC117">
        <v>0</v>
      </c>
      <c r="AD117">
        <v>0</v>
      </c>
      <c r="AE117">
        <v>0</v>
      </c>
      <c r="AF117">
        <v>2.38608102901867</v>
      </c>
      <c r="AG117">
        <v>2.3730001463134802</v>
      </c>
    </row>
    <row r="118" spans="10:33">
      <c r="K118" s="98">
        <v>1.2370762237295201</v>
      </c>
      <c r="L118" s="98">
        <v>2.4465467261449798</v>
      </c>
      <c r="M118">
        <v>0</v>
      </c>
      <c r="N118" s="98">
        <v>0</v>
      </c>
      <c r="O118">
        <v>2.3371240773990598</v>
      </c>
      <c r="P118">
        <v>0</v>
      </c>
      <c r="Q118">
        <v>0</v>
      </c>
      <c r="R118">
        <v>2.2926014419778502</v>
      </c>
      <c r="S118">
        <v>2.42018547679195</v>
      </c>
      <c r="T118">
        <v>2.4918657146466998</v>
      </c>
      <c r="U118">
        <v>2.4027384273002901</v>
      </c>
      <c r="V118">
        <v>0.73871799633087798</v>
      </c>
      <c r="W118">
        <v>2.3926760431995802</v>
      </c>
      <c r="X118">
        <v>0</v>
      </c>
      <c r="Y118">
        <v>1.50473619012971</v>
      </c>
      <c r="Z118">
        <v>0</v>
      </c>
      <c r="AA118">
        <v>1.2892239595558399</v>
      </c>
      <c r="AB118">
        <v>2.39801417605032</v>
      </c>
      <c r="AC118">
        <v>0</v>
      </c>
      <c r="AD118">
        <v>0</v>
      </c>
      <c r="AE118">
        <v>0</v>
      </c>
      <c r="AF118">
        <v>2.36956404451904</v>
      </c>
      <c r="AG118">
        <v>2.3395751038722099</v>
      </c>
    </row>
    <row r="119" spans="10:33">
      <c r="K119" s="98">
        <v>1.2349795648939399</v>
      </c>
      <c r="L119" s="98">
        <v>2.4380440005009798</v>
      </c>
      <c r="M119">
        <v>0</v>
      </c>
      <c r="N119" s="98">
        <v>0</v>
      </c>
      <c r="O119">
        <v>2.3218757372335599</v>
      </c>
      <c r="P119">
        <v>0</v>
      </c>
      <c r="Q119">
        <v>0</v>
      </c>
      <c r="R119">
        <v>2.2947899477046598</v>
      </c>
      <c r="S119">
        <v>2.3993214009144301</v>
      </c>
      <c r="T119">
        <v>2.48203714329245</v>
      </c>
      <c r="U119">
        <v>2.38302584469126</v>
      </c>
      <c r="V119">
        <v>0.79870400884833204</v>
      </c>
      <c r="W119">
        <v>2.3854430766252599</v>
      </c>
      <c r="X119">
        <v>0</v>
      </c>
      <c r="Y119">
        <v>1.50070739100412</v>
      </c>
      <c r="Z119">
        <v>0</v>
      </c>
      <c r="AA119">
        <v>1.24707312102795</v>
      </c>
      <c r="AB119">
        <v>2.38588863334228</v>
      </c>
      <c r="AC119">
        <v>0</v>
      </c>
      <c r="AD119">
        <v>0</v>
      </c>
      <c r="AE119">
        <v>0</v>
      </c>
      <c r="AF119">
        <v>2.3771906881018698</v>
      </c>
      <c r="AG119">
        <v>2.3891917168825199</v>
      </c>
    </row>
    <row r="120" spans="10:33">
      <c r="K120" s="98">
        <v>1.2192733859756799</v>
      </c>
      <c r="L120" s="98">
        <v>2.4235996597579201</v>
      </c>
      <c r="M120">
        <v>0</v>
      </c>
      <c r="N120" s="98">
        <v>0</v>
      </c>
      <c r="O120">
        <v>2.2958228021760001</v>
      </c>
      <c r="P120">
        <v>0</v>
      </c>
      <c r="Q120">
        <v>0</v>
      </c>
      <c r="R120">
        <v>2.3050293171727301</v>
      </c>
      <c r="S120">
        <v>2.35518086509789</v>
      </c>
      <c r="T120">
        <v>2.4617177436662598</v>
      </c>
      <c r="U120">
        <v>2.3241024234876901</v>
      </c>
      <c r="V120">
        <v>0.71375770899473201</v>
      </c>
      <c r="W120">
        <v>2.3628269661146901</v>
      </c>
      <c r="X120">
        <v>0</v>
      </c>
      <c r="Y120">
        <v>1.43844695377579</v>
      </c>
      <c r="Z120">
        <v>0</v>
      </c>
      <c r="AA120">
        <v>1.2063632991564699</v>
      </c>
      <c r="AB120">
        <v>2.3647969131523898</v>
      </c>
      <c r="AC120">
        <v>0</v>
      </c>
      <c r="AD120">
        <v>0</v>
      </c>
      <c r="AE120">
        <v>0</v>
      </c>
      <c r="AF120">
        <v>2.3516343316231501</v>
      </c>
      <c r="AG120">
        <v>2.35728007482887</v>
      </c>
    </row>
    <row r="121" spans="10:33">
      <c r="K121" s="98">
        <v>1.1852607775919499</v>
      </c>
      <c r="L121" s="98">
        <v>2.3635130881378101</v>
      </c>
      <c r="M121">
        <v>0</v>
      </c>
      <c r="N121" s="98">
        <v>0</v>
      </c>
      <c r="O121">
        <v>2.2384367280872302</v>
      </c>
      <c r="P121">
        <v>0</v>
      </c>
      <c r="Q121">
        <v>0</v>
      </c>
      <c r="R121">
        <v>2.2857765537732302</v>
      </c>
      <c r="S121">
        <v>2.2816069835729098</v>
      </c>
      <c r="T121">
        <v>2.34731777905577</v>
      </c>
      <c r="U121">
        <v>2.3088312952847398</v>
      </c>
      <c r="V121">
        <v>0.70565005415091098</v>
      </c>
      <c r="W121">
        <v>2.3205675054466299</v>
      </c>
      <c r="X121">
        <v>0</v>
      </c>
      <c r="Y121">
        <v>1.36664572029277</v>
      </c>
      <c r="Z121">
        <v>0</v>
      </c>
      <c r="AA121">
        <v>1.1003231574188099</v>
      </c>
      <c r="AB121">
        <v>2.3047011759211902</v>
      </c>
      <c r="AC121">
        <v>0</v>
      </c>
      <c r="AD121">
        <v>0</v>
      </c>
      <c r="AE121">
        <v>0</v>
      </c>
      <c r="AF121">
        <v>2.2939320870017701</v>
      </c>
      <c r="AG121">
        <v>2.2918592962150401</v>
      </c>
    </row>
    <row r="122" spans="10:33">
      <c r="J122">
        <v>12</v>
      </c>
      <c r="K122" s="98">
        <v>1.1495927060093301</v>
      </c>
      <c r="L122" s="98">
        <v>2.2247620588936901</v>
      </c>
      <c r="M122">
        <v>0</v>
      </c>
      <c r="N122" s="98">
        <v>0</v>
      </c>
      <c r="O122">
        <v>2.1266283343385202</v>
      </c>
      <c r="P122">
        <v>0</v>
      </c>
      <c r="Q122">
        <v>0</v>
      </c>
      <c r="R122">
        <v>2.1008802256049601</v>
      </c>
      <c r="S122">
        <v>2.1423827587103101</v>
      </c>
      <c r="T122">
        <v>2.2274727120139199</v>
      </c>
      <c r="U122">
        <v>2.23692945377912</v>
      </c>
      <c r="V122">
        <v>1.4460601774387201</v>
      </c>
      <c r="W122">
        <v>2.1990716684822602</v>
      </c>
      <c r="X122">
        <v>0</v>
      </c>
      <c r="Y122">
        <v>1.6055355586845299</v>
      </c>
      <c r="Z122">
        <v>0</v>
      </c>
      <c r="AA122">
        <v>0</v>
      </c>
      <c r="AB122">
        <v>2.18194266697328</v>
      </c>
      <c r="AC122">
        <v>0</v>
      </c>
      <c r="AD122">
        <v>0</v>
      </c>
      <c r="AE122">
        <v>0</v>
      </c>
      <c r="AF122">
        <v>2.1665600869575798</v>
      </c>
      <c r="AG122">
        <v>2.1818295186257002</v>
      </c>
    </row>
    <row r="123" spans="10:33">
      <c r="K123" s="98">
        <v>1.1507797509364399</v>
      </c>
      <c r="L123" s="98">
        <v>2.2304233485077201</v>
      </c>
      <c r="M123">
        <v>0</v>
      </c>
      <c r="N123" s="98">
        <v>0</v>
      </c>
      <c r="O123">
        <v>2.1038822152652501</v>
      </c>
      <c r="P123">
        <v>0</v>
      </c>
      <c r="Q123">
        <v>0</v>
      </c>
      <c r="R123">
        <v>2.08122772921842</v>
      </c>
      <c r="S123">
        <v>2.1248664088975602</v>
      </c>
      <c r="T123">
        <v>2.24136456981131</v>
      </c>
      <c r="U123">
        <v>2.2240088291602</v>
      </c>
      <c r="V123">
        <v>1.4995549491034399</v>
      </c>
      <c r="W123">
        <v>2.1819871813118201</v>
      </c>
      <c r="X123">
        <v>0</v>
      </c>
      <c r="Y123">
        <v>1.5625045344330299</v>
      </c>
      <c r="Z123">
        <v>0</v>
      </c>
      <c r="AA123">
        <v>0</v>
      </c>
      <c r="AB123">
        <v>2.2054504211719501</v>
      </c>
      <c r="AC123">
        <v>0</v>
      </c>
      <c r="AD123">
        <v>0</v>
      </c>
      <c r="AE123">
        <v>0</v>
      </c>
      <c r="AF123">
        <v>2.1698423333433601</v>
      </c>
      <c r="AG123">
        <v>2.19275554230643</v>
      </c>
    </row>
    <row r="124" spans="10:33">
      <c r="K124" s="98">
        <v>1.1471653591900399</v>
      </c>
      <c r="L124" s="98">
        <v>2.2300044837267001</v>
      </c>
      <c r="M124">
        <v>0</v>
      </c>
      <c r="N124" s="98">
        <v>0</v>
      </c>
      <c r="O124">
        <v>2.08297323609527</v>
      </c>
      <c r="P124">
        <v>0</v>
      </c>
      <c r="Q124">
        <v>0</v>
      </c>
      <c r="R124">
        <v>2.0616218414971899</v>
      </c>
      <c r="S124">
        <v>2.1246753781056502</v>
      </c>
      <c r="T124">
        <v>2.2381527275297901</v>
      </c>
      <c r="U124">
        <v>2.22620976536902</v>
      </c>
      <c r="V124">
        <v>1.49699913143417</v>
      </c>
      <c r="W124">
        <v>2.16684766401614</v>
      </c>
      <c r="X124">
        <v>0</v>
      </c>
      <c r="Y124">
        <v>1.54058998060948</v>
      </c>
      <c r="Z124">
        <v>0</v>
      </c>
      <c r="AA124">
        <v>0</v>
      </c>
      <c r="AB124">
        <v>2.2066097586245998</v>
      </c>
      <c r="AC124">
        <v>0</v>
      </c>
      <c r="AD124">
        <v>0</v>
      </c>
      <c r="AE124">
        <v>0</v>
      </c>
      <c r="AF124">
        <v>2.18972539514359</v>
      </c>
      <c r="AG124">
        <v>2.1888418007301702</v>
      </c>
    </row>
    <row r="125" spans="10:33">
      <c r="K125" s="98">
        <v>1.12555236590693</v>
      </c>
      <c r="L125" s="98">
        <v>2.1959210588047</v>
      </c>
      <c r="M125">
        <v>0</v>
      </c>
      <c r="N125" s="98">
        <v>0</v>
      </c>
      <c r="O125">
        <v>2.0008196067287698</v>
      </c>
      <c r="P125">
        <v>0</v>
      </c>
      <c r="Q125">
        <v>0</v>
      </c>
      <c r="R125">
        <v>2.0168209517125999</v>
      </c>
      <c r="S125">
        <v>2.09228770809686</v>
      </c>
      <c r="T125">
        <v>2.2017922514414199</v>
      </c>
      <c r="U125">
        <v>2.2041195284841102</v>
      </c>
      <c r="V125">
        <v>1.4757081762742099</v>
      </c>
      <c r="W125">
        <v>2.1144828075844702</v>
      </c>
      <c r="X125">
        <v>0</v>
      </c>
      <c r="Y125">
        <v>1.4892512399525</v>
      </c>
      <c r="Z125">
        <v>0</v>
      </c>
      <c r="AA125">
        <v>0</v>
      </c>
      <c r="AB125">
        <v>2.1715091562651399</v>
      </c>
      <c r="AC125">
        <v>0</v>
      </c>
      <c r="AD125">
        <v>0</v>
      </c>
      <c r="AE125">
        <v>0</v>
      </c>
      <c r="AF125">
        <v>2.1840169129939602</v>
      </c>
      <c r="AG125">
        <v>2.1348501272367999</v>
      </c>
    </row>
    <row r="126" spans="10:33">
      <c r="K126" s="98">
        <v>1.0998697363825001</v>
      </c>
      <c r="L126" s="98">
        <v>2.16227224877293</v>
      </c>
      <c r="M126">
        <v>0</v>
      </c>
      <c r="N126" s="98">
        <v>0</v>
      </c>
      <c r="O126">
        <v>1.92943144921998</v>
      </c>
      <c r="P126">
        <v>0</v>
      </c>
      <c r="Q126">
        <v>0</v>
      </c>
      <c r="R126">
        <v>1.97792818631914</v>
      </c>
      <c r="S126">
        <v>2.0463802272121399</v>
      </c>
      <c r="T126">
        <v>2.1639881128703098</v>
      </c>
      <c r="U126">
        <v>2.17677299994451</v>
      </c>
      <c r="V126">
        <v>1.43531134015321</v>
      </c>
      <c r="W126">
        <v>2.0627440753278599</v>
      </c>
      <c r="X126">
        <v>0</v>
      </c>
      <c r="Y126">
        <v>1.44101120284604</v>
      </c>
      <c r="Z126">
        <v>0</v>
      </c>
      <c r="AA126">
        <v>0</v>
      </c>
      <c r="AB126">
        <v>2.12974135572144</v>
      </c>
      <c r="AC126">
        <v>0</v>
      </c>
      <c r="AD126">
        <v>0</v>
      </c>
      <c r="AE126">
        <v>0</v>
      </c>
      <c r="AF126">
        <v>2.1271963921747798</v>
      </c>
      <c r="AG126">
        <v>2.0257459740332102</v>
      </c>
    </row>
    <row r="127" spans="10:33">
      <c r="K127" s="98">
        <v>1.0665497229343901</v>
      </c>
      <c r="L127" s="98">
        <v>2.1183165231808601</v>
      </c>
      <c r="M127">
        <v>0</v>
      </c>
      <c r="N127" s="98">
        <v>0</v>
      </c>
      <c r="O127">
        <v>1.9363568405381899</v>
      </c>
      <c r="P127">
        <v>0</v>
      </c>
      <c r="Q127">
        <v>0</v>
      </c>
      <c r="R127">
        <v>1.9793462041933001</v>
      </c>
      <c r="S127">
        <v>2.01147210637897</v>
      </c>
      <c r="T127">
        <v>2.1194149305569598</v>
      </c>
      <c r="U127">
        <v>2.12889611173861</v>
      </c>
      <c r="V127">
        <v>1.47440656132793</v>
      </c>
      <c r="W127">
        <v>2.02494476041882</v>
      </c>
      <c r="X127">
        <v>0</v>
      </c>
      <c r="Y127">
        <v>1.3857899102739699</v>
      </c>
      <c r="Z127">
        <v>0</v>
      </c>
      <c r="AA127">
        <v>0</v>
      </c>
      <c r="AB127">
        <v>2.0715811384392002</v>
      </c>
      <c r="AC127">
        <v>0</v>
      </c>
      <c r="AD127">
        <v>0</v>
      </c>
      <c r="AE127">
        <v>0</v>
      </c>
      <c r="AF127">
        <v>2.0765541730410799</v>
      </c>
      <c r="AG127">
        <v>2.0308871843423701</v>
      </c>
    </row>
    <row r="128" spans="10:33">
      <c r="K128" s="98">
        <v>1.06912146365376</v>
      </c>
      <c r="L128" s="98">
        <v>2.12153218465542</v>
      </c>
      <c r="M128">
        <v>0</v>
      </c>
      <c r="N128" s="98">
        <v>0</v>
      </c>
      <c r="O128">
        <v>1.9388024001114099</v>
      </c>
      <c r="P128">
        <v>0</v>
      </c>
      <c r="Q128">
        <v>0</v>
      </c>
      <c r="R128">
        <v>1.93123957033668</v>
      </c>
      <c r="S128">
        <v>2.0349918199402901</v>
      </c>
      <c r="T128">
        <v>2.1319051835995899</v>
      </c>
      <c r="U128">
        <v>2.1091807691244502</v>
      </c>
      <c r="V128">
        <v>1.55487454595139</v>
      </c>
      <c r="W128">
        <v>2.0047813272073798</v>
      </c>
      <c r="X128">
        <v>0</v>
      </c>
      <c r="Y128">
        <v>1.3029114168906899</v>
      </c>
      <c r="Z128">
        <v>0</v>
      </c>
      <c r="AA128">
        <v>0</v>
      </c>
      <c r="AB128">
        <v>2.07926380200478</v>
      </c>
      <c r="AC128">
        <v>0</v>
      </c>
      <c r="AD128">
        <v>0</v>
      </c>
      <c r="AE128">
        <v>0</v>
      </c>
      <c r="AF128">
        <v>2.1003582582239999</v>
      </c>
      <c r="AG128">
        <v>2.0530228453559101</v>
      </c>
    </row>
    <row r="129" spans="10:33">
      <c r="K129" s="98">
        <v>1.0660937051238999</v>
      </c>
      <c r="L129" s="98">
        <v>2.1157514945341398</v>
      </c>
      <c r="M129">
        <v>0</v>
      </c>
      <c r="N129" s="98">
        <v>0</v>
      </c>
      <c r="O129">
        <v>1.9430415723318299</v>
      </c>
      <c r="P129">
        <v>0</v>
      </c>
      <c r="Q129">
        <v>0</v>
      </c>
      <c r="R129">
        <v>1.89449847069926</v>
      </c>
      <c r="S129">
        <v>2.0284767197062998</v>
      </c>
      <c r="T129">
        <v>2.1238045352679902</v>
      </c>
      <c r="U129">
        <v>2.1082141215490999</v>
      </c>
      <c r="V129">
        <v>1.5467229078675999</v>
      </c>
      <c r="W129">
        <v>1.9755686973811399</v>
      </c>
      <c r="X129">
        <v>0</v>
      </c>
      <c r="Y129">
        <v>1.3177601593353301</v>
      </c>
      <c r="Z129">
        <v>0</v>
      </c>
      <c r="AA129">
        <v>0</v>
      </c>
      <c r="AB129">
        <v>2.0885420868998499</v>
      </c>
      <c r="AC129">
        <v>0</v>
      </c>
      <c r="AD129">
        <v>0</v>
      </c>
      <c r="AE129">
        <v>0</v>
      </c>
      <c r="AF129">
        <v>2.11470897723704</v>
      </c>
      <c r="AG129">
        <v>2.0338726346465399</v>
      </c>
    </row>
    <row r="130" spans="10:33">
      <c r="K130" s="98">
        <v>1.0567374027632099</v>
      </c>
      <c r="L130" s="98">
        <v>2.1047387430883</v>
      </c>
      <c r="M130">
        <v>0</v>
      </c>
      <c r="N130" s="98">
        <v>0</v>
      </c>
      <c r="O130">
        <v>1.93790098100958</v>
      </c>
      <c r="P130">
        <v>0</v>
      </c>
      <c r="Q130">
        <v>0</v>
      </c>
      <c r="R130">
        <v>1.8499333724668401</v>
      </c>
      <c r="S130">
        <v>2.0331334174734099</v>
      </c>
      <c r="T130">
        <v>2.11105998586654</v>
      </c>
      <c r="U130">
        <v>2.0976614635829298</v>
      </c>
      <c r="V130">
        <v>1.53695144407392</v>
      </c>
      <c r="W130">
        <v>1.9533193961615001</v>
      </c>
      <c r="X130">
        <v>0</v>
      </c>
      <c r="Y130">
        <v>1.30605618702446</v>
      </c>
      <c r="Z130">
        <v>0</v>
      </c>
      <c r="AA130">
        <v>0</v>
      </c>
      <c r="AB130">
        <v>2.07754596594518</v>
      </c>
      <c r="AC130">
        <v>0</v>
      </c>
      <c r="AD130">
        <v>0</v>
      </c>
      <c r="AE130">
        <v>0</v>
      </c>
      <c r="AF130">
        <v>2.09129413369909</v>
      </c>
      <c r="AG130">
        <v>2.0318528653297401</v>
      </c>
    </row>
    <row r="131" spans="10:33">
      <c r="K131" s="98">
        <v>1.0221776982374899</v>
      </c>
      <c r="L131" s="98">
        <v>2.0448355982678699</v>
      </c>
      <c r="M131">
        <v>0</v>
      </c>
      <c r="N131" s="98">
        <v>0</v>
      </c>
      <c r="O131">
        <v>1.8809091163634799</v>
      </c>
      <c r="P131">
        <v>0</v>
      </c>
      <c r="Q131">
        <v>0</v>
      </c>
      <c r="R131">
        <v>1.74887540387208</v>
      </c>
      <c r="S131">
        <v>1.97535549189593</v>
      </c>
      <c r="T131">
        <v>2.04106424545316</v>
      </c>
      <c r="U131">
        <v>2.03824229794489</v>
      </c>
      <c r="V131">
        <v>1.46525613559888</v>
      </c>
      <c r="W131">
        <v>1.9150283454078101</v>
      </c>
      <c r="X131">
        <v>0</v>
      </c>
      <c r="Y131">
        <v>1.29010839245348</v>
      </c>
      <c r="Z131">
        <v>0</v>
      </c>
      <c r="AA131">
        <v>0</v>
      </c>
      <c r="AB131">
        <v>2.0182050259503699</v>
      </c>
      <c r="AC131">
        <v>0</v>
      </c>
      <c r="AD131">
        <v>0</v>
      </c>
      <c r="AE131">
        <v>0</v>
      </c>
      <c r="AF131">
        <v>2.0281481307253202</v>
      </c>
      <c r="AG131">
        <v>1.9909857434639799</v>
      </c>
    </row>
    <row r="132" spans="10:33">
      <c r="K132" s="98">
        <v>0.983249566991094</v>
      </c>
      <c r="L132" s="98">
        <v>1.9892081583402901</v>
      </c>
      <c r="M132">
        <v>0</v>
      </c>
      <c r="N132" s="98">
        <v>0</v>
      </c>
      <c r="O132">
        <v>1.84667765979902</v>
      </c>
      <c r="P132">
        <v>0</v>
      </c>
      <c r="Q132">
        <v>0</v>
      </c>
      <c r="R132">
        <v>1.62265449182092</v>
      </c>
      <c r="S132">
        <v>1.8856168267567801</v>
      </c>
      <c r="T132">
        <v>1.9690625290447601</v>
      </c>
      <c r="U132">
        <v>1.99696474311572</v>
      </c>
      <c r="V132">
        <v>1.3276350134502399</v>
      </c>
      <c r="W132">
        <v>1.94005910369848</v>
      </c>
      <c r="X132">
        <v>0</v>
      </c>
      <c r="Y132">
        <v>1.39311172132636</v>
      </c>
      <c r="Z132">
        <v>0</v>
      </c>
      <c r="AA132">
        <v>0</v>
      </c>
      <c r="AB132">
        <v>1.97033907871131</v>
      </c>
      <c r="AC132">
        <v>0</v>
      </c>
      <c r="AD132">
        <v>0</v>
      </c>
      <c r="AE132">
        <v>0</v>
      </c>
      <c r="AF132">
        <v>1.90386482149565</v>
      </c>
      <c r="AG132">
        <v>1.9831170077846501</v>
      </c>
    </row>
    <row r="133" spans="10:33">
      <c r="K133" s="98">
        <v>0.98485629402700803</v>
      </c>
      <c r="L133" s="98">
        <v>1.9879977266667099</v>
      </c>
      <c r="M133">
        <v>0</v>
      </c>
      <c r="N133" s="98">
        <v>0</v>
      </c>
      <c r="O133">
        <v>1.85057514262187</v>
      </c>
      <c r="P133">
        <v>0</v>
      </c>
      <c r="Q133">
        <v>0</v>
      </c>
      <c r="R133">
        <v>1.6662842616071201</v>
      </c>
      <c r="S133">
        <v>1.8928863272426399</v>
      </c>
      <c r="T133">
        <v>1.9580673163692499</v>
      </c>
      <c r="U133">
        <v>1.9760516015946199</v>
      </c>
      <c r="V133">
        <v>1.3666122909792899</v>
      </c>
      <c r="W133">
        <v>1.94294228133435</v>
      </c>
      <c r="X133">
        <v>0</v>
      </c>
      <c r="Y133">
        <v>1.4239317299690699</v>
      </c>
      <c r="Z133">
        <v>0</v>
      </c>
      <c r="AA133">
        <v>0</v>
      </c>
      <c r="AB133">
        <v>1.9765728295010301</v>
      </c>
      <c r="AC133">
        <v>0</v>
      </c>
      <c r="AD133">
        <v>0</v>
      </c>
      <c r="AE133">
        <v>0</v>
      </c>
      <c r="AF133">
        <v>1.86112873375726</v>
      </c>
      <c r="AG133">
        <v>1.99293258704817</v>
      </c>
    </row>
    <row r="134" spans="10:33">
      <c r="K134" s="98">
        <v>0.98230209744282204</v>
      </c>
      <c r="L134" s="98">
        <v>1.9827198331351299</v>
      </c>
      <c r="M134">
        <v>0</v>
      </c>
      <c r="N134" s="98">
        <v>0</v>
      </c>
      <c r="O134">
        <v>1.8772698285491001</v>
      </c>
      <c r="P134">
        <v>0</v>
      </c>
      <c r="Q134">
        <v>0</v>
      </c>
      <c r="R134">
        <v>1.6803399577224001</v>
      </c>
      <c r="S134">
        <v>1.8889377141922199</v>
      </c>
      <c r="T134">
        <v>1.93819272268442</v>
      </c>
      <c r="U134">
        <v>1.9702306187495799</v>
      </c>
      <c r="V134">
        <v>1.3943362069135901</v>
      </c>
      <c r="W134">
        <v>1.93676578755721</v>
      </c>
      <c r="X134">
        <v>0</v>
      </c>
      <c r="Y134">
        <v>1.4206738516213</v>
      </c>
      <c r="Z134">
        <v>0</v>
      </c>
      <c r="AA134">
        <v>0</v>
      </c>
      <c r="AB134">
        <v>1.96513236064689</v>
      </c>
      <c r="AC134">
        <v>0</v>
      </c>
      <c r="AD134">
        <v>0</v>
      </c>
      <c r="AE134">
        <v>0</v>
      </c>
      <c r="AF134">
        <v>1.8281591691766299</v>
      </c>
      <c r="AG134">
        <v>1.98710019356962</v>
      </c>
    </row>
    <row r="135" spans="10:33">
      <c r="K135" s="98">
        <v>0.95537768189155403</v>
      </c>
      <c r="L135" s="98">
        <v>1.9277220638642401</v>
      </c>
      <c r="M135">
        <v>0</v>
      </c>
      <c r="N135" s="98">
        <v>0</v>
      </c>
      <c r="O135">
        <v>1.8363731273180699</v>
      </c>
      <c r="P135">
        <v>0</v>
      </c>
      <c r="Q135">
        <v>0</v>
      </c>
      <c r="R135">
        <v>1.65455830620083</v>
      </c>
      <c r="S135">
        <v>1.8299757810303501</v>
      </c>
      <c r="T135">
        <v>1.88030807008287</v>
      </c>
      <c r="U135">
        <v>1.9199396649773599</v>
      </c>
      <c r="V135">
        <v>1.3508304437683401</v>
      </c>
      <c r="W135">
        <v>1.89698226201348</v>
      </c>
      <c r="X135">
        <v>0</v>
      </c>
      <c r="Y135">
        <v>1.40415405109984</v>
      </c>
      <c r="Z135">
        <v>0</v>
      </c>
      <c r="AA135">
        <v>0</v>
      </c>
      <c r="AB135">
        <v>1.9025163187710401</v>
      </c>
      <c r="AC135">
        <v>0</v>
      </c>
      <c r="AD135">
        <v>0</v>
      </c>
      <c r="AE135">
        <v>0</v>
      </c>
      <c r="AF135">
        <v>1.7373515027775801</v>
      </c>
      <c r="AG135">
        <v>1.9336414989061299</v>
      </c>
    </row>
    <row r="136" spans="10:33">
      <c r="K136" s="98">
        <v>0.91735641418659797</v>
      </c>
      <c r="L136" s="98">
        <v>1.86839452052574</v>
      </c>
      <c r="M136">
        <v>0</v>
      </c>
      <c r="N136" s="98">
        <v>0</v>
      </c>
      <c r="O136">
        <v>1.7799340496509199</v>
      </c>
      <c r="P136">
        <v>0</v>
      </c>
      <c r="Q136">
        <v>0</v>
      </c>
      <c r="R136">
        <v>1.6091841809676</v>
      </c>
      <c r="S136">
        <v>1.77720298593898</v>
      </c>
      <c r="T136">
        <v>1.8051614425529201</v>
      </c>
      <c r="U136">
        <v>1.8677938786605599</v>
      </c>
      <c r="V136">
        <v>1.2776504021711499</v>
      </c>
      <c r="W136">
        <v>1.8559679811985501</v>
      </c>
      <c r="X136">
        <v>0</v>
      </c>
      <c r="Y136">
        <v>1.3687390748030801</v>
      </c>
      <c r="Z136">
        <v>0</v>
      </c>
      <c r="AA136">
        <v>0</v>
      </c>
      <c r="AB136">
        <v>1.83370985441127</v>
      </c>
      <c r="AC136">
        <v>0</v>
      </c>
      <c r="AD136">
        <v>0</v>
      </c>
      <c r="AE136">
        <v>0</v>
      </c>
      <c r="AF136">
        <v>1.6454144114306199</v>
      </c>
      <c r="AG136">
        <v>1.87358755479058</v>
      </c>
    </row>
    <row r="137" spans="10:33">
      <c r="K137" s="98">
        <v>0.87806747843387301</v>
      </c>
      <c r="L137" s="98">
        <v>1.8330680846354701</v>
      </c>
      <c r="M137">
        <v>0</v>
      </c>
      <c r="N137" s="98">
        <v>0</v>
      </c>
      <c r="O137">
        <v>1.67323944938221</v>
      </c>
      <c r="P137">
        <v>0</v>
      </c>
      <c r="Q137">
        <v>0</v>
      </c>
      <c r="R137">
        <v>1.62496547818667</v>
      </c>
      <c r="S137">
        <v>1.7845285243295499</v>
      </c>
      <c r="T137">
        <v>1.74502061524395</v>
      </c>
      <c r="U137">
        <v>1.8358086522372501</v>
      </c>
      <c r="V137">
        <v>1.2083348228741699</v>
      </c>
      <c r="W137">
        <v>1.84105626464633</v>
      </c>
      <c r="X137">
        <v>0</v>
      </c>
      <c r="Y137">
        <v>1.3227477317302301</v>
      </c>
      <c r="Z137">
        <v>0</v>
      </c>
      <c r="AA137">
        <v>0</v>
      </c>
      <c r="AB137">
        <v>1.7437791320306599</v>
      </c>
      <c r="AC137">
        <v>0</v>
      </c>
      <c r="AD137">
        <v>0</v>
      </c>
      <c r="AE137">
        <v>0</v>
      </c>
      <c r="AF137">
        <v>1.54760922048174</v>
      </c>
      <c r="AG137">
        <v>1.8330680846354701</v>
      </c>
    </row>
    <row r="138" spans="10:33">
      <c r="K138" s="98">
        <v>0.876234975355207</v>
      </c>
      <c r="L138" s="98">
        <v>1.8292030521424101</v>
      </c>
      <c r="M138">
        <v>0</v>
      </c>
      <c r="N138" s="98">
        <v>0</v>
      </c>
      <c r="O138">
        <v>1.6464353046831399</v>
      </c>
      <c r="P138">
        <v>0</v>
      </c>
      <c r="Q138">
        <v>0</v>
      </c>
      <c r="R138">
        <v>1.5955464606023</v>
      </c>
      <c r="S138">
        <v>1.80952185657797</v>
      </c>
      <c r="T138">
        <v>1.76426477009706</v>
      </c>
      <c r="U138">
        <v>1.80587895282045</v>
      </c>
      <c r="V138">
        <v>1.1778714893433799</v>
      </c>
      <c r="W138">
        <v>1.8233378088835399</v>
      </c>
      <c r="X138">
        <v>0</v>
      </c>
      <c r="Y138">
        <v>1.2921277769286601</v>
      </c>
      <c r="Z138">
        <v>0</v>
      </c>
      <c r="AA138">
        <v>0</v>
      </c>
      <c r="AB138">
        <v>1.7611676352824099</v>
      </c>
      <c r="AC138">
        <v>0</v>
      </c>
      <c r="AD138">
        <v>0</v>
      </c>
      <c r="AE138">
        <v>0</v>
      </c>
      <c r="AF138">
        <v>1.5662951544464001</v>
      </c>
      <c r="AG138">
        <v>1.82558157577304</v>
      </c>
    </row>
    <row r="139" spans="10:33">
      <c r="K139" s="98">
        <v>0.87124151255916904</v>
      </c>
      <c r="L139" s="98">
        <v>1.8099257257986101</v>
      </c>
      <c r="M139">
        <v>0</v>
      </c>
      <c r="N139" s="98">
        <v>0</v>
      </c>
      <c r="O139">
        <v>1.6282336219395099</v>
      </c>
      <c r="P139">
        <v>0</v>
      </c>
      <c r="Q139">
        <v>0</v>
      </c>
      <c r="R139">
        <v>1.58045246752007</v>
      </c>
      <c r="S139">
        <v>1.78838010839164</v>
      </c>
      <c r="T139">
        <v>1.7465816710245201</v>
      </c>
      <c r="U139">
        <v>1.7870674118658201</v>
      </c>
      <c r="V139">
        <v>1.17068401597809</v>
      </c>
      <c r="W139">
        <v>1.7996497441869901</v>
      </c>
      <c r="X139">
        <v>0</v>
      </c>
      <c r="Y139">
        <v>1.2996587717550101</v>
      </c>
      <c r="Z139">
        <v>0</v>
      </c>
      <c r="AA139">
        <v>0</v>
      </c>
      <c r="AB139">
        <v>1.75496238104966</v>
      </c>
      <c r="AC139">
        <v>0</v>
      </c>
      <c r="AD139">
        <v>0</v>
      </c>
      <c r="AE139">
        <v>0</v>
      </c>
      <c r="AF139">
        <v>1.5904365733327099</v>
      </c>
      <c r="AG139">
        <v>1.7997955009195199</v>
      </c>
    </row>
    <row r="140" spans="10:33">
      <c r="K140" s="98">
        <v>0.85198778506322903</v>
      </c>
      <c r="L140" s="98">
        <v>1.78201451213464</v>
      </c>
      <c r="M140">
        <v>0</v>
      </c>
      <c r="N140" s="98">
        <v>0</v>
      </c>
      <c r="O140">
        <v>1.5876458388311601</v>
      </c>
      <c r="P140">
        <v>0</v>
      </c>
      <c r="Q140">
        <v>0</v>
      </c>
      <c r="R140">
        <v>1.5480570742959201</v>
      </c>
      <c r="S140">
        <v>1.7561447386765401</v>
      </c>
      <c r="T140">
        <v>1.7234994160839501</v>
      </c>
      <c r="U140">
        <v>1.7663311473830401</v>
      </c>
      <c r="V140">
        <v>1.1486288599301</v>
      </c>
      <c r="W140">
        <v>1.7813960011080201</v>
      </c>
      <c r="X140">
        <v>0</v>
      </c>
      <c r="Y140">
        <v>1.27029302502353</v>
      </c>
      <c r="Z140">
        <v>0</v>
      </c>
      <c r="AA140">
        <v>0</v>
      </c>
      <c r="AB140">
        <v>1.7354344054592801</v>
      </c>
      <c r="AC140">
        <v>0</v>
      </c>
      <c r="AD140">
        <v>0</v>
      </c>
      <c r="AE140">
        <v>0</v>
      </c>
      <c r="AF140">
        <v>1.5642589162351299</v>
      </c>
      <c r="AG140">
        <v>1.76673830976867</v>
      </c>
    </row>
    <row r="141" spans="10:33">
      <c r="K141" s="98">
        <v>0.81619732150060598</v>
      </c>
      <c r="L141" s="98">
        <v>1.7231817809146901</v>
      </c>
      <c r="M141">
        <v>0</v>
      </c>
      <c r="N141" s="98">
        <v>0</v>
      </c>
      <c r="O141">
        <v>1.53124459218019</v>
      </c>
      <c r="P141">
        <v>0</v>
      </c>
      <c r="Q141">
        <v>0</v>
      </c>
      <c r="R141">
        <v>1.49453709935171</v>
      </c>
      <c r="S141">
        <v>1.68580593150914</v>
      </c>
      <c r="T141">
        <v>1.6696295097817699</v>
      </c>
      <c r="U141">
        <v>1.71252852241307</v>
      </c>
      <c r="V141">
        <v>1.0495267303358999</v>
      </c>
      <c r="W141">
        <v>1.7272338244774601</v>
      </c>
      <c r="X141">
        <v>0</v>
      </c>
      <c r="Y141">
        <v>1.2360379594742199</v>
      </c>
      <c r="Z141">
        <v>0</v>
      </c>
      <c r="AA141">
        <v>0</v>
      </c>
      <c r="AB141">
        <v>1.6770247249135499</v>
      </c>
      <c r="AC141">
        <v>0</v>
      </c>
      <c r="AD141">
        <v>0</v>
      </c>
      <c r="AE141">
        <v>0</v>
      </c>
      <c r="AF141">
        <v>1.5188315548968401</v>
      </c>
      <c r="AG141">
        <v>1.69926702665003</v>
      </c>
    </row>
    <row r="142" spans="10:33">
      <c r="J142">
        <v>14</v>
      </c>
      <c r="K142" s="98">
        <v>0.77806089204240203</v>
      </c>
      <c r="L142" s="98">
        <v>1.5863956779403801</v>
      </c>
      <c r="M142">
        <v>0</v>
      </c>
      <c r="N142" s="98">
        <v>0</v>
      </c>
      <c r="O142">
        <v>1.48047577831997</v>
      </c>
      <c r="P142">
        <v>0</v>
      </c>
      <c r="Q142">
        <v>0</v>
      </c>
      <c r="R142">
        <v>1.48786208921174</v>
      </c>
      <c r="S142">
        <v>1.53223956030597</v>
      </c>
      <c r="T142">
        <v>1.55827233984998</v>
      </c>
      <c r="U142">
        <v>1.6058470474850299</v>
      </c>
      <c r="V142">
        <v>1.3147343862249801</v>
      </c>
      <c r="W142">
        <v>1.56610477754379</v>
      </c>
      <c r="X142">
        <v>0</v>
      </c>
      <c r="Y142">
        <v>1.39374374441805</v>
      </c>
      <c r="Z142">
        <v>0</v>
      </c>
      <c r="AA142">
        <v>0</v>
      </c>
      <c r="AB142">
        <v>1.54256450302744</v>
      </c>
      <c r="AC142">
        <v>0</v>
      </c>
      <c r="AD142">
        <v>0</v>
      </c>
      <c r="AE142">
        <v>0</v>
      </c>
      <c r="AF142">
        <v>1.51181816848679</v>
      </c>
      <c r="AG142">
        <v>1.59840266019569</v>
      </c>
    </row>
    <row r="143" spans="10:33">
      <c r="K143" s="98">
        <v>0.77916081350793698</v>
      </c>
      <c r="L143" s="98">
        <v>1.5932107222002401</v>
      </c>
      <c r="M143">
        <v>0</v>
      </c>
      <c r="N143" s="98">
        <v>0</v>
      </c>
      <c r="O143">
        <v>1.4795546747050601</v>
      </c>
      <c r="P143">
        <v>0</v>
      </c>
      <c r="Q143">
        <v>0</v>
      </c>
      <c r="R143">
        <v>1.48768716158138</v>
      </c>
      <c r="S143">
        <v>1.5348242630339199</v>
      </c>
      <c r="T143">
        <v>1.57748119459786</v>
      </c>
      <c r="U143">
        <v>1.58476597661108</v>
      </c>
      <c r="V143">
        <v>1.32103763351029</v>
      </c>
      <c r="W143">
        <v>1.53887760212374</v>
      </c>
      <c r="X143">
        <v>0</v>
      </c>
      <c r="Y143">
        <v>1.36455270891775</v>
      </c>
      <c r="Z143">
        <v>0</v>
      </c>
      <c r="AA143">
        <v>0</v>
      </c>
      <c r="AB143">
        <v>1.5684933898761499</v>
      </c>
      <c r="AC143">
        <v>0</v>
      </c>
      <c r="AD143">
        <v>0</v>
      </c>
      <c r="AE143">
        <v>0</v>
      </c>
      <c r="AF143">
        <v>1.5437182415166</v>
      </c>
      <c r="AG143">
        <v>1.60428318732284</v>
      </c>
    </row>
    <row r="144" spans="10:33">
      <c r="K144" s="98">
        <v>0.778593475954242</v>
      </c>
      <c r="L144" s="98">
        <v>1.59881056771527</v>
      </c>
      <c r="M144">
        <v>0</v>
      </c>
      <c r="N144" s="98">
        <v>0</v>
      </c>
      <c r="O144">
        <v>1.47058372867536</v>
      </c>
      <c r="P144">
        <v>0</v>
      </c>
      <c r="Q144">
        <v>0</v>
      </c>
      <c r="R144">
        <v>1.4848953072003701</v>
      </c>
      <c r="S144">
        <v>1.5405048743090901</v>
      </c>
      <c r="T144">
        <v>1.59107227514237</v>
      </c>
      <c r="U144">
        <v>1.58919718963241</v>
      </c>
      <c r="V144">
        <v>1.3060463616876401</v>
      </c>
      <c r="W144">
        <v>1.54476537532262</v>
      </c>
      <c r="X144">
        <v>0</v>
      </c>
      <c r="Y144">
        <v>1.36464574134635</v>
      </c>
      <c r="Z144">
        <v>0</v>
      </c>
      <c r="AA144">
        <v>0</v>
      </c>
      <c r="AB144">
        <v>1.58077780580519</v>
      </c>
      <c r="AC144">
        <v>0</v>
      </c>
      <c r="AD144">
        <v>0</v>
      </c>
      <c r="AE144">
        <v>0</v>
      </c>
      <c r="AF144">
        <v>1.56047949165168</v>
      </c>
      <c r="AG144">
        <v>1.6079438062845</v>
      </c>
    </row>
    <row r="145" spans="11:33">
      <c r="K145" s="98">
        <v>0.76063752162864895</v>
      </c>
      <c r="L145" s="98">
        <v>1.5660327156309899</v>
      </c>
      <c r="M145">
        <v>0</v>
      </c>
      <c r="N145" s="98">
        <v>0</v>
      </c>
      <c r="O145">
        <v>1.4392590522770601</v>
      </c>
      <c r="P145">
        <v>0</v>
      </c>
      <c r="Q145">
        <v>0</v>
      </c>
      <c r="R145">
        <v>1.45916261095916</v>
      </c>
      <c r="S145">
        <v>1.5078733171960801</v>
      </c>
      <c r="T145">
        <v>1.55665740164183</v>
      </c>
      <c r="U145">
        <v>1.5641676566360301</v>
      </c>
      <c r="V145">
        <v>1.29357900665267</v>
      </c>
      <c r="W145">
        <v>1.51491739652413</v>
      </c>
      <c r="X145">
        <v>0</v>
      </c>
      <c r="Y145">
        <v>1.3270903341631901</v>
      </c>
      <c r="Z145">
        <v>0</v>
      </c>
      <c r="AA145">
        <v>0</v>
      </c>
      <c r="AB145">
        <v>1.5409286551738299</v>
      </c>
      <c r="AC145">
        <v>0</v>
      </c>
      <c r="AD145">
        <v>0</v>
      </c>
      <c r="AE145">
        <v>0</v>
      </c>
      <c r="AF145">
        <v>1.55942656465811</v>
      </c>
      <c r="AG145">
        <v>1.57543728537224</v>
      </c>
    </row>
    <row r="146" spans="11:33">
      <c r="K146" s="98">
        <v>0.72531885268943697</v>
      </c>
      <c r="L146" s="98">
        <v>1.5081312454229501</v>
      </c>
      <c r="M146">
        <v>0</v>
      </c>
      <c r="N146" s="98">
        <v>0</v>
      </c>
      <c r="O146">
        <v>1.3693797104755501</v>
      </c>
      <c r="P146">
        <v>0</v>
      </c>
      <c r="Q146">
        <v>0</v>
      </c>
      <c r="R146">
        <v>1.4095547293661099</v>
      </c>
      <c r="S146">
        <v>1.4398195993809</v>
      </c>
      <c r="T146">
        <v>1.4919937050068699</v>
      </c>
      <c r="U146">
        <v>1.5146683070009901</v>
      </c>
      <c r="V146">
        <v>1.2195645987808501</v>
      </c>
      <c r="W146">
        <v>1.46501461918725</v>
      </c>
      <c r="X146">
        <v>0</v>
      </c>
      <c r="Y146">
        <v>1.27737103106603</v>
      </c>
      <c r="Z146">
        <v>0</v>
      </c>
      <c r="AA146">
        <v>0</v>
      </c>
      <c r="AB146">
        <v>1.4699213298050999</v>
      </c>
      <c r="AC146">
        <v>0</v>
      </c>
      <c r="AD146">
        <v>0</v>
      </c>
      <c r="AE146">
        <v>0</v>
      </c>
      <c r="AF146">
        <v>1.5172831748879001</v>
      </c>
      <c r="AG146">
        <v>1.51217513144978</v>
      </c>
    </row>
    <row r="147" spans="11:33">
      <c r="K147" s="98">
        <v>0.68836408042044905</v>
      </c>
      <c r="L147" s="98">
        <v>1.4448591141156</v>
      </c>
      <c r="M147">
        <v>0</v>
      </c>
      <c r="N147" s="98">
        <v>0</v>
      </c>
      <c r="O147">
        <v>1.2464599989940901</v>
      </c>
      <c r="P147">
        <v>0</v>
      </c>
      <c r="Q147">
        <v>0</v>
      </c>
      <c r="R147">
        <v>1.3483916454856899</v>
      </c>
      <c r="S147">
        <v>1.37555038875114</v>
      </c>
      <c r="T147">
        <v>1.41359355524977</v>
      </c>
      <c r="U147">
        <v>1.42314185860715</v>
      </c>
      <c r="V147">
        <v>1.16200829164671</v>
      </c>
      <c r="W147">
        <v>1.40556196235969</v>
      </c>
      <c r="X147">
        <v>0</v>
      </c>
      <c r="Y147">
        <v>1.2308413957893201</v>
      </c>
      <c r="Z147">
        <v>0</v>
      </c>
      <c r="AA147">
        <v>0</v>
      </c>
      <c r="AB147">
        <v>1.3700982970472599</v>
      </c>
      <c r="AC147">
        <v>0</v>
      </c>
      <c r="AD147">
        <v>0</v>
      </c>
      <c r="AE147">
        <v>0</v>
      </c>
      <c r="AF147">
        <v>1.4583004359374001</v>
      </c>
      <c r="AG147">
        <v>1.42456631147</v>
      </c>
    </row>
    <row r="148" spans="11:33">
      <c r="K148" s="98">
        <v>0.69071267435385897</v>
      </c>
      <c r="L148" s="98">
        <v>1.4476605385143799</v>
      </c>
      <c r="M148">
        <v>0</v>
      </c>
      <c r="N148" s="98">
        <v>0</v>
      </c>
      <c r="O148">
        <v>1.24386550612013</v>
      </c>
      <c r="P148">
        <v>0</v>
      </c>
      <c r="Q148">
        <v>0</v>
      </c>
      <c r="R148">
        <v>1.34540271484068</v>
      </c>
      <c r="S148">
        <v>1.3677953953664801</v>
      </c>
      <c r="T148">
        <v>1.4351246218725799</v>
      </c>
      <c r="U148">
        <v>1.38478990088328</v>
      </c>
      <c r="V148">
        <v>1.20412824057805</v>
      </c>
      <c r="W148">
        <v>1.3836333198454001</v>
      </c>
      <c r="X148">
        <v>0</v>
      </c>
      <c r="Y148">
        <v>1.18503475549091</v>
      </c>
      <c r="Z148">
        <v>0</v>
      </c>
      <c r="AA148">
        <v>0</v>
      </c>
      <c r="AB148">
        <v>1.3585314706718801</v>
      </c>
      <c r="AC148">
        <v>0</v>
      </c>
      <c r="AD148">
        <v>0</v>
      </c>
      <c r="AE148">
        <v>0</v>
      </c>
      <c r="AF148">
        <v>1.4678498363729899</v>
      </c>
      <c r="AG148">
        <v>1.44762953265774</v>
      </c>
    </row>
    <row r="149" spans="11:33">
      <c r="K149" s="98">
        <v>0.68980768003820003</v>
      </c>
      <c r="L149" s="98">
        <v>1.4402282432446101</v>
      </c>
      <c r="M149">
        <v>0</v>
      </c>
      <c r="N149" s="98">
        <v>0</v>
      </c>
      <c r="O149">
        <v>1.2263115416580499</v>
      </c>
      <c r="P149">
        <v>0</v>
      </c>
      <c r="Q149">
        <v>0</v>
      </c>
      <c r="R149">
        <v>1.3556097605124</v>
      </c>
      <c r="S149">
        <v>1.39046565109493</v>
      </c>
      <c r="T149">
        <v>1.4170437007447301</v>
      </c>
      <c r="U149">
        <v>1.39784478247725</v>
      </c>
      <c r="V149">
        <v>1.18897339433611</v>
      </c>
      <c r="W149">
        <v>1.37934707707254</v>
      </c>
      <c r="X149">
        <v>0</v>
      </c>
      <c r="Y149">
        <v>1.2031743325569799</v>
      </c>
      <c r="Z149">
        <v>0</v>
      </c>
      <c r="AA149">
        <v>0</v>
      </c>
      <c r="AB149">
        <v>1.3076732140579199</v>
      </c>
      <c r="AC149">
        <v>0</v>
      </c>
      <c r="AD149">
        <v>0</v>
      </c>
      <c r="AE149">
        <v>0</v>
      </c>
      <c r="AF149">
        <v>1.4593334754985801</v>
      </c>
      <c r="AG149">
        <v>1.43568957416837</v>
      </c>
    </row>
    <row r="150" spans="11:33">
      <c r="K150" s="98">
        <v>0.67085217392677499</v>
      </c>
      <c r="L150" s="98">
        <v>1.4004692074758101</v>
      </c>
      <c r="M150">
        <v>0</v>
      </c>
      <c r="N150" s="98">
        <v>0</v>
      </c>
      <c r="O150">
        <v>1.1866905194236299</v>
      </c>
      <c r="P150">
        <v>0</v>
      </c>
      <c r="Q150">
        <v>0</v>
      </c>
      <c r="R150">
        <v>1.3332661070387</v>
      </c>
      <c r="S150">
        <v>1.35919895961954</v>
      </c>
      <c r="T150">
        <v>1.37508602964787</v>
      </c>
      <c r="U150">
        <v>1.3794449763802099</v>
      </c>
      <c r="V150">
        <v>1.1533444539447599</v>
      </c>
      <c r="W150">
        <v>1.35030083432452</v>
      </c>
      <c r="X150">
        <v>0</v>
      </c>
      <c r="Y150">
        <v>1.17701251487132</v>
      </c>
      <c r="Z150">
        <v>0</v>
      </c>
      <c r="AA150">
        <v>0</v>
      </c>
      <c r="AB150">
        <v>1.23486431310203</v>
      </c>
      <c r="AC150">
        <v>0</v>
      </c>
      <c r="AD150">
        <v>0</v>
      </c>
      <c r="AE150">
        <v>0</v>
      </c>
      <c r="AF150">
        <v>1.4109363768865799</v>
      </c>
      <c r="AG150">
        <v>1.3910019270012399</v>
      </c>
    </row>
    <row r="151" spans="11:33">
      <c r="K151" s="98">
        <v>0.63676285243651098</v>
      </c>
      <c r="L151" s="98">
        <v>1.33468086769104</v>
      </c>
      <c r="M151">
        <v>0</v>
      </c>
      <c r="N151" s="98">
        <v>0</v>
      </c>
      <c r="O151">
        <v>1.1069492703752499</v>
      </c>
      <c r="P151">
        <v>0</v>
      </c>
      <c r="Q151">
        <v>0</v>
      </c>
      <c r="R151">
        <v>1.27747272508113</v>
      </c>
      <c r="S151">
        <v>1.29677446813636</v>
      </c>
      <c r="T151">
        <v>1.29315601637581</v>
      </c>
      <c r="U151">
        <v>1.32949941739178</v>
      </c>
      <c r="V151">
        <v>1.10137857416436</v>
      </c>
      <c r="W151">
        <v>1.29347169406469</v>
      </c>
      <c r="X151">
        <v>0</v>
      </c>
      <c r="Y151">
        <v>1.1280690710932999</v>
      </c>
      <c r="Z151">
        <v>0</v>
      </c>
      <c r="AA151">
        <v>0</v>
      </c>
      <c r="AB151">
        <v>1.136100734327</v>
      </c>
      <c r="AC151">
        <v>0</v>
      </c>
      <c r="AD151">
        <v>0</v>
      </c>
      <c r="AE151">
        <v>0</v>
      </c>
      <c r="AF151">
        <v>1.33667178878207</v>
      </c>
      <c r="AG151">
        <v>1.3155381425561199</v>
      </c>
    </row>
    <row r="152" spans="11:33">
      <c r="K152" s="98">
        <v>0.59787712475120303</v>
      </c>
      <c r="L152" s="98">
        <v>1.2689027008633</v>
      </c>
      <c r="M152">
        <v>0</v>
      </c>
      <c r="N152" s="98">
        <v>0</v>
      </c>
      <c r="O152">
        <v>0.88443949331222305</v>
      </c>
      <c r="P152">
        <v>0</v>
      </c>
      <c r="Q152">
        <v>0</v>
      </c>
      <c r="R152">
        <v>1.18772133775611</v>
      </c>
      <c r="S152">
        <v>1.2280537053898899</v>
      </c>
      <c r="T152">
        <v>1.1870101020769499</v>
      </c>
      <c r="U152">
        <v>1.27838211415752</v>
      </c>
      <c r="V152">
        <v>0.96554807360639705</v>
      </c>
      <c r="W152">
        <v>1.25122043376159</v>
      </c>
      <c r="X152">
        <v>0</v>
      </c>
      <c r="Y152">
        <v>1.06817060994296</v>
      </c>
      <c r="Z152">
        <v>0</v>
      </c>
      <c r="AA152">
        <v>0</v>
      </c>
      <c r="AB152">
        <v>1.1087197013935099</v>
      </c>
      <c r="AC152">
        <v>0</v>
      </c>
      <c r="AD152">
        <v>0</v>
      </c>
      <c r="AE152">
        <v>0</v>
      </c>
      <c r="AF152">
        <v>1.2377493666681101</v>
      </c>
      <c r="AG152">
        <v>1.2516514841889801</v>
      </c>
    </row>
    <row r="153" spans="11:33">
      <c r="K153" s="98">
        <v>0.60043717780747996</v>
      </c>
      <c r="L153" s="98">
        <v>1.27178188328478</v>
      </c>
      <c r="M153">
        <v>0</v>
      </c>
      <c r="N153" s="98">
        <v>0</v>
      </c>
      <c r="O153">
        <v>0.91757945186730805</v>
      </c>
      <c r="P153">
        <v>0</v>
      </c>
      <c r="Q153">
        <v>0</v>
      </c>
      <c r="R153">
        <v>1.1502511628022001</v>
      </c>
      <c r="S153">
        <v>1.23755824880787</v>
      </c>
      <c r="T153">
        <v>1.18884352663653</v>
      </c>
      <c r="U153">
        <v>1.2465384840387499</v>
      </c>
      <c r="V153">
        <v>0.941409866311819</v>
      </c>
      <c r="W153">
        <v>1.2443055309634601</v>
      </c>
      <c r="X153">
        <v>0</v>
      </c>
      <c r="Y153">
        <v>1.0573453350444399</v>
      </c>
      <c r="Z153">
        <v>0</v>
      </c>
      <c r="AA153">
        <v>0</v>
      </c>
      <c r="AB153">
        <v>1.1526812523471901</v>
      </c>
      <c r="AC153">
        <v>0</v>
      </c>
      <c r="AD153">
        <v>0</v>
      </c>
      <c r="AE153">
        <v>0</v>
      </c>
      <c r="AF153">
        <v>1.2175402011499299</v>
      </c>
      <c r="AG153">
        <v>1.2655945326548399</v>
      </c>
    </row>
    <row r="154" spans="11:33">
      <c r="K154" s="98">
        <v>0.60090028771453796</v>
      </c>
      <c r="L154" s="98">
        <v>1.2737625435125901</v>
      </c>
      <c r="M154">
        <v>0</v>
      </c>
      <c r="N154" s="98">
        <v>0</v>
      </c>
      <c r="O154">
        <v>0.91522495874465304</v>
      </c>
      <c r="P154">
        <v>0</v>
      </c>
      <c r="Q154">
        <v>0</v>
      </c>
      <c r="R154">
        <v>1.1451157436586299</v>
      </c>
      <c r="S154">
        <v>1.23635144439675</v>
      </c>
      <c r="T154">
        <v>1.17469057548935</v>
      </c>
      <c r="U154">
        <v>1.24256262742065</v>
      </c>
      <c r="V154">
        <v>0.90518434787976099</v>
      </c>
      <c r="W154">
        <v>1.24730513259029</v>
      </c>
      <c r="X154">
        <v>0</v>
      </c>
      <c r="Y154">
        <v>1.0613239017468901</v>
      </c>
      <c r="Z154">
        <v>0</v>
      </c>
      <c r="AA154">
        <v>0</v>
      </c>
      <c r="AB154">
        <v>1.1548734328332</v>
      </c>
      <c r="AC154">
        <v>0</v>
      </c>
      <c r="AD154">
        <v>0</v>
      </c>
      <c r="AE154">
        <v>0</v>
      </c>
      <c r="AF154">
        <v>1.1968489441535799</v>
      </c>
      <c r="AG154">
        <v>1.2680296665691999</v>
      </c>
    </row>
    <row r="155" spans="11:33">
      <c r="K155" s="98">
        <v>0.58854830818945703</v>
      </c>
      <c r="L155" s="98">
        <v>1.24537809206408</v>
      </c>
      <c r="M155">
        <v>0</v>
      </c>
      <c r="N155" s="98">
        <v>0</v>
      </c>
      <c r="O155">
        <v>0.89635031183907399</v>
      </c>
      <c r="P155">
        <v>0</v>
      </c>
      <c r="Q155">
        <v>0</v>
      </c>
      <c r="R155">
        <v>1.1239096744418999</v>
      </c>
      <c r="S155">
        <v>1.21558339963617</v>
      </c>
      <c r="T155">
        <v>1.13744895813535</v>
      </c>
      <c r="U155">
        <v>1.2165186509270201</v>
      </c>
      <c r="V155">
        <v>0.86579504310772404</v>
      </c>
      <c r="W155">
        <v>1.23092422380668</v>
      </c>
      <c r="X155">
        <v>0</v>
      </c>
      <c r="Y155">
        <v>1.0471605210128201</v>
      </c>
      <c r="Z155">
        <v>0</v>
      </c>
      <c r="AA155">
        <v>0</v>
      </c>
      <c r="AB155">
        <v>1.13607117102392</v>
      </c>
      <c r="AC155">
        <v>0</v>
      </c>
      <c r="AD155">
        <v>0</v>
      </c>
      <c r="AE155">
        <v>0</v>
      </c>
      <c r="AF155">
        <v>1.15045991512317</v>
      </c>
      <c r="AG155">
        <v>1.2399509920279499</v>
      </c>
    </row>
    <row r="156" spans="11:33">
      <c r="K156" s="98">
        <v>0.54449354996578703</v>
      </c>
      <c r="L156" s="98">
        <v>1.17687166648342</v>
      </c>
      <c r="M156">
        <v>0</v>
      </c>
      <c r="N156" s="98">
        <v>0</v>
      </c>
      <c r="O156">
        <v>0.78372164494711904</v>
      </c>
      <c r="P156">
        <v>0</v>
      </c>
      <c r="Q156">
        <v>0</v>
      </c>
      <c r="R156">
        <v>1.0396119001661901</v>
      </c>
      <c r="S156">
        <v>1.14684091604017</v>
      </c>
      <c r="T156">
        <v>1.03710816779223</v>
      </c>
      <c r="U156">
        <v>1.14748934416837</v>
      </c>
      <c r="V156">
        <v>0.72914885999103396</v>
      </c>
      <c r="W156">
        <v>1.1803357866734101</v>
      </c>
      <c r="X156">
        <v>0</v>
      </c>
      <c r="Y156">
        <v>0.99474697376298404</v>
      </c>
      <c r="Z156">
        <v>0</v>
      </c>
      <c r="AA156">
        <v>0</v>
      </c>
      <c r="AB156">
        <v>1.03978674828091</v>
      </c>
      <c r="AC156">
        <v>0</v>
      </c>
      <c r="AD156">
        <v>0</v>
      </c>
      <c r="AE156">
        <v>0</v>
      </c>
      <c r="AF156">
        <v>1.0369753958504</v>
      </c>
      <c r="AG156">
        <v>1.1637237109009899</v>
      </c>
    </row>
    <row r="157" spans="11:33">
      <c r="K157" s="98">
        <v>0.50331731358161402</v>
      </c>
      <c r="L157" s="98">
        <v>1.11604490203373</v>
      </c>
      <c r="M157">
        <v>0</v>
      </c>
      <c r="N157" s="98">
        <v>0</v>
      </c>
      <c r="O157">
        <v>0.60501807852275702</v>
      </c>
      <c r="P157">
        <v>0</v>
      </c>
      <c r="Q157">
        <v>0</v>
      </c>
      <c r="R157">
        <v>0.93947147389895103</v>
      </c>
      <c r="S157">
        <v>1.10299352572234</v>
      </c>
      <c r="T157">
        <v>0.96569073448801901</v>
      </c>
      <c r="U157">
        <v>1.0825200908431301</v>
      </c>
      <c r="V157">
        <v>0.64907513519340698</v>
      </c>
      <c r="W157">
        <v>1.12853935858117</v>
      </c>
      <c r="X157">
        <v>0</v>
      </c>
      <c r="Y157">
        <v>0.92735333460178604</v>
      </c>
      <c r="Z157">
        <v>0</v>
      </c>
      <c r="AA157">
        <v>0</v>
      </c>
      <c r="AB157">
        <v>0.80449186282678298</v>
      </c>
      <c r="AC157">
        <v>0</v>
      </c>
      <c r="AD157">
        <v>0</v>
      </c>
      <c r="AE157">
        <v>0</v>
      </c>
      <c r="AF157">
        <v>0.88953684691273005</v>
      </c>
      <c r="AG157">
        <v>1.07168532925352</v>
      </c>
    </row>
    <row r="158" spans="11:33">
      <c r="K158" s="98">
        <v>0.50801087640492004</v>
      </c>
      <c r="L158" s="98">
        <v>1.12690856204964</v>
      </c>
      <c r="M158">
        <v>0</v>
      </c>
      <c r="N158" s="98">
        <v>0</v>
      </c>
      <c r="O158">
        <v>0.58026797237069105</v>
      </c>
      <c r="P158">
        <v>0</v>
      </c>
      <c r="Q158">
        <v>0</v>
      </c>
      <c r="R158">
        <v>0.94272056907531299</v>
      </c>
      <c r="S158">
        <v>1.11022823021519</v>
      </c>
      <c r="T158">
        <v>0.98240250747825397</v>
      </c>
      <c r="U158">
        <v>1.06358401014366</v>
      </c>
      <c r="V158">
        <v>0.64250176100884304</v>
      </c>
      <c r="W158">
        <v>1.1150718827413799</v>
      </c>
      <c r="X158">
        <v>0</v>
      </c>
      <c r="Y158">
        <v>0.88872688379967801</v>
      </c>
      <c r="Z158">
        <v>0</v>
      </c>
      <c r="AA158">
        <v>0</v>
      </c>
      <c r="AB158">
        <v>0.86098670009854095</v>
      </c>
      <c r="AC158">
        <v>0</v>
      </c>
      <c r="AD158">
        <v>0</v>
      </c>
      <c r="AE158">
        <v>0</v>
      </c>
      <c r="AF158">
        <v>0.92135997903014399</v>
      </c>
      <c r="AG158">
        <v>1.0901314570164999</v>
      </c>
    </row>
    <row r="159" spans="11:33">
      <c r="K159" s="98">
        <v>0.51727557119910295</v>
      </c>
      <c r="L159" s="98">
        <v>1.1384295836940499</v>
      </c>
      <c r="M159">
        <v>0</v>
      </c>
      <c r="N159" s="98">
        <v>0</v>
      </c>
      <c r="O159">
        <v>0.60265020209092002</v>
      </c>
      <c r="P159">
        <v>0</v>
      </c>
      <c r="Q159">
        <v>0</v>
      </c>
      <c r="R159">
        <v>0.96444382107617899</v>
      </c>
      <c r="S159">
        <v>1.1154902942167999</v>
      </c>
      <c r="T159">
        <v>1.00741102506854</v>
      </c>
      <c r="U159">
        <v>1.0769179426830899</v>
      </c>
      <c r="V159">
        <v>0.67040545774808602</v>
      </c>
      <c r="W159">
        <v>1.1194645892277599</v>
      </c>
      <c r="X159">
        <v>0</v>
      </c>
      <c r="Y159">
        <v>0.88991889754352205</v>
      </c>
      <c r="Z159">
        <v>0</v>
      </c>
      <c r="AA159">
        <v>0</v>
      </c>
      <c r="AB159">
        <v>0.91096749628207097</v>
      </c>
      <c r="AC159">
        <v>0</v>
      </c>
      <c r="AD159">
        <v>0</v>
      </c>
      <c r="AE159">
        <v>0</v>
      </c>
      <c r="AF159">
        <v>0.95209450768729198</v>
      </c>
      <c r="AG159">
        <v>1.10470549313949</v>
      </c>
    </row>
    <row r="160" spans="11:33">
      <c r="K160" s="98">
        <v>0.48944761586218599</v>
      </c>
      <c r="L160" s="98">
        <v>1.0955589032361901</v>
      </c>
      <c r="M160">
        <v>0</v>
      </c>
      <c r="N160" s="98">
        <v>0</v>
      </c>
      <c r="O160">
        <v>0.46485979247516002</v>
      </c>
      <c r="P160">
        <v>0</v>
      </c>
      <c r="Q160">
        <v>0</v>
      </c>
      <c r="R160">
        <v>0.93434957505216998</v>
      </c>
      <c r="S160">
        <v>1.06117893433553</v>
      </c>
      <c r="T160">
        <v>0.941631313985128</v>
      </c>
      <c r="U160">
        <v>1.0451222565934699</v>
      </c>
      <c r="V160">
        <v>0.55688294030700003</v>
      </c>
      <c r="W160">
        <v>1.08546272753072</v>
      </c>
      <c r="X160">
        <v>0</v>
      </c>
      <c r="Y160">
        <v>0.84065711483010797</v>
      </c>
      <c r="Z160">
        <v>0</v>
      </c>
      <c r="AA160">
        <v>0</v>
      </c>
      <c r="AB160">
        <v>0.86475721752245105</v>
      </c>
      <c r="AC160">
        <v>0</v>
      </c>
      <c r="AD160">
        <v>0</v>
      </c>
      <c r="AE160">
        <v>0</v>
      </c>
      <c r="AF160">
        <v>0.87059262120075698</v>
      </c>
      <c r="AG160">
        <v>1.06191875265619</v>
      </c>
    </row>
    <row r="161" spans="10:33">
      <c r="K161" s="98">
        <v>0.44846547124588698</v>
      </c>
      <c r="L161" s="98">
        <v>1.02199751452605</v>
      </c>
      <c r="M161">
        <v>0</v>
      </c>
      <c r="N161" s="98">
        <v>0</v>
      </c>
      <c r="O161">
        <v>0.31502182846167798</v>
      </c>
      <c r="P161">
        <v>0</v>
      </c>
      <c r="Q161">
        <v>0</v>
      </c>
      <c r="R161">
        <v>0.892908230603357</v>
      </c>
      <c r="S161">
        <v>0.97744606005668999</v>
      </c>
      <c r="T161">
        <v>0.86035312073098102</v>
      </c>
      <c r="U161">
        <v>0.98697967603487402</v>
      </c>
      <c r="V161">
        <v>0.39789994632882297</v>
      </c>
      <c r="W161">
        <v>1.0285567671892899</v>
      </c>
      <c r="X161">
        <v>0</v>
      </c>
      <c r="Y161">
        <v>0.76258354295633801</v>
      </c>
      <c r="Z161">
        <v>0</v>
      </c>
      <c r="AA161">
        <v>0</v>
      </c>
      <c r="AB161">
        <v>0.78530860004236902</v>
      </c>
      <c r="AC161">
        <v>0</v>
      </c>
      <c r="AD161">
        <v>0</v>
      </c>
      <c r="AE161">
        <v>0</v>
      </c>
      <c r="AF161">
        <v>0.76748225811130399</v>
      </c>
      <c r="AG161">
        <v>0.98847066181899901</v>
      </c>
    </row>
    <row r="162" spans="10:33">
      <c r="J162">
        <v>16</v>
      </c>
      <c r="K162" s="98">
        <v>0.41018464393465798</v>
      </c>
      <c r="L162" s="98">
        <v>0.90000564756827595</v>
      </c>
      <c r="M162">
        <v>0</v>
      </c>
      <c r="N162" s="98">
        <v>0</v>
      </c>
      <c r="O162">
        <v>0</v>
      </c>
      <c r="P162">
        <v>0</v>
      </c>
      <c r="Q162">
        <v>0</v>
      </c>
      <c r="R162">
        <v>0.89605423161042597</v>
      </c>
      <c r="S162">
        <v>0.86339563099277306</v>
      </c>
      <c r="T162">
        <v>0.87404143383645005</v>
      </c>
      <c r="U162">
        <v>0.86450074385684805</v>
      </c>
      <c r="V162">
        <v>0</v>
      </c>
      <c r="W162">
        <v>0.847381079414808</v>
      </c>
      <c r="X162">
        <v>0</v>
      </c>
      <c r="Y162">
        <v>0.86701098378853902</v>
      </c>
      <c r="Z162">
        <v>0</v>
      </c>
      <c r="AA162">
        <v>0</v>
      </c>
      <c r="AB162">
        <v>0.90000564756827595</v>
      </c>
      <c r="AC162">
        <v>0</v>
      </c>
      <c r="AD162">
        <v>0</v>
      </c>
      <c r="AE162">
        <v>0</v>
      </c>
      <c r="AF162">
        <v>0.89488404487647399</v>
      </c>
      <c r="AG162">
        <v>0.88007937578819495</v>
      </c>
    </row>
    <row r="163" spans="10:33">
      <c r="K163" s="98">
        <v>0.41470730980968601</v>
      </c>
      <c r="L163" s="98">
        <v>0.91631384613733602</v>
      </c>
      <c r="M163">
        <v>0</v>
      </c>
      <c r="N163" s="98">
        <v>0</v>
      </c>
      <c r="O163">
        <v>0</v>
      </c>
      <c r="P163">
        <v>0</v>
      </c>
      <c r="Q163">
        <v>0</v>
      </c>
      <c r="R163">
        <v>0.88364663395628096</v>
      </c>
      <c r="S163">
        <v>0.88018374573462199</v>
      </c>
      <c r="T163">
        <v>0.89963400065077004</v>
      </c>
      <c r="U163">
        <v>0.84520807294348199</v>
      </c>
      <c r="V163">
        <v>0</v>
      </c>
      <c r="W163">
        <v>0.83163078116934896</v>
      </c>
      <c r="X163">
        <v>0</v>
      </c>
      <c r="Y163">
        <v>0.84602633708109098</v>
      </c>
      <c r="Z163">
        <v>0</v>
      </c>
      <c r="AA163">
        <v>0</v>
      </c>
      <c r="AB163">
        <v>0.93865266555464</v>
      </c>
      <c r="AC163">
        <v>0</v>
      </c>
      <c r="AD163">
        <v>0</v>
      </c>
      <c r="AE163">
        <v>0</v>
      </c>
      <c r="AF163">
        <v>0.91760813261676499</v>
      </c>
      <c r="AG163">
        <v>0.89741632641440905</v>
      </c>
    </row>
    <row r="164" spans="10:33">
      <c r="K164" s="98">
        <v>0.41805604852337902</v>
      </c>
      <c r="L164" s="98">
        <v>0.92455229996160204</v>
      </c>
      <c r="M164">
        <v>0</v>
      </c>
      <c r="N164" s="98">
        <v>0</v>
      </c>
      <c r="O164">
        <v>0</v>
      </c>
      <c r="P164">
        <v>0</v>
      </c>
      <c r="Q164">
        <v>0</v>
      </c>
      <c r="R164">
        <v>0.88556966624598399</v>
      </c>
      <c r="S164">
        <v>0.89142358892673401</v>
      </c>
      <c r="T164">
        <v>0.91036195052495505</v>
      </c>
      <c r="U164">
        <v>0.84992302601529102</v>
      </c>
      <c r="V164">
        <v>0</v>
      </c>
      <c r="W164">
        <v>0.83548653522440097</v>
      </c>
      <c r="X164">
        <v>0</v>
      </c>
      <c r="Y164">
        <v>0.84316669333834804</v>
      </c>
      <c r="Z164">
        <v>0</v>
      </c>
      <c r="AA164">
        <v>0</v>
      </c>
      <c r="AB164">
        <v>0.946984474821296</v>
      </c>
      <c r="AC164">
        <v>0</v>
      </c>
      <c r="AD164">
        <v>0</v>
      </c>
      <c r="AE164">
        <v>0</v>
      </c>
      <c r="AF164">
        <v>0.92100431350411704</v>
      </c>
      <c r="AG164">
        <v>0.90404371015100804</v>
      </c>
    </row>
    <row r="165" spans="10:33">
      <c r="K165" s="98">
        <v>0.41586540770325903</v>
      </c>
      <c r="L165" s="98">
        <v>0.91526190909066196</v>
      </c>
      <c r="M165">
        <v>0</v>
      </c>
      <c r="N165" s="98">
        <v>0</v>
      </c>
      <c r="O165">
        <v>0</v>
      </c>
      <c r="P165">
        <v>0</v>
      </c>
      <c r="Q165">
        <v>0</v>
      </c>
      <c r="R165">
        <v>0.88459021270618099</v>
      </c>
      <c r="S165">
        <v>0.88712173395275196</v>
      </c>
      <c r="T165">
        <v>0.90726950936149997</v>
      </c>
      <c r="U165">
        <v>0.85445131562551202</v>
      </c>
      <c r="V165">
        <v>0</v>
      </c>
      <c r="W165">
        <v>0.83834381793758805</v>
      </c>
      <c r="X165">
        <v>0</v>
      </c>
      <c r="Y165">
        <v>0.84201057860159101</v>
      </c>
      <c r="Z165">
        <v>0</v>
      </c>
      <c r="AA165">
        <v>0</v>
      </c>
      <c r="AB165">
        <v>0.92943497385750995</v>
      </c>
      <c r="AC165">
        <v>0</v>
      </c>
      <c r="AD165">
        <v>0</v>
      </c>
      <c r="AE165">
        <v>0</v>
      </c>
      <c r="AF165">
        <v>0.90249716294916904</v>
      </c>
      <c r="AG165">
        <v>0.89470150190697095</v>
      </c>
    </row>
    <row r="166" spans="10:33">
      <c r="K166" s="98">
        <v>0.371689975779883</v>
      </c>
      <c r="L166" s="98">
        <v>0.81122644765882301</v>
      </c>
      <c r="M166">
        <v>0</v>
      </c>
      <c r="N166" s="98">
        <v>0</v>
      </c>
      <c r="O166">
        <v>0</v>
      </c>
      <c r="P166">
        <v>0</v>
      </c>
      <c r="Q166">
        <v>0</v>
      </c>
      <c r="R166">
        <v>0.80018183572046697</v>
      </c>
      <c r="S166">
        <v>0.787213536341417</v>
      </c>
      <c r="T166">
        <v>0.80910756778688198</v>
      </c>
      <c r="U166">
        <v>0.77790751987845097</v>
      </c>
      <c r="V166">
        <v>0</v>
      </c>
      <c r="W166">
        <v>0.76297497054413399</v>
      </c>
      <c r="X166">
        <v>0</v>
      </c>
      <c r="Y166">
        <v>0.77231631914530197</v>
      </c>
      <c r="Z166">
        <v>0</v>
      </c>
      <c r="AA166">
        <v>0</v>
      </c>
      <c r="AB166">
        <v>0.81457614645082399</v>
      </c>
      <c r="AC166">
        <v>0</v>
      </c>
      <c r="AD166">
        <v>0</v>
      </c>
      <c r="AE166">
        <v>0</v>
      </c>
      <c r="AF166">
        <v>0.79413093238880095</v>
      </c>
      <c r="AG166">
        <v>0.79096897169962399</v>
      </c>
    </row>
    <row r="167" spans="10:33">
      <c r="K167" s="98">
        <v>0.33463470831362102</v>
      </c>
      <c r="L167" s="98">
        <v>0.72733185919461196</v>
      </c>
      <c r="M167">
        <v>0</v>
      </c>
      <c r="N167" s="98">
        <v>0</v>
      </c>
      <c r="O167">
        <v>0</v>
      </c>
      <c r="P167">
        <v>0</v>
      </c>
      <c r="Q167">
        <v>0</v>
      </c>
      <c r="R167">
        <v>0.72341323401892399</v>
      </c>
      <c r="S167">
        <v>0.712797636518824</v>
      </c>
      <c r="T167">
        <v>0.72500943586389699</v>
      </c>
      <c r="U167">
        <v>0.71278069616530404</v>
      </c>
      <c r="V167">
        <v>0</v>
      </c>
      <c r="W167">
        <v>0.67458066479141898</v>
      </c>
      <c r="X167">
        <v>0</v>
      </c>
      <c r="Y167">
        <v>0.70494971168843501</v>
      </c>
      <c r="Z167">
        <v>0</v>
      </c>
      <c r="AA167">
        <v>0</v>
      </c>
      <c r="AB167">
        <v>0.72116571022422205</v>
      </c>
      <c r="AC167">
        <v>0</v>
      </c>
      <c r="AD167">
        <v>0</v>
      </c>
      <c r="AE167">
        <v>0</v>
      </c>
      <c r="AF167">
        <v>0.70482766402228603</v>
      </c>
      <c r="AG167">
        <v>0.70923332209749601</v>
      </c>
    </row>
    <row r="168" spans="10:33">
      <c r="K168" s="98">
        <v>0.34563134048411098</v>
      </c>
      <c r="L168" s="98">
        <v>0.76513424583043299</v>
      </c>
      <c r="M168">
        <v>0</v>
      </c>
      <c r="N168" s="98">
        <v>0</v>
      </c>
      <c r="O168">
        <v>0</v>
      </c>
      <c r="P168">
        <v>0</v>
      </c>
      <c r="Q168">
        <v>0</v>
      </c>
      <c r="R168">
        <v>0.72407646612391496</v>
      </c>
      <c r="S168">
        <v>0.74462479022533601</v>
      </c>
      <c r="T168">
        <v>0.75433892651385803</v>
      </c>
      <c r="U168">
        <v>0.70305707849243804</v>
      </c>
      <c r="V168">
        <v>0</v>
      </c>
      <c r="W168">
        <v>0.67768103017708803</v>
      </c>
      <c r="X168">
        <v>0</v>
      </c>
      <c r="Y168">
        <v>0.68798688169973998</v>
      </c>
      <c r="Z168">
        <v>0</v>
      </c>
      <c r="AA168">
        <v>0</v>
      </c>
      <c r="AB168">
        <v>0.77601149960561699</v>
      </c>
      <c r="AC168">
        <v>0</v>
      </c>
      <c r="AD168">
        <v>0</v>
      </c>
      <c r="AE168">
        <v>0</v>
      </c>
      <c r="AF168">
        <v>0.75224850624537198</v>
      </c>
      <c r="AG168">
        <v>0.744824836902793</v>
      </c>
    </row>
    <row r="169" spans="10:33">
      <c r="K169" s="98">
        <v>0.36749949951863797</v>
      </c>
      <c r="L169" s="98">
        <v>0.81335635293188402</v>
      </c>
      <c r="M169">
        <v>0</v>
      </c>
      <c r="N169" s="98">
        <v>0</v>
      </c>
      <c r="O169">
        <v>0</v>
      </c>
      <c r="P169">
        <v>0</v>
      </c>
      <c r="Q169">
        <v>0</v>
      </c>
      <c r="R169">
        <v>0.76304869441026102</v>
      </c>
      <c r="S169">
        <v>0.79490059976301597</v>
      </c>
      <c r="T169">
        <v>0.80461687530370796</v>
      </c>
      <c r="U169">
        <v>0.746714776273253</v>
      </c>
      <c r="V169">
        <v>0</v>
      </c>
      <c r="W169">
        <v>0.71594544342205602</v>
      </c>
      <c r="X169">
        <v>0</v>
      </c>
      <c r="Y169">
        <v>0.72387061328213698</v>
      </c>
      <c r="Z169">
        <v>0</v>
      </c>
      <c r="AA169">
        <v>0</v>
      </c>
      <c r="AB169">
        <v>0.82529547733425002</v>
      </c>
      <c r="AC169">
        <v>0</v>
      </c>
      <c r="AD169">
        <v>0</v>
      </c>
      <c r="AE169">
        <v>0</v>
      </c>
      <c r="AF169">
        <v>0.80085292939803499</v>
      </c>
      <c r="AG169">
        <v>0.79335604779091196</v>
      </c>
    </row>
    <row r="170" spans="10:33">
      <c r="K170" s="98">
        <v>0.33966140628345798</v>
      </c>
      <c r="L170" s="98">
        <v>0.74182002616674003</v>
      </c>
      <c r="M170">
        <v>0</v>
      </c>
      <c r="N170" s="98">
        <v>0</v>
      </c>
      <c r="O170">
        <v>0</v>
      </c>
      <c r="P170">
        <v>0</v>
      </c>
      <c r="Q170">
        <v>0</v>
      </c>
      <c r="R170">
        <v>0.71503249929786705</v>
      </c>
      <c r="S170">
        <v>0.73049489064930295</v>
      </c>
      <c r="T170">
        <v>0.74212718801716104</v>
      </c>
      <c r="U170">
        <v>0.70780318137385201</v>
      </c>
      <c r="V170">
        <v>0</v>
      </c>
      <c r="W170">
        <v>0.67622967837515402</v>
      </c>
      <c r="X170">
        <v>0</v>
      </c>
      <c r="Y170">
        <v>0.68346600155804804</v>
      </c>
      <c r="Z170">
        <v>0</v>
      </c>
      <c r="AA170">
        <v>0</v>
      </c>
      <c r="AB170">
        <v>0.74092245633527398</v>
      </c>
      <c r="AC170">
        <v>0</v>
      </c>
      <c r="AD170">
        <v>0</v>
      </c>
      <c r="AE170">
        <v>0</v>
      </c>
      <c r="AF170">
        <v>0.73008728813021395</v>
      </c>
      <c r="AG170">
        <v>0.72716548697448502</v>
      </c>
    </row>
    <row r="171" spans="10:33">
      <c r="K171" s="98">
        <v>0.299039359934544</v>
      </c>
      <c r="L171" s="98">
        <v>0.64579450910113001</v>
      </c>
      <c r="M171">
        <v>0</v>
      </c>
      <c r="N171" s="98">
        <v>0</v>
      </c>
      <c r="O171">
        <v>0</v>
      </c>
      <c r="P171">
        <v>0</v>
      </c>
      <c r="Q171">
        <v>0</v>
      </c>
      <c r="R171">
        <v>0.63600846892732399</v>
      </c>
      <c r="S171">
        <v>0.63977934836913297</v>
      </c>
      <c r="T171">
        <v>0.65055724142910498</v>
      </c>
      <c r="U171">
        <v>0.63595332160328799</v>
      </c>
      <c r="V171">
        <v>0</v>
      </c>
      <c r="W171">
        <v>0.60177549366719596</v>
      </c>
      <c r="X171">
        <v>0</v>
      </c>
      <c r="Y171">
        <v>0.61708123414326699</v>
      </c>
      <c r="Z171">
        <v>0</v>
      </c>
      <c r="AA171">
        <v>0</v>
      </c>
      <c r="AB171">
        <v>0.63964422592965597</v>
      </c>
      <c r="AC171">
        <v>0</v>
      </c>
      <c r="AD171">
        <v>0</v>
      </c>
      <c r="AE171">
        <v>0</v>
      </c>
      <c r="AF171">
        <v>0.63828341884044104</v>
      </c>
      <c r="AG171">
        <v>0.63709931773496198</v>
      </c>
    </row>
    <row r="172" spans="10:33">
      <c r="K172" s="98">
        <v>0.25126075320313701</v>
      </c>
      <c r="L172" s="98">
        <v>0.54137051061948405</v>
      </c>
      <c r="M172">
        <v>0</v>
      </c>
      <c r="N172" s="98">
        <v>0</v>
      </c>
      <c r="O172">
        <v>0</v>
      </c>
      <c r="P172">
        <v>0</v>
      </c>
      <c r="Q172">
        <v>0</v>
      </c>
      <c r="R172">
        <v>0.53626050491397104</v>
      </c>
      <c r="S172">
        <v>0.52851733188039896</v>
      </c>
      <c r="T172">
        <v>0.54524484331433598</v>
      </c>
      <c r="U172">
        <v>0.533089922612899</v>
      </c>
      <c r="V172">
        <v>0</v>
      </c>
      <c r="W172">
        <v>0.50790011303865101</v>
      </c>
      <c r="X172">
        <v>0</v>
      </c>
      <c r="Y172">
        <v>0.52592728627216201</v>
      </c>
      <c r="Z172">
        <v>0</v>
      </c>
      <c r="AA172">
        <v>0</v>
      </c>
      <c r="AB172">
        <v>0.52943962159542901</v>
      </c>
      <c r="AC172">
        <v>0</v>
      </c>
      <c r="AD172">
        <v>0</v>
      </c>
      <c r="AE172">
        <v>0</v>
      </c>
      <c r="AF172">
        <v>0.53126247660471504</v>
      </c>
      <c r="AG172">
        <v>0.53315735067987202</v>
      </c>
    </row>
    <row r="173" spans="10:33">
      <c r="K173" s="98">
        <v>0.25808212695045701</v>
      </c>
      <c r="L173" s="98">
        <v>0.57582304244290206</v>
      </c>
      <c r="M173">
        <v>0</v>
      </c>
      <c r="N173" s="98">
        <v>0</v>
      </c>
      <c r="O173">
        <v>0</v>
      </c>
      <c r="P173">
        <v>0</v>
      </c>
      <c r="Q173">
        <v>0</v>
      </c>
      <c r="R173">
        <v>0.53000119384122601</v>
      </c>
      <c r="S173">
        <v>0.55567310400337699</v>
      </c>
      <c r="T173">
        <v>0.56528632030530601</v>
      </c>
      <c r="U173">
        <v>0.51520240544114904</v>
      </c>
      <c r="V173">
        <v>0</v>
      </c>
      <c r="W173">
        <v>0.49944678828872402</v>
      </c>
      <c r="X173">
        <v>0</v>
      </c>
      <c r="Y173">
        <v>0.504752187781772</v>
      </c>
      <c r="Z173">
        <v>0</v>
      </c>
      <c r="AA173">
        <v>0</v>
      </c>
      <c r="AB173">
        <v>0.58635828107503996</v>
      </c>
      <c r="AC173">
        <v>0</v>
      </c>
      <c r="AD173">
        <v>0</v>
      </c>
      <c r="AE173">
        <v>0</v>
      </c>
      <c r="AF173">
        <v>0.56621562315826401</v>
      </c>
      <c r="AG173">
        <v>0.56045799575216504</v>
      </c>
    </row>
    <row r="174" spans="10:33">
      <c r="K174" s="98">
        <v>0.26169930852080397</v>
      </c>
      <c r="L174" s="98">
        <v>0.59183306211248699</v>
      </c>
      <c r="M174">
        <v>0</v>
      </c>
      <c r="N174" s="98">
        <v>0</v>
      </c>
      <c r="O174">
        <v>0</v>
      </c>
      <c r="P174">
        <v>0</v>
      </c>
      <c r="Q174">
        <v>0</v>
      </c>
      <c r="R174">
        <v>0.52909565501010003</v>
      </c>
      <c r="S174">
        <v>0.56735727147745096</v>
      </c>
      <c r="T174">
        <v>0.57404516979585196</v>
      </c>
      <c r="U174">
        <v>0.51324591592817004</v>
      </c>
      <c r="V174">
        <v>0</v>
      </c>
      <c r="W174">
        <v>0.501232755009551</v>
      </c>
      <c r="X174">
        <v>0</v>
      </c>
      <c r="Y174">
        <v>0.49899113159624398</v>
      </c>
      <c r="Z174">
        <v>0</v>
      </c>
      <c r="AA174">
        <v>0</v>
      </c>
      <c r="AB174">
        <v>0.60500517222444505</v>
      </c>
      <c r="AC174">
        <v>0</v>
      </c>
      <c r="AD174">
        <v>0</v>
      </c>
      <c r="AE174">
        <v>0</v>
      </c>
      <c r="AF174">
        <v>0.57883398433230104</v>
      </c>
      <c r="AG174">
        <v>0.57106399441019595</v>
      </c>
    </row>
    <row r="175" spans="10:33">
      <c r="K175" s="98">
        <v>0.28020884728321099</v>
      </c>
      <c r="L175" s="98">
        <v>0.627243820836487</v>
      </c>
      <c r="M175">
        <v>0</v>
      </c>
      <c r="N175" s="98">
        <v>0</v>
      </c>
      <c r="O175">
        <v>0</v>
      </c>
      <c r="P175">
        <v>0</v>
      </c>
      <c r="Q175">
        <v>0</v>
      </c>
      <c r="R175">
        <v>0.57302284090900801</v>
      </c>
      <c r="S175">
        <v>0.60941612491545305</v>
      </c>
      <c r="T175">
        <v>0.61431094392608299</v>
      </c>
      <c r="U175">
        <v>0.56212169575724102</v>
      </c>
      <c r="V175">
        <v>0</v>
      </c>
      <c r="W175">
        <v>0.54893185234174502</v>
      </c>
      <c r="X175">
        <v>0</v>
      </c>
      <c r="Y175">
        <v>0.53814315011374503</v>
      </c>
      <c r="Z175">
        <v>0</v>
      </c>
      <c r="AA175">
        <v>0</v>
      </c>
      <c r="AB175">
        <v>0.63142344587982802</v>
      </c>
      <c r="AC175">
        <v>0</v>
      </c>
      <c r="AD175">
        <v>0</v>
      </c>
      <c r="AE175">
        <v>0</v>
      </c>
      <c r="AF175">
        <v>0.61277000170238005</v>
      </c>
      <c r="AG175">
        <v>0.60819862828641202</v>
      </c>
    </row>
    <row r="176" spans="10:33">
      <c r="K176" s="98">
        <v>0.204783451468805</v>
      </c>
      <c r="L176" s="98">
        <v>0.44452424056233802</v>
      </c>
      <c r="M176">
        <v>0</v>
      </c>
      <c r="N176" s="98">
        <v>0</v>
      </c>
      <c r="O176">
        <v>0</v>
      </c>
      <c r="P176">
        <v>0</v>
      </c>
      <c r="Q176">
        <v>0</v>
      </c>
      <c r="R176">
        <v>0.43124601677016</v>
      </c>
      <c r="S176">
        <v>0.43844985554074001</v>
      </c>
      <c r="T176">
        <v>0.44573064022793402</v>
      </c>
      <c r="U176">
        <v>0.42689898491193101</v>
      </c>
      <c r="V176">
        <v>0</v>
      </c>
      <c r="W176">
        <v>0.41286749614792101</v>
      </c>
      <c r="X176">
        <v>0</v>
      </c>
      <c r="Y176">
        <v>0.41360575815837902</v>
      </c>
      <c r="Z176">
        <v>0</v>
      </c>
      <c r="AA176">
        <v>0</v>
      </c>
      <c r="AB176">
        <v>0.44452424056233802</v>
      </c>
      <c r="AC176">
        <v>0</v>
      </c>
      <c r="AD176">
        <v>0</v>
      </c>
      <c r="AE176">
        <v>0</v>
      </c>
      <c r="AF176">
        <v>0.440164567139116</v>
      </c>
      <c r="AG176">
        <v>0.438901328607466</v>
      </c>
    </row>
    <row r="177" spans="10:33">
      <c r="K177" s="98">
        <v>0.140754830066534</v>
      </c>
      <c r="L177" s="98">
        <v>0.30297963162054298</v>
      </c>
      <c r="M177">
        <v>0</v>
      </c>
      <c r="N177" s="98">
        <v>0</v>
      </c>
      <c r="O177">
        <v>0</v>
      </c>
      <c r="P177">
        <v>0</v>
      </c>
      <c r="Q177">
        <v>0</v>
      </c>
      <c r="R177">
        <v>0.30153807428254298</v>
      </c>
      <c r="S177">
        <v>0.30254376881945699</v>
      </c>
      <c r="T177">
        <v>0.30488388657536802</v>
      </c>
      <c r="U177">
        <v>0.300765591758969</v>
      </c>
      <c r="V177">
        <v>0</v>
      </c>
      <c r="W177">
        <v>0.29272208561178398</v>
      </c>
      <c r="X177">
        <v>0</v>
      </c>
      <c r="Y177">
        <v>0.29254732362445401</v>
      </c>
      <c r="Z177">
        <v>0</v>
      </c>
      <c r="AA177">
        <v>0</v>
      </c>
      <c r="AB177">
        <v>0.29708564150231298</v>
      </c>
      <c r="AC177">
        <v>0</v>
      </c>
      <c r="AD177">
        <v>0</v>
      </c>
      <c r="AE177">
        <v>0</v>
      </c>
      <c r="AF177">
        <v>0.29841430906678301</v>
      </c>
      <c r="AG177">
        <v>0.29848911283148599</v>
      </c>
    </row>
    <row r="178" spans="10:33">
      <c r="K178" s="98">
        <v>0.16361221067801299</v>
      </c>
      <c r="L178" s="98">
        <v>0.38460470640977201</v>
      </c>
      <c r="M178">
        <v>0</v>
      </c>
      <c r="N178" s="98">
        <v>0</v>
      </c>
      <c r="O178">
        <v>0</v>
      </c>
      <c r="P178">
        <v>0</v>
      </c>
      <c r="Q178">
        <v>0</v>
      </c>
      <c r="R178">
        <v>0.31825651864537002</v>
      </c>
      <c r="S178">
        <v>0.36368648629718903</v>
      </c>
      <c r="T178">
        <v>0.36227957867169402</v>
      </c>
      <c r="U178">
        <v>0.303493970244123</v>
      </c>
      <c r="V178">
        <v>0</v>
      </c>
      <c r="W178">
        <v>0.30304759527288999</v>
      </c>
      <c r="X178">
        <v>0</v>
      </c>
      <c r="Y178">
        <v>0.289159696766634</v>
      </c>
      <c r="Z178">
        <v>0</v>
      </c>
      <c r="AA178">
        <v>0</v>
      </c>
      <c r="AB178">
        <v>0.391705448073219</v>
      </c>
      <c r="AC178">
        <v>0</v>
      </c>
      <c r="AD178">
        <v>0</v>
      </c>
      <c r="AE178">
        <v>0</v>
      </c>
      <c r="AF178">
        <v>0.36859447174772703</v>
      </c>
      <c r="AG178">
        <v>0.36219785929883003</v>
      </c>
    </row>
    <row r="179" spans="10:33">
      <c r="K179" s="98">
        <v>0.23558063384401601</v>
      </c>
      <c r="L179" s="98">
        <v>0.55505934132308099</v>
      </c>
      <c r="M179">
        <v>0</v>
      </c>
      <c r="N179" s="98">
        <v>0</v>
      </c>
      <c r="O179">
        <v>0</v>
      </c>
      <c r="P179">
        <v>0</v>
      </c>
      <c r="Q179">
        <v>0</v>
      </c>
      <c r="R179">
        <v>0.45808796812109698</v>
      </c>
      <c r="S179">
        <v>0.52685223339155196</v>
      </c>
      <c r="T179">
        <v>0.52294726785742696</v>
      </c>
      <c r="U179">
        <v>0.44257905439455603</v>
      </c>
      <c r="V179">
        <v>0</v>
      </c>
      <c r="W179">
        <v>0.44120543210859298</v>
      </c>
      <c r="X179">
        <v>0</v>
      </c>
      <c r="Y179">
        <v>0.410604097158416</v>
      </c>
      <c r="Z179">
        <v>0</v>
      </c>
      <c r="AA179">
        <v>0</v>
      </c>
      <c r="AB179">
        <v>0.55973155211905201</v>
      </c>
      <c r="AC179">
        <v>0</v>
      </c>
      <c r="AD179">
        <v>0</v>
      </c>
      <c r="AE179">
        <v>0</v>
      </c>
      <c r="AF179">
        <v>0.52877688178807303</v>
      </c>
      <c r="AG179">
        <v>0.52186818689162595</v>
      </c>
    </row>
    <row r="180" spans="10:33">
      <c r="K180" s="98">
        <v>0.15766267296077</v>
      </c>
      <c r="L180" s="98">
        <v>0.37058634454779399</v>
      </c>
      <c r="M180">
        <v>0</v>
      </c>
      <c r="N180" s="98">
        <v>0</v>
      </c>
      <c r="O180">
        <v>0</v>
      </c>
      <c r="P180">
        <v>0</v>
      </c>
      <c r="Q180">
        <v>0</v>
      </c>
      <c r="R180">
        <v>0.30664500900469299</v>
      </c>
      <c r="S180">
        <v>0.35233364676715001</v>
      </c>
      <c r="T180">
        <v>0.34862929649656099</v>
      </c>
      <c r="U180">
        <v>0.29531340307883802</v>
      </c>
      <c r="V180">
        <v>0</v>
      </c>
      <c r="W180">
        <v>0.29541416661935599</v>
      </c>
      <c r="X180">
        <v>0</v>
      </c>
      <c r="Y180">
        <v>0.27493093029429699</v>
      </c>
      <c r="Z180">
        <v>0</v>
      </c>
      <c r="AA180">
        <v>0</v>
      </c>
      <c r="AB180">
        <v>0.375064962030219</v>
      </c>
      <c r="AC180">
        <v>0</v>
      </c>
      <c r="AD180">
        <v>0</v>
      </c>
      <c r="AE180">
        <v>0</v>
      </c>
      <c r="AF180">
        <v>0.35385548275770001</v>
      </c>
      <c r="AG180">
        <v>0.34983707260584002</v>
      </c>
    </row>
    <row r="181" spans="10:33">
      <c r="K181" s="98">
        <v>4.05479994716915E-2</v>
      </c>
      <c r="L181" s="98">
        <v>9.6003080950809602E-2</v>
      </c>
      <c r="M181">
        <v>0</v>
      </c>
      <c r="N181" s="98">
        <v>0</v>
      </c>
      <c r="O181">
        <v>0</v>
      </c>
      <c r="P181">
        <v>0</v>
      </c>
      <c r="Q181">
        <v>0</v>
      </c>
      <c r="R181">
        <v>7.9269234743388706E-2</v>
      </c>
      <c r="S181">
        <v>8.8947764665743903E-2</v>
      </c>
      <c r="T181">
        <v>8.9964576046345196E-2</v>
      </c>
      <c r="U181">
        <v>7.3612202980201505E-2</v>
      </c>
      <c r="V181">
        <v>0</v>
      </c>
      <c r="W181">
        <v>7.3065534671094903E-2</v>
      </c>
      <c r="X181">
        <v>0</v>
      </c>
      <c r="Y181">
        <v>7.3417445298453704E-2</v>
      </c>
      <c r="Z181">
        <v>0</v>
      </c>
      <c r="AA181">
        <v>0</v>
      </c>
      <c r="AB181">
        <v>9.8378736979550005E-2</v>
      </c>
      <c r="AC181">
        <v>0</v>
      </c>
      <c r="AD181">
        <v>0</v>
      </c>
      <c r="AE181">
        <v>0</v>
      </c>
      <c r="AF181">
        <v>9.2041654033889905E-2</v>
      </c>
      <c r="AG181">
        <v>8.9819162608101105E-2</v>
      </c>
    </row>
    <row r="182" spans="10:33">
      <c r="J182">
        <v>18</v>
      </c>
      <c r="K182" s="98">
        <v>0</v>
      </c>
      <c r="L182" s="98">
        <v>0</v>
      </c>
      <c r="M182">
        <v>0</v>
      </c>
      <c r="N182" s="98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542" spans="2:2">
      <c r="B542" t="s">
        <v>257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D546"/>
  <sheetViews>
    <sheetView zoomScaleNormal="100" workbookViewId="0">
      <selection activeCell="M20" sqref="M20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21</v>
      </c>
      <c r="K1" t="s">
        <v>36</v>
      </c>
      <c r="L1" s="96" t="s">
        <v>251</v>
      </c>
      <c r="N1" t="s">
        <v>95</v>
      </c>
      <c r="BU1">
        <v>1.73859441083999</v>
      </c>
      <c r="BX1" s="97">
        <v>1.44878456178605</v>
      </c>
    </row>
    <row r="2" spans="10:76" ht="15.6">
      <c r="J2">
        <v>0</v>
      </c>
      <c r="K2" s="98">
        <v>1.8308480045112201</v>
      </c>
      <c r="L2" s="98">
        <v>1.8308480045112201</v>
      </c>
      <c r="M2">
        <v>1.8308480045112201</v>
      </c>
      <c r="N2" s="98">
        <v>1.8308480045112201</v>
      </c>
      <c r="O2">
        <v>1.8308480045112201</v>
      </c>
      <c r="P2">
        <v>1.8308480045112201</v>
      </c>
      <c r="Q2">
        <v>1.8308480045112201</v>
      </c>
      <c r="R2">
        <v>1.8308480045112201</v>
      </c>
      <c r="S2">
        <v>1.8308480045112201</v>
      </c>
      <c r="T2">
        <v>1.8308480045112201</v>
      </c>
      <c r="U2">
        <v>1.8308480045112201</v>
      </c>
      <c r="V2">
        <v>1.8308480045112201</v>
      </c>
      <c r="W2">
        <v>1.8308480045112201</v>
      </c>
      <c r="X2">
        <v>1.8308480045112201</v>
      </c>
      <c r="Y2">
        <v>1.8308480045112201</v>
      </c>
      <c r="Z2">
        <v>1.8308480045112201</v>
      </c>
      <c r="AA2">
        <v>1.8308480045112201</v>
      </c>
      <c r="AB2">
        <v>1.8308480045112201</v>
      </c>
      <c r="AC2">
        <v>1.8308480045112201</v>
      </c>
      <c r="AD2">
        <v>1.8308480045112201</v>
      </c>
      <c r="AE2">
        <v>1.8308480045112201</v>
      </c>
      <c r="AF2">
        <v>1.8308480045112201</v>
      </c>
      <c r="AG2">
        <v>1.8308480045112201</v>
      </c>
      <c r="BU2">
        <v>1.7831191319970101</v>
      </c>
      <c r="BX2" s="97">
        <v>1.4825558966082699</v>
      </c>
    </row>
    <row r="3" spans="10:76" ht="15.6">
      <c r="K3" s="98">
        <v>1.8712952498992601</v>
      </c>
      <c r="L3" s="98">
        <v>2.31279349129071</v>
      </c>
      <c r="M3">
        <v>1.76286365763735</v>
      </c>
      <c r="N3" s="98">
        <v>1.79730053894367</v>
      </c>
      <c r="O3">
        <v>1.76310389297697</v>
      </c>
      <c r="P3">
        <v>2.3683140034413199</v>
      </c>
      <c r="Q3">
        <v>1.7700421373514199</v>
      </c>
      <c r="R3">
        <v>1.8980595936456599</v>
      </c>
      <c r="S3">
        <v>1.91334964603158</v>
      </c>
      <c r="T3">
        <v>1.94697965139269</v>
      </c>
      <c r="U3">
        <v>1.7629256975702401</v>
      </c>
      <c r="V3">
        <v>1.80737717623911</v>
      </c>
      <c r="W3">
        <v>1.7652840007416699</v>
      </c>
      <c r="X3">
        <v>1.78053489301836</v>
      </c>
      <c r="Y3">
        <v>1.94444292490941</v>
      </c>
      <c r="Z3">
        <v>1.7627725074245499</v>
      </c>
      <c r="AA3">
        <v>1.77960412441813</v>
      </c>
      <c r="AB3">
        <v>1.9211642056290801</v>
      </c>
      <c r="AC3">
        <v>1.7796448420570701</v>
      </c>
      <c r="AD3">
        <v>1.88533626001657</v>
      </c>
      <c r="AE3">
        <v>1.8153464256585501</v>
      </c>
      <c r="AF3">
        <v>1.77652226478425</v>
      </c>
      <c r="AG3">
        <v>1.76277349400382</v>
      </c>
      <c r="BU3">
        <v>1.7561149132565601</v>
      </c>
      <c r="BX3" s="97">
        <v>1.46288978697881</v>
      </c>
    </row>
    <row r="4" spans="10:76" ht="15.6">
      <c r="K4" s="98">
        <v>1.8412357938422701</v>
      </c>
      <c r="L4" s="98">
        <v>2.2355230336959502</v>
      </c>
      <c r="M4">
        <v>1.71295195336961</v>
      </c>
      <c r="N4" s="98">
        <v>1.8158589177181901</v>
      </c>
      <c r="O4">
        <v>1.8758045087552899</v>
      </c>
      <c r="P4">
        <v>2.0297159988711799</v>
      </c>
      <c r="Q4">
        <v>1.7393064122731601</v>
      </c>
      <c r="R4">
        <v>2.2131202790329398</v>
      </c>
      <c r="S4">
        <v>1.9820745648764899</v>
      </c>
      <c r="T4">
        <v>1.81118888551532</v>
      </c>
      <c r="U4">
        <v>1.73720083376024</v>
      </c>
      <c r="V4">
        <v>1.9033260467597799</v>
      </c>
      <c r="W4">
        <v>1.7501172845323401</v>
      </c>
      <c r="X4">
        <v>1.75727989656532</v>
      </c>
      <c r="Y4">
        <v>1.7265464203908201</v>
      </c>
      <c r="Z4">
        <v>1.7194284536970299</v>
      </c>
      <c r="AA4">
        <v>1.7130753789468101</v>
      </c>
      <c r="AB4">
        <v>1.7398950621086799</v>
      </c>
      <c r="AC4">
        <v>1.7245299677883901</v>
      </c>
      <c r="AD4">
        <v>1.83605541735879</v>
      </c>
      <c r="AE4">
        <v>1.86197219185957</v>
      </c>
      <c r="AF4">
        <v>1.7942909455873299</v>
      </c>
      <c r="AG4">
        <v>1.7783503762377599</v>
      </c>
      <c r="BU4">
        <v>1.75892468447443</v>
      </c>
      <c r="BX4" s="97">
        <v>1.46565321366223</v>
      </c>
    </row>
    <row r="5" spans="10:76" ht="15.6">
      <c r="K5" s="98">
        <v>1.8417211160245199</v>
      </c>
      <c r="L5" s="98">
        <v>2.1329804885223602</v>
      </c>
      <c r="M5">
        <v>1.4959138293285701</v>
      </c>
      <c r="N5" s="98">
        <v>1.7978874950433299</v>
      </c>
      <c r="O5">
        <v>2.1166547899268999</v>
      </c>
      <c r="P5">
        <v>1.9646845233510799</v>
      </c>
      <c r="Q5">
        <v>1.50184860760829</v>
      </c>
      <c r="R5">
        <v>2.0339799263139802</v>
      </c>
      <c r="S5">
        <v>1.9454546393795</v>
      </c>
      <c r="T5">
        <v>1.84612617815696</v>
      </c>
      <c r="U5">
        <v>1.63406400500076</v>
      </c>
      <c r="V5">
        <v>2.0121895997586798</v>
      </c>
      <c r="W5">
        <v>1.8626095790096699</v>
      </c>
      <c r="X5">
        <v>1.7460727998791901</v>
      </c>
      <c r="Y5">
        <v>1.7159544805394999</v>
      </c>
      <c r="Z5">
        <v>1.7861543140926901</v>
      </c>
      <c r="AA5">
        <v>1.6012812366938201</v>
      </c>
      <c r="AB5">
        <v>1.6521563598675999</v>
      </c>
      <c r="AC5">
        <v>1.7257544786248</v>
      </c>
      <c r="AD5">
        <v>1.84199316501406</v>
      </c>
      <c r="AE5">
        <v>1.88332525467347</v>
      </c>
      <c r="AF5">
        <v>1.87677700832101</v>
      </c>
      <c r="AG5">
        <v>1.6948946700814</v>
      </c>
      <c r="BU5">
        <v>1.7557119404238699</v>
      </c>
      <c r="BX5" s="97">
        <v>1.46213855898138</v>
      </c>
    </row>
    <row r="6" spans="10:76" ht="15.6">
      <c r="K6" s="98">
        <v>1.8364281873408801</v>
      </c>
      <c r="L6" s="98">
        <v>2.14717737536228</v>
      </c>
      <c r="M6">
        <v>1.3765740241009099</v>
      </c>
      <c r="N6" s="98">
        <v>1.8854095665459201</v>
      </c>
      <c r="O6">
        <v>2.02223277048093</v>
      </c>
      <c r="P6">
        <v>1.96058903386343</v>
      </c>
      <c r="Q6">
        <v>1.4086151979278101</v>
      </c>
      <c r="R6">
        <v>1.82790179777815</v>
      </c>
      <c r="S6">
        <v>1.8651740636045999</v>
      </c>
      <c r="T6">
        <v>1.8445724994307899</v>
      </c>
      <c r="U6">
        <v>1.6587550975919001</v>
      </c>
      <c r="V6">
        <v>1.93638963744093</v>
      </c>
      <c r="W6">
        <v>1.99858120998809</v>
      </c>
      <c r="X6">
        <v>1.7572833919469499</v>
      </c>
      <c r="Y6">
        <v>1.6828985718534799</v>
      </c>
      <c r="Z6">
        <v>1.87113581983405</v>
      </c>
      <c r="AA6">
        <v>1.7167288543402801</v>
      </c>
      <c r="AB6">
        <v>1.67603914219008</v>
      </c>
      <c r="AC6">
        <v>1.72833663079568</v>
      </c>
      <c r="AD6">
        <v>1.7886325561744001</v>
      </c>
      <c r="AE6">
        <v>1.92384561782256</v>
      </c>
      <c r="AF6">
        <v>1.6898914077030101</v>
      </c>
      <c r="AG6">
        <v>1.70167307915208</v>
      </c>
      <c r="BU6">
        <v>1.7553107743412699</v>
      </c>
      <c r="BX6" s="97">
        <v>1.4632575137544099</v>
      </c>
    </row>
    <row r="7" spans="10:76" ht="15.6">
      <c r="K7" s="98">
        <v>1.83293494212646</v>
      </c>
      <c r="L7" s="98">
        <v>2.1282586929791298</v>
      </c>
      <c r="M7">
        <v>1.2849837849832</v>
      </c>
      <c r="N7" s="98">
        <v>1.7502925238864599</v>
      </c>
      <c r="O7">
        <v>2.1227743367133001</v>
      </c>
      <c r="P7">
        <v>1.7900525443578701</v>
      </c>
      <c r="Q7">
        <v>1.6796631720964601</v>
      </c>
      <c r="R7">
        <v>1.7545084442924901</v>
      </c>
      <c r="S7">
        <v>1.6424768373385601</v>
      </c>
      <c r="T7">
        <v>1.8347512903857</v>
      </c>
      <c r="U7">
        <v>1.5557946695447</v>
      </c>
      <c r="V7">
        <v>1.90298187772613</v>
      </c>
      <c r="W7">
        <v>2.0307673669751898</v>
      </c>
      <c r="X7">
        <v>1.55386164064592</v>
      </c>
      <c r="Y7">
        <v>1.74962180740808</v>
      </c>
      <c r="Z7">
        <v>2.0011158991518898</v>
      </c>
      <c r="AA7">
        <v>1.78004610687445</v>
      </c>
      <c r="AB7">
        <v>1.9019445587606101</v>
      </c>
      <c r="AC7">
        <v>1.7898020710089499</v>
      </c>
      <c r="AD7">
        <v>1.68009525801547</v>
      </c>
      <c r="AE7">
        <v>1.63768056424818</v>
      </c>
      <c r="AF7">
        <v>1.66983941916067</v>
      </c>
      <c r="AG7">
        <v>1.9075434371500399</v>
      </c>
      <c r="BU7">
        <v>1.7547274969068101</v>
      </c>
      <c r="BX7" s="97">
        <v>1.4629063739172401</v>
      </c>
    </row>
    <row r="8" spans="10:76" ht="15.6">
      <c r="K8" s="98">
        <v>1.82853605426419</v>
      </c>
      <c r="L8" s="98">
        <v>2.1649983544253399</v>
      </c>
      <c r="M8">
        <v>1.27143990233952</v>
      </c>
      <c r="N8" s="98">
        <v>1.86069190206715</v>
      </c>
      <c r="O8">
        <v>2.0564554425600998</v>
      </c>
      <c r="P8">
        <v>1.7841398908603301</v>
      </c>
      <c r="Q8">
        <v>1.6967642375355401</v>
      </c>
      <c r="R8">
        <v>1.7405399877002501</v>
      </c>
      <c r="S8">
        <v>1.7260917492714201</v>
      </c>
      <c r="T8">
        <v>1.84198496623481</v>
      </c>
      <c r="U8">
        <v>1.5313040266689399</v>
      </c>
      <c r="V8">
        <v>2.0341034766167398</v>
      </c>
      <c r="W8">
        <v>2.0545129156159798</v>
      </c>
      <c r="X8">
        <v>1.47523415344973</v>
      </c>
      <c r="Y8">
        <v>1.72732712984798</v>
      </c>
      <c r="Z8">
        <v>2.0958178693624698</v>
      </c>
      <c r="AA8">
        <v>1.66898813561732</v>
      </c>
      <c r="AB8">
        <v>1.9498008425197599</v>
      </c>
      <c r="AC8">
        <v>1.77935953761392</v>
      </c>
      <c r="AD8">
        <v>1.73066748883838</v>
      </c>
      <c r="AE8">
        <v>1.62034790599067</v>
      </c>
      <c r="AF8">
        <v>1.66179263844179</v>
      </c>
      <c r="AG8">
        <v>1.82216672514274</v>
      </c>
      <c r="BU8">
        <v>1.7561256071370499</v>
      </c>
      <c r="BX8" s="97">
        <v>1.4653957405988201</v>
      </c>
    </row>
    <row r="9" spans="10:76" ht="15.6">
      <c r="K9" s="98">
        <v>1.82735167167837</v>
      </c>
      <c r="L9" s="98">
        <v>2.2945915736767302</v>
      </c>
      <c r="M9">
        <v>1.2511517500281599</v>
      </c>
      <c r="N9" s="98">
        <v>1.86525732485996</v>
      </c>
      <c r="O9">
        <v>2.0756589029636499</v>
      </c>
      <c r="P9">
        <v>1.8767341749325901</v>
      </c>
      <c r="Q9">
        <v>1.7051683750375199</v>
      </c>
      <c r="R9">
        <v>1.8312633849558599</v>
      </c>
      <c r="S9">
        <v>1.69970829622374</v>
      </c>
      <c r="T9">
        <v>1.95505209834437</v>
      </c>
      <c r="U9">
        <v>1.6010137779321001</v>
      </c>
      <c r="V9">
        <v>2.0018680944338301</v>
      </c>
      <c r="W9">
        <v>2.07747224933</v>
      </c>
      <c r="X9">
        <v>1.51796632173021</v>
      </c>
      <c r="Y9">
        <v>1.71855534623669</v>
      </c>
      <c r="Z9">
        <v>2.0904630938809299</v>
      </c>
      <c r="AA9">
        <v>1.7108463080910099</v>
      </c>
      <c r="AB9">
        <v>2.0565428108877701</v>
      </c>
      <c r="AC9">
        <v>1.83650673978545</v>
      </c>
      <c r="AD9">
        <v>1.61805285861642</v>
      </c>
      <c r="AE9">
        <v>1.63487015106486</v>
      </c>
      <c r="AF9">
        <v>1.5712740224230799</v>
      </c>
      <c r="AG9">
        <v>1.9879170201329801</v>
      </c>
      <c r="BU9">
        <v>1.75217077886454</v>
      </c>
      <c r="BX9" s="97">
        <v>1.46150863477997</v>
      </c>
    </row>
    <row r="10" spans="10:76" ht="15.6">
      <c r="K10" s="98">
        <v>1.82019259108622</v>
      </c>
      <c r="L10" s="98">
        <v>2.3860335124220602</v>
      </c>
      <c r="M10">
        <v>1.21999016150328</v>
      </c>
      <c r="N10" s="98">
        <v>1.88620961272542</v>
      </c>
      <c r="O10">
        <v>2.2369519710126702</v>
      </c>
      <c r="P10">
        <v>1.8571626867403199</v>
      </c>
      <c r="Q10">
        <v>1.7913289143948901</v>
      </c>
      <c r="R10">
        <v>1.7898340569122999</v>
      </c>
      <c r="S10">
        <v>1.7292922753133</v>
      </c>
      <c r="T10">
        <v>2.0507962579462302</v>
      </c>
      <c r="U10">
        <v>1.48430378666694</v>
      </c>
      <c r="V10">
        <v>2.0645916023881301</v>
      </c>
      <c r="W10">
        <v>2.2126832405316001</v>
      </c>
      <c r="X10">
        <v>1.6006786226976499</v>
      </c>
      <c r="Y10">
        <v>1.8619867460806201</v>
      </c>
      <c r="Z10">
        <v>2.37982295328636</v>
      </c>
      <c r="AA10">
        <v>1.7481560040004001</v>
      </c>
      <c r="AB10">
        <v>2.1016483053821302</v>
      </c>
      <c r="AC10">
        <v>1.934121674737</v>
      </c>
      <c r="AD10">
        <v>1.5409341170842199</v>
      </c>
      <c r="AE10">
        <v>1.6677009970746</v>
      </c>
      <c r="AF10">
        <v>1.4046956034956199</v>
      </c>
      <c r="AG10">
        <v>1.8819978678087299</v>
      </c>
      <c r="BU10">
        <v>1.7531714567306</v>
      </c>
      <c r="BX10" s="97">
        <v>1.46307758879206</v>
      </c>
    </row>
    <row r="11" spans="10:76" ht="15.6">
      <c r="K11" s="98">
        <v>1.81972440070018</v>
      </c>
      <c r="L11" s="98">
        <v>2.3612452996712601</v>
      </c>
      <c r="M11">
        <v>1.1804083103862799</v>
      </c>
      <c r="N11" s="98">
        <v>1.82298900220187</v>
      </c>
      <c r="O11">
        <v>2.1575217946354801</v>
      </c>
      <c r="P11">
        <v>1.82102024218346</v>
      </c>
      <c r="Q11">
        <v>1.7650680637256499</v>
      </c>
      <c r="R11">
        <v>1.56839973891488</v>
      </c>
      <c r="S11">
        <v>1.6827326425656901</v>
      </c>
      <c r="T11">
        <v>2.0828599664826801</v>
      </c>
      <c r="U11">
        <v>1.41754396269243</v>
      </c>
      <c r="V11">
        <v>2.1135777969738099</v>
      </c>
      <c r="W11">
        <v>2.1308693537486798</v>
      </c>
      <c r="X11">
        <v>1.6254319195267199</v>
      </c>
      <c r="Y11">
        <v>1.79727581893412</v>
      </c>
      <c r="Z11">
        <v>2.5674171275286701</v>
      </c>
      <c r="AA11">
        <v>1.87907037155575</v>
      </c>
      <c r="AB11">
        <v>2.0555955887681798</v>
      </c>
      <c r="AC11">
        <v>2.0170241627868299</v>
      </c>
      <c r="AD11">
        <v>1.4596120409430799</v>
      </c>
      <c r="AE11">
        <v>1.7366383887161101</v>
      </c>
      <c r="AF11">
        <v>1.3367365228273</v>
      </c>
      <c r="AG11">
        <v>1.9522197413622699</v>
      </c>
      <c r="BU11">
        <v>1.75336170093888</v>
      </c>
      <c r="BX11" s="97">
        <v>1.46370566030761</v>
      </c>
    </row>
    <row r="12" spans="10:76" ht="15.6">
      <c r="K12" s="98">
        <v>1.81576448887359</v>
      </c>
      <c r="L12" s="98">
        <v>2.3433494910685102</v>
      </c>
      <c r="M12">
        <v>1.2527372022141401</v>
      </c>
      <c r="N12" s="98">
        <v>1.73709932139991</v>
      </c>
      <c r="O12">
        <v>2.19618021731665</v>
      </c>
      <c r="P12">
        <v>1.9439790041555201</v>
      </c>
      <c r="Q12">
        <v>1.59856587100486</v>
      </c>
      <c r="R12">
        <v>1.6047489657629701</v>
      </c>
      <c r="S12">
        <v>2.0521031582189302</v>
      </c>
      <c r="T12">
        <v>2.19437884324745</v>
      </c>
      <c r="U12">
        <v>1.4628395288523499</v>
      </c>
      <c r="V12">
        <v>2.1856538625720301</v>
      </c>
      <c r="W12">
        <v>2.18849035223487</v>
      </c>
      <c r="X12">
        <v>1.6294138228398201</v>
      </c>
      <c r="Y12">
        <v>1.6582671859142399</v>
      </c>
      <c r="Z12">
        <v>2.3169213533846702</v>
      </c>
      <c r="AA12">
        <v>1.8489766038481801</v>
      </c>
      <c r="AB12">
        <v>1.97245107803636</v>
      </c>
      <c r="AC12">
        <v>2.16457442078912</v>
      </c>
      <c r="AD12">
        <v>1.36049803110491</v>
      </c>
      <c r="AE12">
        <v>1.6655609456337901</v>
      </c>
      <c r="AF12">
        <v>1.3492667444164499</v>
      </c>
      <c r="AG12">
        <v>2.0454410793639801</v>
      </c>
      <c r="BU12">
        <v>1.7531403232431699</v>
      </c>
      <c r="BX12" s="97">
        <v>1.46369159840179</v>
      </c>
    </row>
    <row r="13" spans="10:76" ht="15.6">
      <c r="K13" s="98">
        <v>1.81426264865937</v>
      </c>
      <c r="L13" s="98">
        <v>2.3539234474331101</v>
      </c>
      <c r="M13">
        <v>1.1565358682542299</v>
      </c>
      <c r="N13" s="98">
        <v>1.7774602431434201</v>
      </c>
      <c r="O13">
        <v>2.1938179084215998</v>
      </c>
      <c r="P13">
        <v>1.9623530493332899</v>
      </c>
      <c r="Q13">
        <v>1.63807573116621</v>
      </c>
      <c r="R13">
        <v>1.6735135869953699</v>
      </c>
      <c r="S13">
        <v>2.01411777382277</v>
      </c>
      <c r="T13">
        <v>2.1292766406248398</v>
      </c>
      <c r="U13">
        <v>1.5182035399451199</v>
      </c>
      <c r="V13">
        <v>2.0767079878793999</v>
      </c>
      <c r="W13">
        <v>2.1147983821463701</v>
      </c>
      <c r="X13">
        <v>1.6447078020553501</v>
      </c>
      <c r="Y13">
        <v>1.6279246298507299</v>
      </c>
      <c r="Z13">
        <v>2.4019427960438202</v>
      </c>
      <c r="AA13">
        <v>1.8035212105466101</v>
      </c>
      <c r="AB13">
        <v>1.90787115025839</v>
      </c>
      <c r="AC13">
        <v>2.0650423609351098</v>
      </c>
      <c r="AD13">
        <v>1.45893835484598</v>
      </c>
      <c r="AE13">
        <v>1.6535831450078</v>
      </c>
      <c r="AF13">
        <v>1.33407228397763</v>
      </c>
      <c r="AG13">
        <v>1.9863863214117701</v>
      </c>
      <c r="BU13">
        <v>1.75335586117636</v>
      </c>
      <c r="BX13" s="97">
        <v>1.46477054009304</v>
      </c>
    </row>
    <row r="14" spans="10:76" ht="15.6">
      <c r="K14" s="98">
        <v>1.81037380967546</v>
      </c>
      <c r="L14" s="98">
        <v>2.3385462651226798</v>
      </c>
      <c r="M14">
        <v>1.08001787332602</v>
      </c>
      <c r="N14" s="98">
        <v>1.9698619816634</v>
      </c>
      <c r="O14">
        <v>2.1985609201967802</v>
      </c>
      <c r="P14">
        <v>1.99531900562537</v>
      </c>
      <c r="Q14">
        <v>1.46526399137536</v>
      </c>
      <c r="R14">
        <v>1.41726934630905</v>
      </c>
      <c r="S14">
        <v>2.0291871049294699</v>
      </c>
      <c r="T14">
        <v>2.1943538880450499</v>
      </c>
      <c r="U14">
        <v>1.4138228736529299</v>
      </c>
      <c r="V14">
        <v>2.0042703955565799</v>
      </c>
      <c r="W14">
        <v>2.2795218526273899</v>
      </c>
      <c r="X14">
        <v>1.74611073049785</v>
      </c>
      <c r="Y14">
        <v>1.48013806069347</v>
      </c>
      <c r="Z14">
        <v>2.3439028814379901</v>
      </c>
      <c r="AA14">
        <v>1.75090457597435</v>
      </c>
      <c r="AB14">
        <v>2.14575825073352</v>
      </c>
      <c r="AC14">
        <v>2.0610977373511199</v>
      </c>
      <c r="AD14">
        <v>1.2212597414589801</v>
      </c>
      <c r="AE14">
        <v>1.3770536926728301</v>
      </c>
      <c r="AF14">
        <v>1.60186648002498</v>
      </c>
      <c r="AG14">
        <v>2.0008922546345298</v>
      </c>
      <c r="BU14">
        <v>1.7577224503848801</v>
      </c>
      <c r="BX14" s="97">
        <v>1.46867775130334</v>
      </c>
    </row>
    <row r="15" spans="10:76" ht="15.6">
      <c r="K15" s="98">
        <v>1.8118113354491301</v>
      </c>
      <c r="L15" s="98">
        <v>2.35902816667019</v>
      </c>
      <c r="M15">
        <v>1.1686667456663999</v>
      </c>
      <c r="N15" s="98">
        <v>1.8930300661472901</v>
      </c>
      <c r="O15">
        <v>2.1828575477798999</v>
      </c>
      <c r="P15">
        <v>1.9981375310737499</v>
      </c>
      <c r="Q15">
        <v>1.5196214174415801</v>
      </c>
      <c r="R15">
        <v>1.58108887623238</v>
      </c>
      <c r="S15">
        <v>1.9875481763001801</v>
      </c>
      <c r="T15">
        <v>2.2391609612731598</v>
      </c>
      <c r="U15">
        <v>1.42943870822613</v>
      </c>
      <c r="V15">
        <v>1.94010741211821</v>
      </c>
      <c r="W15">
        <v>2.2231217702353701</v>
      </c>
      <c r="X15">
        <v>1.83898294306949</v>
      </c>
      <c r="Y15">
        <v>1.49515089026852</v>
      </c>
      <c r="Z15">
        <v>2.3398896220956198</v>
      </c>
      <c r="AA15">
        <v>1.80771478973288</v>
      </c>
      <c r="AB15">
        <v>2.1276863139307398</v>
      </c>
      <c r="AC15">
        <v>2.06758149253886</v>
      </c>
      <c r="AD15">
        <v>1.30206648393639</v>
      </c>
      <c r="AE15">
        <v>1.4912441071678999</v>
      </c>
      <c r="AF15">
        <v>1.40037414359768</v>
      </c>
      <c r="AG15">
        <v>1.9532120972907401</v>
      </c>
      <c r="BU15">
        <v>1.75267951335829</v>
      </c>
      <c r="BX15" s="97">
        <v>1.46535040983788</v>
      </c>
    </row>
    <row r="16" spans="10:76" ht="15.6">
      <c r="K16" s="98">
        <v>1.80528080502278</v>
      </c>
      <c r="L16" s="98">
        <v>2.3406097811249098</v>
      </c>
      <c r="M16">
        <v>1.1472616682115999</v>
      </c>
      <c r="N16" s="98">
        <v>1.84069536454716</v>
      </c>
      <c r="O16">
        <v>2.19225259900765</v>
      </c>
      <c r="P16">
        <v>2.0146728604992599</v>
      </c>
      <c r="Q16">
        <v>1.61497224678836</v>
      </c>
      <c r="R16">
        <v>1.5651557663431499</v>
      </c>
      <c r="S16">
        <v>2.0361292412862202</v>
      </c>
      <c r="T16">
        <v>2.2391570777108001</v>
      </c>
      <c r="U16">
        <v>1.32508143112368</v>
      </c>
      <c r="V16">
        <v>1.9282724827198701</v>
      </c>
      <c r="W16">
        <v>2.2840031218546</v>
      </c>
      <c r="X16">
        <v>1.7313256922462901</v>
      </c>
      <c r="Y16">
        <v>1.44045401245</v>
      </c>
      <c r="Z16">
        <v>2.3484090634942998</v>
      </c>
      <c r="AA16">
        <v>1.85220990849873</v>
      </c>
      <c r="AB16">
        <v>2.04281500256924</v>
      </c>
      <c r="AC16">
        <v>2.0911097152038201</v>
      </c>
      <c r="AD16">
        <v>1.3371261274558499</v>
      </c>
      <c r="AE16">
        <v>1.50635034329763</v>
      </c>
      <c r="AF16">
        <v>1.37752363727185</v>
      </c>
      <c r="AG16">
        <v>2.0397395540546102</v>
      </c>
      <c r="BU16">
        <v>1.75169718503866</v>
      </c>
      <c r="BX16" s="97">
        <v>1.4653414753078</v>
      </c>
    </row>
    <row r="17" spans="2:76" ht="15.6">
      <c r="K17" s="98">
        <v>1.80148084471216</v>
      </c>
      <c r="L17" s="98">
        <v>2.4243673963684498</v>
      </c>
      <c r="M17">
        <v>1.1738038885525099</v>
      </c>
      <c r="N17" s="98">
        <v>1.8127139994283299</v>
      </c>
      <c r="O17">
        <v>2.1883030356863098</v>
      </c>
      <c r="P17">
        <v>1.9969337882957201</v>
      </c>
      <c r="Q17">
        <v>1.66946490644418</v>
      </c>
      <c r="R17">
        <v>1.62150836866675</v>
      </c>
      <c r="S17">
        <v>2.0649852082281801</v>
      </c>
      <c r="T17">
        <v>2.2484593149599998</v>
      </c>
      <c r="U17">
        <v>1.39331571874337</v>
      </c>
      <c r="V17">
        <v>1.8541282902631799</v>
      </c>
      <c r="W17">
        <v>2.27864898152351</v>
      </c>
      <c r="X17">
        <v>1.7150120583373201</v>
      </c>
      <c r="Y17">
        <v>1.45176573062976</v>
      </c>
      <c r="Z17">
        <v>2.4243673963684498</v>
      </c>
      <c r="AA17">
        <v>1.87890047885735</v>
      </c>
      <c r="AB17">
        <v>2.0478111345961301</v>
      </c>
      <c r="AC17">
        <v>2.1465063936133899</v>
      </c>
      <c r="AD17">
        <v>1.40065205181617</v>
      </c>
      <c r="AE17">
        <v>1.5010084548792</v>
      </c>
      <c r="AF17">
        <v>1.35395614408206</v>
      </c>
      <c r="AG17">
        <v>2.0719636027442201</v>
      </c>
      <c r="BU17">
        <v>1.75219296524824</v>
      </c>
      <c r="BX17" s="97">
        <v>1.4670690506978901</v>
      </c>
    </row>
    <row r="18" spans="2:76" ht="15.6">
      <c r="K18" s="98">
        <v>1.79961174085569</v>
      </c>
      <c r="L18" s="98">
        <v>2.3626716637321898</v>
      </c>
      <c r="M18">
        <v>1.1871308791474799</v>
      </c>
      <c r="N18" s="98">
        <v>1.79186382022455</v>
      </c>
      <c r="O18">
        <v>2.1002426700673502</v>
      </c>
      <c r="P18">
        <v>1.9974560611927299</v>
      </c>
      <c r="Q18">
        <v>1.62986050357551</v>
      </c>
      <c r="R18">
        <v>1.6086008142821999</v>
      </c>
      <c r="S18">
        <v>1.9780997366156201</v>
      </c>
      <c r="T18">
        <v>2.1832648935333299</v>
      </c>
      <c r="U18">
        <v>1.3459355902038901</v>
      </c>
      <c r="V18">
        <v>1.7217532602857699</v>
      </c>
      <c r="W18">
        <v>2.3799365244497599</v>
      </c>
      <c r="X18">
        <v>1.6751501295435001</v>
      </c>
      <c r="Y18">
        <v>1.58324055231325</v>
      </c>
      <c r="Z18">
        <v>2.2794224208638201</v>
      </c>
      <c r="AA18">
        <v>1.9481567781765401</v>
      </c>
      <c r="AB18">
        <v>2.1616476587931301</v>
      </c>
      <c r="AC18">
        <v>2.0611345411851101</v>
      </c>
      <c r="AD18">
        <v>1.36093743333913</v>
      </c>
      <c r="AE18">
        <v>1.41404767785609</v>
      </c>
      <c r="AF18">
        <v>1.44758524729097</v>
      </c>
      <c r="AG18">
        <v>2.0901877998177398</v>
      </c>
      <c r="BU18">
        <v>1.7543278217028899</v>
      </c>
      <c r="BX18" s="97">
        <v>1.4695728738868199</v>
      </c>
    </row>
    <row r="19" spans="2:76" ht="15.6">
      <c r="K19" s="98">
        <v>1.7984756942337901</v>
      </c>
      <c r="L19" s="98">
        <v>2.3596663428750801</v>
      </c>
      <c r="M19">
        <v>1.1752990427894301</v>
      </c>
      <c r="N19" s="98">
        <v>1.7674364313937201</v>
      </c>
      <c r="O19">
        <v>2.0927917962770302</v>
      </c>
      <c r="P19">
        <v>1.9883604536321</v>
      </c>
      <c r="Q19">
        <v>1.5983835757785601</v>
      </c>
      <c r="R19">
        <v>1.4327610843640199</v>
      </c>
      <c r="S19">
        <v>1.9218670478462301</v>
      </c>
      <c r="T19">
        <v>2.1945994636856101</v>
      </c>
      <c r="U19">
        <v>1.1438036013589701</v>
      </c>
      <c r="V19">
        <v>1.71837288269748</v>
      </c>
      <c r="W19">
        <v>2.3618925517126699</v>
      </c>
      <c r="X19">
        <v>1.62789213136593</v>
      </c>
      <c r="Y19">
        <v>1.8742261256043999</v>
      </c>
      <c r="Z19">
        <v>2.2777482919300098</v>
      </c>
      <c r="AA19">
        <v>1.8452243578682499</v>
      </c>
      <c r="AB19">
        <v>2.2044124380061501</v>
      </c>
      <c r="AC19">
        <v>2.0975925400009499</v>
      </c>
      <c r="AD19">
        <v>1.3032337478444</v>
      </c>
      <c r="AE19">
        <v>1.54043256313723</v>
      </c>
      <c r="AF19">
        <v>1.3845218718876799</v>
      </c>
      <c r="AG19">
        <v>2.0293652522171999</v>
      </c>
      <c r="BU19">
        <v>1.7479620412149</v>
      </c>
      <c r="BX19" s="97">
        <v>1.4651052988592399</v>
      </c>
    </row>
    <row r="20" spans="2:76" ht="15.6">
      <c r="K20" s="98">
        <v>1.79077500484886</v>
      </c>
      <c r="L20" s="98">
        <v>2.35783379737989</v>
      </c>
      <c r="M20">
        <v>1.17919663574735</v>
      </c>
      <c r="N20" s="98">
        <v>1.7753165005123199</v>
      </c>
      <c r="O20">
        <v>2.0966259303884098</v>
      </c>
      <c r="P20">
        <v>1.97419616152901</v>
      </c>
      <c r="Q20">
        <v>1.6652037016761101</v>
      </c>
      <c r="R20">
        <v>1.46375642073859</v>
      </c>
      <c r="S20">
        <v>1.93845408245596</v>
      </c>
      <c r="T20">
        <v>2.2010858012063101</v>
      </c>
      <c r="U20">
        <v>1.2277999295509401</v>
      </c>
      <c r="V20">
        <v>1.70190504607036</v>
      </c>
      <c r="W20">
        <v>2.3545281756756902</v>
      </c>
      <c r="X20">
        <v>1.6677863764969301</v>
      </c>
      <c r="Y20">
        <v>1.88854700386508</v>
      </c>
      <c r="Z20">
        <v>2.2731193022272298</v>
      </c>
      <c r="AA20">
        <v>1.8708013287840499</v>
      </c>
      <c r="AB20">
        <v>2.1602250610506699</v>
      </c>
      <c r="AC20">
        <v>2.0867537079808902</v>
      </c>
      <c r="AD20">
        <v>1.23754693012384</v>
      </c>
      <c r="AE20">
        <v>1.5489470741337099</v>
      </c>
      <c r="AF20">
        <v>1.4189844259890401</v>
      </c>
      <c r="AG20">
        <v>2.03599085072445</v>
      </c>
      <c r="BU20">
        <v>1.7518349398536399</v>
      </c>
      <c r="BX20" s="97">
        <v>1.46813400483004</v>
      </c>
    </row>
    <row r="21" spans="2:76" ht="15.6">
      <c r="K21" s="98">
        <v>1.7920969706068901</v>
      </c>
      <c r="L21" s="98">
        <v>2.37453933300519</v>
      </c>
      <c r="M21">
        <v>1.1730049298329499</v>
      </c>
      <c r="N21" s="98">
        <v>1.7682178506825701</v>
      </c>
      <c r="O21">
        <v>2.13241656420072</v>
      </c>
      <c r="P21">
        <v>1.86530065512282</v>
      </c>
      <c r="Q21">
        <v>1.6960066087650001</v>
      </c>
      <c r="R21">
        <v>1.41522748684538</v>
      </c>
      <c r="S21">
        <v>1.88928444491745</v>
      </c>
      <c r="T21">
        <v>2.22205879536099</v>
      </c>
      <c r="U21">
        <v>1.27989745486849</v>
      </c>
      <c r="V21">
        <v>1.77098001612999</v>
      </c>
      <c r="W21">
        <v>2.3764736604889598</v>
      </c>
      <c r="X21">
        <v>1.6804349360689199</v>
      </c>
      <c r="Y21">
        <v>1.8940577595925601</v>
      </c>
      <c r="Z21">
        <v>2.2965779308685299</v>
      </c>
      <c r="AA21">
        <v>1.9161532167537001</v>
      </c>
      <c r="AB21">
        <v>2.21672344819221</v>
      </c>
      <c r="AC21">
        <v>2.1119271112342202</v>
      </c>
      <c r="AD21">
        <v>1.2222578135936899</v>
      </c>
      <c r="AE21">
        <v>1.63156659014037</v>
      </c>
      <c r="AF21">
        <v>1.4376346770383699</v>
      </c>
      <c r="AG21">
        <v>2.04646038032902</v>
      </c>
      <c r="BU21">
        <v>1.75658447273805</v>
      </c>
      <c r="BX21" s="97">
        <v>1.4705104514510801</v>
      </c>
    </row>
    <row r="22" spans="2:76" ht="15.6">
      <c r="J22">
        <v>2</v>
      </c>
      <c r="K22" s="98">
        <v>1.7908196225944599</v>
      </c>
      <c r="L22" s="98">
        <v>2.3258054501499501</v>
      </c>
      <c r="M22">
        <v>1.1145723880196201</v>
      </c>
      <c r="N22" s="98">
        <v>1.6104079435730201</v>
      </c>
      <c r="O22">
        <v>2.0008760582329801</v>
      </c>
      <c r="P22">
        <v>1.9568885554169</v>
      </c>
      <c r="Q22">
        <v>1.6792478967648099</v>
      </c>
      <c r="R22">
        <v>1.5645876996738299</v>
      </c>
      <c r="S22">
        <v>1.6979041664593999</v>
      </c>
      <c r="T22">
        <v>2.0715194944826401</v>
      </c>
      <c r="U22">
        <v>1.1179279942822999</v>
      </c>
      <c r="V22">
        <v>1.8426234137672901</v>
      </c>
      <c r="W22">
        <v>2.3024515017967402</v>
      </c>
      <c r="X22">
        <v>1.5650752768401901</v>
      </c>
      <c r="Y22">
        <v>1.78135574272716</v>
      </c>
      <c r="Z22">
        <v>2.1502919457371799</v>
      </c>
      <c r="AA22">
        <v>2.0702889683700798</v>
      </c>
      <c r="AB22">
        <v>2.2365976685003699</v>
      </c>
      <c r="AC22">
        <v>2.1571819887144601</v>
      </c>
      <c r="AD22">
        <v>1.3503965213181901</v>
      </c>
      <c r="AE22">
        <v>1.6034593769385601</v>
      </c>
      <c r="AF22">
        <v>1.4997599808366999</v>
      </c>
      <c r="AG22">
        <v>2.03619152667383</v>
      </c>
      <c r="BU22">
        <v>1.7553927183870801</v>
      </c>
      <c r="BX22" s="97">
        <v>1.47128459154908</v>
      </c>
    </row>
    <row r="23" spans="2:76" ht="15.6">
      <c r="K23" s="98">
        <v>1.7899229257179901</v>
      </c>
      <c r="L23" s="98">
        <v>2.36734445569236</v>
      </c>
      <c r="M23">
        <v>1.08924033450292</v>
      </c>
      <c r="N23" s="98">
        <v>1.57062154553149</v>
      </c>
      <c r="O23">
        <v>2.01072168223785</v>
      </c>
      <c r="P23">
        <v>1.8823998250623699</v>
      </c>
      <c r="Q23">
        <v>1.7011273849864199</v>
      </c>
      <c r="R23">
        <v>1.5866361334858901</v>
      </c>
      <c r="S23">
        <v>1.7006904895566901</v>
      </c>
      <c r="T23">
        <v>2.0834943152924601</v>
      </c>
      <c r="U23">
        <v>1.0819049075927401</v>
      </c>
      <c r="V23">
        <v>1.87063601666838</v>
      </c>
      <c r="W23">
        <v>2.4212946501447101</v>
      </c>
      <c r="X23">
        <v>1.6156524979092299</v>
      </c>
      <c r="Y23">
        <v>1.7750143956455999</v>
      </c>
      <c r="Z23">
        <v>2.1852600149758001</v>
      </c>
      <c r="AA23">
        <v>2.0347716158247802</v>
      </c>
      <c r="AB23">
        <v>2.1127010631057899</v>
      </c>
      <c r="AC23">
        <v>2.1978595845045898</v>
      </c>
      <c r="AD23">
        <v>1.4070910667832801</v>
      </c>
      <c r="AE23">
        <v>1.525799418634</v>
      </c>
      <c r="AF23">
        <v>1.48095795670946</v>
      </c>
      <c r="AG23">
        <v>2.1551644056503401</v>
      </c>
      <c r="BU23">
        <v>1.75572265477189</v>
      </c>
      <c r="BX23" s="97">
        <v>1.4737807698515999</v>
      </c>
    </row>
    <row r="24" spans="2:76" ht="15.6">
      <c r="K24" s="98">
        <v>1.78764882063618</v>
      </c>
      <c r="L24" s="98">
        <v>2.3797976126252398</v>
      </c>
      <c r="M24">
        <v>1.07644648669596</v>
      </c>
      <c r="N24" s="98">
        <v>1.5799070449934001</v>
      </c>
      <c r="O24">
        <v>1.92742015757177</v>
      </c>
      <c r="P24">
        <v>2.0739609922104099</v>
      </c>
      <c r="Q24">
        <v>1.7703066511704</v>
      </c>
      <c r="R24">
        <v>1.5705830930084299</v>
      </c>
      <c r="S24">
        <v>1.72036338080011</v>
      </c>
      <c r="T24">
        <v>2.16741932771665</v>
      </c>
      <c r="U24">
        <v>1.05626687865478</v>
      </c>
      <c r="V24">
        <v>1.8378040984472801</v>
      </c>
      <c r="W24">
        <v>2.2270640031770399</v>
      </c>
      <c r="X24">
        <v>1.6270136436009901</v>
      </c>
      <c r="Y24">
        <v>1.7926624542065399</v>
      </c>
      <c r="Z24">
        <v>2.1628754386045301</v>
      </c>
      <c r="AA24">
        <v>2.1396968537534899</v>
      </c>
      <c r="AB24">
        <v>2.2322946498360898</v>
      </c>
      <c r="AC24">
        <v>2.0837801382540202</v>
      </c>
      <c r="AD24">
        <v>1.4278618368084599</v>
      </c>
      <c r="AE24">
        <v>1.5556346259540399</v>
      </c>
      <c r="AF24">
        <v>1.43177481227285</v>
      </c>
      <c r="AG24">
        <v>2.1516501787312001</v>
      </c>
      <c r="BU24">
        <v>1.7638144328986101</v>
      </c>
      <c r="BX24" s="97">
        <v>1.48220628595509</v>
      </c>
    </row>
    <row r="25" spans="2:76" ht="15.6">
      <c r="B25" s="97"/>
      <c r="K25" s="98">
        <v>1.7934585564494601</v>
      </c>
      <c r="L25" s="98">
        <v>2.41006976491397</v>
      </c>
      <c r="M25">
        <v>1.06357702409921</v>
      </c>
      <c r="N25" s="98">
        <v>1.5947747001252099</v>
      </c>
      <c r="O25">
        <v>1.8726380862951499</v>
      </c>
      <c r="P25">
        <v>2.2709722443639602</v>
      </c>
      <c r="Q25">
        <v>1.76522710689456</v>
      </c>
      <c r="R25">
        <v>1.66539102874726</v>
      </c>
      <c r="S25">
        <v>1.7544888836428001</v>
      </c>
      <c r="T25">
        <v>2.21772234860043</v>
      </c>
      <c r="U25">
        <v>1.0881127567720099</v>
      </c>
      <c r="V25">
        <v>1.76943456829155</v>
      </c>
      <c r="W25">
        <v>2.2899429633761499</v>
      </c>
      <c r="X25">
        <v>1.6828781563264801</v>
      </c>
      <c r="Y25">
        <v>1.77912672270197</v>
      </c>
      <c r="Z25">
        <v>2.1583710283249902</v>
      </c>
      <c r="AA25">
        <v>2.19553652640495</v>
      </c>
      <c r="AB25">
        <v>2.2433237433200901</v>
      </c>
      <c r="AC25">
        <v>2.2102486903390499</v>
      </c>
      <c r="AD25">
        <v>1.4020168496498899</v>
      </c>
      <c r="AE25">
        <v>1.57638023388296</v>
      </c>
      <c r="AF25">
        <v>1.4335673036088199</v>
      </c>
      <c r="AG25">
        <v>2.26616705796499</v>
      </c>
      <c r="BU25">
        <v>1.7561612802431299</v>
      </c>
      <c r="BX25" s="97">
        <v>1.4767248802183901</v>
      </c>
    </row>
    <row r="26" spans="2:76" ht="15.6">
      <c r="B26" s="97"/>
      <c r="K26" s="98">
        <v>1.7863199154487399</v>
      </c>
      <c r="L26" s="98">
        <v>2.3353108044061899</v>
      </c>
      <c r="M26">
        <v>1.06942568129527</v>
      </c>
      <c r="N26" s="98">
        <v>1.6286957687985399</v>
      </c>
      <c r="O26">
        <v>1.8779212874764599</v>
      </c>
      <c r="P26">
        <v>2.2349237152423602</v>
      </c>
      <c r="Q26">
        <v>1.7098216172656799</v>
      </c>
      <c r="R26">
        <v>1.6405815969594799</v>
      </c>
      <c r="S26">
        <v>1.7500297449620399</v>
      </c>
      <c r="T26">
        <v>2.1869912060912302</v>
      </c>
      <c r="U26">
        <v>1.0467136434259099</v>
      </c>
      <c r="V26">
        <v>1.7810834150779999</v>
      </c>
      <c r="W26">
        <v>2.2660921490602499</v>
      </c>
      <c r="X26">
        <v>1.5660117631733399</v>
      </c>
      <c r="Y26">
        <v>1.7265735941903799</v>
      </c>
      <c r="Z26">
        <v>2.01577676554896</v>
      </c>
      <c r="AA26">
        <v>2.1379260985061301</v>
      </c>
      <c r="AB26">
        <v>2.1105484585330299</v>
      </c>
      <c r="AC26">
        <v>2.1218964369465301</v>
      </c>
      <c r="AD26">
        <v>1.42023456503294</v>
      </c>
      <c r="AE26">
        <v>1.5440928284541799</v>
      </c>
      <c r="AF26">
        <v>1.4972716594076301</v>
      </c>
      <c r="AG26">
        <v>2.14039532437747</v>
      </c>
      <c r="BU26">
        <v>1.7574784317413801</v>
      </c>
      <c r="BX26" s="97">
        <v>1.4793967780500801</v>
      </c>
    </row>
    <row r="27" spans="2:76" ht="15.6">
      <c r="K27" s="98">
        <v>1.78439800189507</v>
      </c>
      <c r="L27" s="98">
        <v>2.4189338513423801</v>
      </c>
      <c r="M27">
        <v>0.90976622940546104</v>
      </c>
      <c r="N27" s="98">
        <v>1.55930495759804</v>
      </c>
      <c r="O27">
        <v>1.90230179972413</v>
      </c>
      <c r="P27">
        <v>2.36769058339488</v>
      </c>
      <c r="Q27">
        <v>1.7215511636837799</v>
      </c>
      <c r="R27">
        <v>1.5192391798426399</v>
      </c>
      <c r="S27">
        <v>1.58095958293779</v>
      </c>
      <c r="T27">
        <v>2.2194032765842699</v>
      </c>
      <c r="U27">
        <v>1.41273040513362</v>
      </c>
      <c r="V27">
        <v>1.70430538496593</v>
      </c>
      <c r="W27">
        <v>2.17774871066946</v>
      </c>
      <c r="X27">
        <v>1.4331109591404601</v>
      </c>
      <c r="Y27">
        <v>2.0834052558734801</v>
      </c>
      <c r="Z27">
        <v>2.1353311028351301</v>
      </c>
      <c r="AA27">
        <v>2.26936046124333</v>
      </c>
      <c r="AB27">
        <v>2.2135539958106198</v>
      </c>
      <c r="AC27">
        <v>1.6154304320447901</v>
      </c>
      <c r="AD27">
        <v>1.0960112120868899</v>
      </c>
      <c r="AE27">
        <v>1.0741863384024899</v>
      </c>
      <c r="AF27">
        <v>1.1732597016052599</v>
      </c>
      <c r="AG27">
        <v>2.4319720144987498</v>
      </c>
      <c r="BU27">
        <v>1.7573285358696</v>
      </c>
      <c r="BX27" s="97">
        <v>1.4809520990457199</v>
      </c>
    </row>
    <row r="28" spans="2:76" ht="15.6">
      <c r="K28" s="98">
        <v>1.7834356890162</v>
      </c>
      <c r="L28" s="98">
        <v>2.4351460210750502</v>
      </c>
      <c r="M28">
        <v>0.90673763601484003</v>
      </c>
      <c r="N28" s="98">
        <v>1.5739874732822301</v>
      </c>
      <c r="O28">
        <v>1.8748989553454201</v>
      </c>
      <c r="P28">
        <v>2.40378384264949</v>
      </c>
      <c r="Q28">
        <v>1.76472276485376</v>
      </c>
      <c r="R28">
        <v>1.54942687766445</v>
      </c>
      <c r="S28">
        <v>1.5753475876951599</v>
      </c>
      <c r="T28">
        <v>2.2419788359941299</v>
      </c>
      <c r="U28">
        <v>1.45723973655481</v>
      </c>
      <c r="V28">
        <v>1.73419954745644</v>
      </c>
      <c r="W28">
        <v>2.12019738025562</v>
      </c>
      <c r="X28">
        <v>1.49400405305985</v>
      </c>
      <c r="Y28">
        <v>2.0962087178046498</v>
      </c>
      <c r="Z28">
        <v>2.1411571775671798</v>
      </c>
      <c r="AA28">
        <v>2.33086772872069</v>
      </c>
      <c r="AB28">
        <v>2.2677242024469999</v>
      </c>
      <c r="AC28">
        <v>1.5715407163406401</v>
      </c>
      <c r="AD28">
        <v>1.0817749683618401</v>
      </c>
      <c r="AE28">
        <v>1.0739422838566099</v>
      </c>
      <c r="AF28">
        <v>1.18138417333323</v>
      </c>
      <c r="AG28">
        <v>2.45092888303552</v>
      </c>
      <c r="BU28">
        <v>1.7578690326578901</v>
      </c>
      <c r="BX28" s="97">
        <v>1.48577747429372</v>
      </c>
    </row>
    <row r="29" spans="2:76" ht="15.6">
      <c r="K29" s="98">
        <v>1.7836797339845101</v>
      </c>
      <c r="L29" s="98">
        <v>2.46073372293512</v>
      </c>
      <c r="M29">
        <v>0.89898589885881197</v>
      </c>
      <c r="N29" s="98">
        <v>1.50300366142941</v>
      </c>
      <c r="O29">
        <v>1.8635821332882501</v>
      </c>
      <c r="P29">
        <v>2.4351556190998198</v>
      </c>
      <c r="Q29">
        <v>1.7285367509009699</v>
      </c>
      <c r="R29">
        <v>1.5305181647994299</v>
      </c>
      <c r="S29">
        <v>1.5520683627916301</v>
      </c>
      <c r="T29">
        <v>2.2539494615729101</v>
      </c>
      <c r="U29">
        <v>1.4878904322224999</v>
      </c>
      <c r="V29">
        <v>1.6404441706439601</v>
      </c>
      <c r="W29">
        <v>2.0858932825246899</v>
      </c>
      <c r="X29">
        <v>1.50768352568764</v>
      </c>
      <c r="Y29">
        <v>2.1468474820661201</v>
      </c>
      <c r="Z29">
        <v>2.1290054073385898</v>
      </c>
      <c r="AA29">
        <v>2.2999247056601799</v>
      </c>
      <c r="AB29">
        <v>2.2893681776628401</v>
      </c>
      <c r="AC29">
        <v>1.5126668353816399</v>
      </c>
      <c r="AD29">
        <v>1.03168176560911</v>
      </c>
      <c r="AE29">
        <v>1.0890322613896299</v>
      </c>
      <c r="AF29">
        <v>1.19320711614048</v>
      </c>
      <c r="AG29">
        <v>2.4774096201832001</v>
      </c>
      <c r="BU29">
        <v>1.7455903256530401</v>
      </c>
      <c r="BX29" s="97">
        <v>1.4772519442450001</v>
      </c>
    </row>
    <row r="30" spans="2:76" ht="15.6">
      <c r="K30" s="98">
        <v>1.77136775342091</v>
      </c>
      <c r="L30" s="98">
        <v>2.40652471900811</v>
      </c>
      <c r="M30">
        <v>0.90180756810800999</v>
      </c>
      <c r="N30" s="98">
        <v>1.49251091183804</v>
      </c>
      <c r="O30">
        <v>1.8378398853605</v>
      </c>
      <c r="P30">
        <v>2.3930940513072301</v>
      </c>
      <c r="Q30">
        <v>1.6844910560875399</v>
      </c>
      <c r="R30">
        <v>1.4924185768187499</v>
      </c>
      <c r="S30">
        <v>1.52102146971826</v>
      </c>
      <c r="T30">
        <v>2.1946444914986598</v>
      </c>
      <c r="U30">
        <v>1.48829751038366</v>
      </c>
      <c r="V30">
        <v>1.6301068203836999</v>
      </c>
      <c r="W30">
        <v>2.1536048029841002</v>
      </c>
      <c r="X30">
        <v>1.4821590485920499</v>
      </c>
      <c r="Y30">
        <v>2.1120290075143999</v>
      </c>
      <c r="Z30">
        <v>2.0260342771578399</v>
      </c>
      <c r="AA30">
        <v>2.2204675188050098</v>
      </c>
      <c r="AB30">
        <v>2.2835844901176499</v>
      </c>
      <c r="AC30">
        <v>1.4565490769719101</v>
      </c>
      <c r="AD30">
        <v>1.00322558163416</v>
      </c>
      <c r="AE30">
        <v>1.1174358634131101</v>
      </c>
      <c r="AF30">
        <v>1.1944123132158799</v>
      </c>
      <c r="AG30">
        <v>2.3081720930021699</v>
      </c>
      <c r="BU30">
        <v>1.7500398376167201</v>
      </c>
      <c r="BX30" s="97">
        <v>1.48093212530707</v>
      </c>
    </row>
    <row r="31" spans="2:76" ht="15.6">
      <c r="K31" s="98">
        <v>1.77468871088452</v>
      </c>
      <c r="L31" s="98">
        <v>2.4004568106977602</v>
      </c>
      <c r="M31">
        <v>0.90983281219701795</v>
      </c>
      <c r="N31" s="98">
        <v>1.5009451709005801</v>
      </c>
      <c r="O31">
        <v>1.8604746025594201</v>
      </c>
      <c r="P31">
        <v>2.3456939233729099</v>
      </c>
      <c r="Q31">
        <v>1.7023988217683701</v>
      </c>
      <c r="R31">
        <v>1.4664285762232101</v>
      </c>
      <c r="S31">
        <v>1.5093078541242699</v>
      </c>
      <c r="T31">
        <v>2.1943404035843201</v>
      </c>
      <c r="U31">
        <v>1.41387457006107</v>
      </c>
      <c r="V31">
        <v>1.6526292605266499</v>
      </c>
      <c r="W31">
        <v>2.2975599026413098</v>
      </c>
      <c r="X31">
        <v>1.43623200505015</v>
      </c>
      <c r="Y31">
        <v>2.0865427942585399</v>
      </c>
      <c r="Z31">
        <v>2.1134496134699798</v>
      </c>
      <c r="AA31">
        <v>2.2486054678893099</v>
      </c>
      <c r="AB31">
        <v>2.2643298107808998</v>
      </c>
      <c r="AC31">
        <v>1.4676891914031001</v>
      </c>
      <c r="AD31">
        <v>1.0009005001956699</v>
      </c>
      <c r="AE31">
        <v>1.1350551387924299</v>
      </c>
      <c r="AF31">
        <v>1.1948773011859899</v>
      </c>
      <c r="AG31">
        <v>2.2827256983479298</v>
      </c>
      <c r="BU31">
        <v>1.7571062277157801</v>
      </c>
      <c r="BX31" s="97">
        <v>1.4866431361879999</v>
      </c>
    </row>
    <row r="32" spans="2:76" ht="15.6">
      <c r="K32" s="98">
        <v>1.7784827912646299</v>
      </c>
      <c r="L32" s="98">
        <v>2.5154132042182198</v>
      </c>
      <c r="M32">
        <v>0.82916647603851501</v>
      </c>
      <c r="N32" s="98">
        <v>1.26082532779098</v>
      </c>
      <c r="O32">
        <v>1.9604678672181</v>
      </c>
      <c r="P32">
        <v>2.40901887294519</v>
      </c>
      <c r="Q32">
        <v>1.7581091850439501</v>
      </c>
      <c r="R32">
        <v>1.50233275299074</v>
      </c>
      <c r="S32">
        <v>1.76833747416276</v>
      </c>
      <c r="T32">
        <v>2.1353403183825699</v>
      </c>
      <c r="U32">
        <v>1.3265017914342601</v>
      </c>
      <c r="V32">
        <v>1.5230480827228401</v>
      </c>
      <c r="W32">
        <v>2.4249279634359899</v>
      </c>
      <c r="X32">
        <v>1.3540411737292499</v>
      </c>
      <c r="Y32">
        <v>1.8949830247516899</v>
      </c>
      <c r="Z32">
        <v>2.0568325519813802</v>
      </c>
      <c r="AA32">
        <v>2.00199591762361</v>
      </c>
      <c r="AB32">
        <v>2.1127938617358901</v>
      </c>
      <c r="AC32">
        <v>1.3542187270875301</v>
      </c>
      <c r="AD32">
        <v>0.87017964486179</v>
      </c>
      <c r="AE32">
        <v>1.0155887003642701</v>
      </c>
      <c r="AF32">
        <v>1.5130839138958001</v>
      </c>
      <c r="AG32">
        <v>2.3068491908525899</v>
      </c>
      <c r="BU32">
        <v>1.7570459915652199</v>
      </c>
      <c r="BX32" s="97">
        <v>1.48844355553629</v>
      </c>
    </row>
    <row r="33" spans="10:76" ht="15.6">
      <c r="K33" s="98">
        <v>1.7760861374685799</v>
      </c>
      <c r="L33" s="98">
        <v>2.52430725313129</v>
      </c>
      <c r="M33">
        <v>0.82192458770619603</v>
      </c>
      <c r="N33" s="98">
        <v>1.24829463179374</v>
      </c>
      <c r="O33">
        <v>1.9479822698688101</v>
      </c>
      <c r="P33">
        <v>2.4154857380676802</v>
      </c>
      <c r="Q33">
        <v>1.7511219316789399</v>
      </c>
      <c r="R33">
        <v>1.49860650982202</v>
      </c>
      <c r="S33">
        <v>1.7733073074753201</v>
      </c>
      <c r="T33">
        <v>2.1305164150098399</v>
      </c>
      <c r="U33">
        <v>1.3243091293392699</v>
      </c>
      <c r="V33">
        <v>1.5225649998322399</v>
      </c>
      <c r="W33">
        <v>2.4759186339271699</v>
      </c>
      <c r="X33">
        <v>1.3740452405855099</v>
      </c>
      <c r="Y33">
        <v>1.8676615820559299</v>
      </c>
      <c r="Z33">
        <v>2.0449667140137899</v>
      </c>
      <c r="AA33">
        <v>2.0028518805367201</v>
      </c>
      <c r="AB33">
        <v>2.1013016637725599</v>
      </c>
      <c r="AC33">
        <v>1.3533658781644899</v>
      </c>
      <c r="AD33">
        <v>0.86285976923208496</v>
      </c>
      <c r="AE33">
        <v>1.0365642698331301</v>
      </c>
      <c r="AF33">
        <v>1.52427429692094</v>
      </c>
      <c r="AG33">
        <v>2.3076699748994498</v>
      </c>
      <c r="BU33">
        <v>1.7576575018824701</v>
      </c>
      <c r="BX33" s="97">
        <v>1.4914241849097201</v>
      </c>
    </row>
    <row r="34" spans="10:76" ht="15.6">
      <c r="K34" s="98">
        <v>1.7751467577123801</v>
      </c>
      <c r="L34" s="98">
        <v>2.5184982366813302</v>
      </c>
      <c r="M34">
        <v>0.82058382215390702</v>
      </c>
      <c r="N34" s="98">
        <v>1.2657922368586001</v>
      </c>
      <c r="O34">
        <v>1.95779280664516</v>
      </c>
      <c r="P34">
        <v>2.3998352873000401</v>
      </c>
      <c r="Q34">
        <v>1.7413830419222101</v>
      </c>
      <c r="R34">
        <v>1.49925249668261</v>
      </c>
      <c r="S34">
        <v>1.7609328579101899</v>
      </c>
      <c r="T34">
        <v>2.1277664328662</v>
      </c>
      <c r="U34">
        <v>1.3177339379517901</v>
      </c>
      <c r="V34">
        <v>1.53201471797796</v>
      </c>
      <c r="W34">
        <v>2.4598187496404398</v>
      </c>
      <c r="X34">
        <v>1.37632557111669</v>
      </c>
      <c r="Y34">
        <v>1.84048907077793</v>
      </c>
      <c r="Z34">
        <v>2.0544198904639601</v>
      </c>
      <c r="AA34">
        <v>2.0064135938654299</v>
      </c>
      <c r="AB34">
        <v>2.10687531741761</v>
      </c>
      <c r="AC34">
        <v>1.3701120368783599</v>
      </c>
      <c r="AD34">
        <v>0.87197615339078305</v>
      </c>
      <c r="AE34">
        <v>0.99835864926165196</v>
      </c>
      <c r="AF34">
        <v>1.5007134145038099</v>
      </c>
      <c r="AG34">
        <v>2.2982926289611401</v>
      </c>
      <c r="BU34">
        <v>1.7768870953996601</v>
      </c>
      <c r="BX34" s="97">
        <v>1.5049398856401499</v>
      </c>
    </row>
    <row r="35" spans="10:76" ht="15.6">
      <c r="K35" s="98">
        <v>1.7870546528173601</v>
      </c>
      <c r="L35" s="98">
        <v>2.54206570826782</v>
      </c>
      <c r="M35">
        <v>0.82166364649042001</v>
      </c>
      <c r="N35" s="98">
        <v>1.3397779457380601</v>
      </c>
      <c r="O35">
        <v>1.98922485757636</v>
      </c>
      <c r="P35">
        <v>2.4160469634930202</v>
      </c>
      <c r="Q35">
        <v>1.75403261369332</v>
      </c>
      <c r="R35">
        <v>1.5093125252755599</v>
      </c>
      <c r="S35">
        <v>1.76951543716708</v>
      </c>
      <c r="T35">
        <v>2.1599068930725398</v>
      </c>
      <c r="U35">
        <v>1.3387703661810999</v>
      </c>
      <c r="V35">
        <v>1.58043969073643</v>
      </c>
      <c r="W35">
        <v>2.3268365158079098</v>
      </c>
      <c r="X35">
        <v>1.3929064311415</v>
      </c>
      <c r="Y35">
        <v>1.85035895388422</v>
      </c>
      <c r="Z35">
        <v>2.1046739674139001</v>
      </c>
      <c r="AA35">
        <v>2.02192389920523</v>
      </c>
      <c r="AB35">
        <v>2.1351111002559602</v>
      </c>
      <c r="AC35">
        <v>1.37272105320092</v>
      </c>
      <c r="AD35">
        <v>0.878355978059989</v>
      </c>
      <c r="AE35">
        <v>0.98884919498082502</v>
      </c>
      <c r="AF35">
        <v>1.4939579090533399</v>
      </c>
      <c r="AG35">
        <v>2.3400962035815098</v>
      </c>
      <c r="BU35">
        <v>1.78104759321391</v>
      </c>
      <c r="BX35" s="97">
        <v>1.5070493933662099</v>
      </c>
    </row>
    <row r="36" spans="10:76" ht="15.6">
      <c r="K36" s="98">
        <v>1.79002214681828</v>
      </c>
      <c r="L36" s="98">
        <v>2.5521241955659102</v>
      </c>
      <c r="M36">
        <v>0.81375174098329195</v>
      </c>
      <c r="N36" s="98">
        <v>1.3238734229806499</v>
      </c>
      <c r="O36">
        <v>1.9805610250111101</v>
      </c>
      <c r="P36">
        <v>2.4159286583149799</v>
      </c>
      <c r="Q36">
        <v>1.7720557720622201</v>
      </c>
      <c r="R36">
        <v>1.5272680413284501</v>
      </c>
      <c r="S36">
        <v>1.75305177962304</v>
      </c>
      <c r="T36">
        <v>2.17563818927007</v>
      </c>
      <c r="U36">
        <v>1.38300129316881</v>
      </c>
      <c r="V36">
        <v>1.57560500775046</v>
      </c>
      <c r="W36">
        <v>2.4004758127782702</v>
      </c>
      <c r="X36">
        <v>1.4237924189572999</v>
      </c>
      <c r="Y36">
        <v>1.85815760703869</v>
      </c>
      <c r="Z36">
        <v>2.1477735926563999</v>
      </c>
      <c r="AA36">
        <v>2.0554680658960698</v>
      </c>
      <c r="AB36">
        <v>2.1694768687274899</v>
      </c>
      <c r="AC36">
        <v>1.3475251611784</v>
      </c>
      <c r="AD36">
        <v>0.88130648320421101</v>
      </c>
      <c r="AE36">
        <v>0.95108846185322204</v>
      </c>
      <c r="AF36">
        <v>1.4657410398345201</v>
      </c>
      <c r="AG36">
        <v>2.3786984599675498</v>
      </c>
      <c r="BU36">
        <v>1.7916524715537501</v>
      </c>
      <c r="BX36" s="97">
        <v>1.5126989782304701</v>
      </c>
    </row>
    <row r="37" spans="10:76" ht="15.6">
      <c r="K37" s="98">
        <v>1.79258135789622</v>
      </c>
      <c r="L37" s="98">
        <v>2.6228605653303099</v>
      </c>
      <c r="M37">
        <v>0.71756099517840499</v>
      </c>
      <c r="N37" s="98">
        <v>1.30571088634887</v>
      </c>
      <c r="O37">
        <v>2.0515896599334802</v>
      </c>
      <c r="P37">
        <v>2.53472050010184</v>
      </c>
      <c r="Q37">
        <v>1.4906506327679601</v>
      </c>
      <c r="R37">
        <v>1.32611468826352</v>
      </c>
      <c r="S37">
        <v>1.8122259078848899</v>
      </c>
      <c r="T37">
        <v>2.2354150666881498</v>
      </c>
      <c r="U37">
        <v>1.1462622299768499</v>
      </c>
      <c r="V37">
        <v>1.4748651387254901</v>
      </c>
      <c r="W37">
        <v>2.4490715707642701</v>
      </c>
      <c r="X37">
        <v>0.89869536840942099</v>
      </c>
      <c r="Y37">
        <v>1.91596680306601</v>
      </c>
      <c r="Z37">
        <v>2.0258299707885299</v>
      </c>
      <c r="AA37">
        <v>1.9546128856493501</v>
      </c>
      <c r="AB37">
        <v>2.2391115472051601</v>
      </c>
      <c r="AC37">
        <v>1.2685135772887399</v>
      </c>
      <c r="AD37">
        <v>0.90367054045950901</v>
      </c>
      <c r="AE37">
        <v>0.90245854195951403</v>
      </c>
      <c r="AF37">
        <v>1.77495910233886</v>
      </c>
      <c r="AG37">
        <v>2.1063981698466501</v>
      </c>
      <c r="BU37">
        <v>1.7987758945649801</v>
      </c>
      <c r="BX37" s="97">
        <v>1.5182655917335901</v>
      </c>
    </row>
    <row r="38" spans="10:76" ht="15.6">
      <c r="K38" s="98">
        <v>1.7976571069874601</v>
      </c>
      <c r="L38" s="98">
        <v>2.6381346406488202</v>
      </c>
      <c r="M38">
        <v>0.71784465386313001</v>
      </c>
      <c r="N38" s="98">
        <v>1.3107493788794899</v>
      </c>
      <c r="O38">
        <v>2.0521815878971901</v>
      </c>
      <c r="P38">
        <v>2.5496025180125099</v>
      </c>
      <c r="Q38">
        <v>1.48310290096782</v>
      </c>
      <c r="R38">
        <v>1.3226065602858399</v>
      </c>
      <c r="S38">
        <v>1.8246555988306901</v>
      </c>
      <c r="T38">
        <v>2.2341763466389701</v>
      </c>
      <c r="U38">
        <v>1.13763737245081</v>
      </c>
      <c r="V38">
        <v>1.47225531365006</v>
      </c>
      <c r="W38">
        <v>2.4818912258720598</v>
      </c>
      <c r="X38">
        <v>0.88029045302100395</v>
      </c>
      <c r="Y38">
        <v>1.92937399045672</v>
      </c>
      <c r="Z38">
        <v>2.0202582535820999</v>
      </c>
      <c r="AA38">
        <v>1.9468578180190199</v>
      </c>
      <c r="AB38">
        <v>2.225722118982</v>
      </c>
      <c r="AC38">
        <v>1.2737216252038099</v>
      </c>
      <c r="AD38">
        <v>0.90314057055429298</v>
      </c>
      <c r="AE38">
        <v>0.91337226476939104</v>
      </c>
      <c r="AF38">
        <v>1.7989973448207299</v>
      </c>
      <c r="AG38">
        <v>2.1211458802162002</v>
      </c>
      <c r="BU38">
        <v>1.81272026368967</v>
      </c>
      <c r="BX38" s="97">
        <v>1.53195132099942</v>
      </c>
    </row>
    <row r="39" spans="10:76" ht="15.6">
      <c r="K39" s="98">
        <v>1.80541328208856</v>
      </c>
      <c r="L39" s="98">
        <v>2.66361458265659</v>
      </c>
      <c r="M39">
        <v>0.73971314653781195</v>
      </c>
      <c r="N39" s="98">
        <v>1.2740573972414799</v>
      </c>
      <c r="O39">
        <v>2.06523757107793</v>
      </c>
      <c r="P39">
        <v>2.5847106687098802</v>
      </c>
      <c r="Q39">
        <v>1.4662772411340199</v>
      </c>
      <c r="R39">
        <v>1.30426303374925</v>
      </c>
      <c r="S39">
        <v>1.8448529915701699</v>
      </c>
      <c r="T39">
        <v>2.2425966463748499</v>
      </c>
      <c r="U39">
        <v>1.10260881440428</v>
      </c>
      <c r="V39">
        <v>1.4558909837279601</v>
      </c>
      <c r="W39">
        <v>2.5517296370551699</v>
      </c>
      <c r="X39">
        <v>0.84555948752760601</v>
      </c>
      <c r="Y39">
        <v>1.93720151550298</v>
      </c>
      <c r="Z39">
        <v>1.9886732538115699</v>
      </c>
      <c r="AA39">
        <v>1.9280164788119001</v>
      </c>
      <c r="AB39">
        <v>2.2163233418931099</v>
      </c>
      <c r="AC39">
        <v>1.29390034005381</v>
      </c>
      <c r="AD39">
        <v>0.91572122487669305</v>
      </c>
      <c r="AE39">
        <v>0.93153980603095998</v>
      </c>
      <c r="AF39">
        <v>1.8239859911346199</v>
      </c>
      <c r="AG39">
        <v>2.0795728062597201</v>
      </c>
      <c r="BU39">
        <v>1.80682550512714</v>
      </c>
      <c r="BX39" s="97">
        <v>1.5276919703298399</v>
      </c>
    </row>
    <row r="40" spans="10:76" ht="15.6">
      <c r="K40" s="98">
        <v>1.79968272230731</v>
      </c>
      <c r="L40" s="98">
        <v>2.6553900657741099</v>
      </c>
      <c r="M40">
        <v>0.736586276746798</v>
      </c>
      <c r="N40" s="98">
        <v>1.2640124978207901</v>
      </c>
      <c r="O40">
        <v>2.0560290364456302</v>
      </c>
      <c r="P40">
        <v>2.58277307861862</v>
      </c>
      <c r="Q40">
        <v>1.4541804106123699</v>
      </c>
      <c r="R40">
        <v>1.2913929826806501</v>
      </c>
      <c r="S40">
        <v>1.84126257171082</v>
      </c>
      <c r="T40">
        <v>2.2306878556579699</v>
      </c>
      <c r="U40">
        <v>1.0847520834237301</v>
      </c>
      <c r="V40">
        <v>1.4462048849071201</v>
      </c>
      <c r="W40">
        <v>2.56219501521077</v>
      </c>
      <c r="X40">
        <v>0.83228708961365105</v>
      </c>
      <c r="Y40">
        <v>1.9333239671862801</v>
      </c>
      <c r="Z40">
        <v>1.9657875732661401</v>
      </c>
      <c r="AA40">
        <v>1.9072413963572501</v>
      </c>
      <c r="AB40">
        <v>2.2008895689585599</v>
      </c>
      <c r="AC40">
        <v>1.2862613840369901</v>
      </c>
      <c r="AD40">
        <v>0.91237070668783904</v>
      </c>
      <c r="AE40">
        <v>0.92395705844260301</v>
      </c>
      <c r="AF40">
        <v>1.8208127850004301</v>
      </c>
      <c r="AG40">
        <v>2.06185771891582</v>
      </c>
      <c r="BU40">
        <v>1.8114854744475899</v>
      </c>
      <c r="BX40" s="97">
        <v>1.5321684816135499</v>
      </c>
    </row>
    <row r="41" spans="10:76" ht="15.6">
      <c r="K41" s="98">
        <v>1.8027644091624899</v>
      </c>
      <c r="L41" s="98">
        <v>2.6832018712943699</v>
      </c>
      <c r="M41">
        <v>0.73997942194397803</v>
      </c>
      <c r="N41" s="98">
        <v>1.26310859825815</v>
      </c>
      <c r="O41">
        <v>2.05261156677896</v>
      </c>
      <c r="P41">
        <v>2.59533884200646</v>
      </c>
      <c r="Q41">
        <v>1.4581435016019499</v>
      </c>
      <c r="R41">
        <v>1.2964397271436101</v>
      </c>
      <c r="S41">
        <v>1.8152873740670299</v>
      </c>
      <c r="T41">
        <v>2.25440510729271</v>
      </c>
      <c r="U41">
        <v>1.0993995809336199</v>
      </c>
      <c r="V41">
        <v>1.4486979929213699</v>
      </c>
      <c r="W41">
        <v>2.5725238105376298</v>
      </c>
      <c r="X41">
        <v>0.83525311613541298</v>
      </c>
      <c r="Y41">
        <v>1.9549714259920401</v>
      </c>
      <c r="Z41">
        <v>1.96356354658428</v>
      </c>
      <c r="AA41">
        <v>1.9094432214536401</v>
      </c>
      <c r="AB41">
        <v>2.19643444758194</v>
      </c>
      <c r="AC41">
        <v>1.28123715028606</v>
      </c>
      <c r="AD41">
        <v>0.91020722010622301</v>
      </c>
      <c r="AE41">
        <v>0.92017504454636401</v>
      </c>
      <c r="AF41">
        <v>1.82317584835806</v>
      </c>
      <c r="AG41">
        <v>2.0808299964340899</v>
      </c>
      <c r="BU41">
        <v>1.8239019551734099</v>
      </c>
      <c r="BX41" s="97">
        <v>1.53940695406079</v>
      </c>
    </row>
    <row r="42" spans="10:76" ht="15.6">
      <c r="J42">
        <v>4</v>
      </c>
      <c r="K42" s="98">
        <v>1.80650405690571</v>
      </c>
      <c r="L42" s="98">
        <v>2.7586780548570902</v>
      </c>
      <c r="M42">
        <v>0.598550098338265</v>
      </c>
      <c r="N42" s="98">
        <v>1.2674948906280601</v>
      </c>
      <c r="O42">
        <v>2.1253101441940898</v>
      </c>
      <c r="P42">
        <v>2.6781883345340698</v>
      </c>
      <c r="Q42">
        <v>1.5268522484864699</v>
      </c>
      <c r="R42">
        <v>1.5194133016473199</v>
      </c>
      <c r="S42">
        <v>2.0934127640667901</v>
      </c>
      <c r="T42">
        <v>2.2595898592879302</v>
      </c>
      <c r="U42">
        <v>1.19657499151126</v>
      </c>
      <c r="V42">
        <v>1.56067495999401</v>
      </c>
      <c r="W42">
        <v>2.75253368012133</v>
      </c>
      <c r="X42">
        <v>0.50081327444008406</v>
      </c>
      <c r="Y42">
        <v>1.8842556866868201</v>
      </c>
      <c r="Z42">
        <v>1.68360930819211</v>
      </c>
      <c r="AA42">
        <v>1.71119352050022</v>
      </c>
      <c r="AB42">
        <v>2.5404397289177698</v>
      </c>
      <c r="AC42">
        <v>1.3302148212984699</v>
      </c>
      <c r="AD42">
        <v>0.46806137135714698</v>
      </c>
      <c r="AE42">
        <v>0.83374404589946804</v>
      </c>
      <c r="AF42">
        <v>1.63497065611131</v>
      </c>
      <c r="AG42">
        <v>1.8066373055501701</v>
      </c>
      <c r="BU42">
        <v>1.82803403921511</v>
      </c>
      <c r="BX42" s="97">
        <v>1.5441694217864299</v>
      </c>
    </row>
    <row r="43" spans="10:76" ht="15.6">
      <c r="K43" s="98">
        <v>1.8078751564298501</v>
      </c>
      <c r="L43" s="98">
        <v>2.7701806287089901</v>
      </c>
      <c r="M43">
        <v>0.60594513434750996</v>
      </c>
      <c r="N43" s="98">
        <v>1.2926301890294101</v>
      </c>
      <c r="O43">
        <v>2.1463541302481102</v>
      </c>
      <c r="P43">
        <v>2.6954110863569598</v>
      </c>
      <c r="Q43">
        <v>1.51151737733735</v>
      </c>
      <c r="R43">
        <v>1.5176852411030499</v>
      </c>
      <c r="S43">
        <v>2.0997832253389301</v>
      </c>
      <c r="T43">
        <v>2.2752494030321602</v>
      </c>
      <c r="U43">
        <v>1.15804187698702</v>
      </c>
      <c r="V43">
        <v>1.5471350345077399</v>
      </c>
      <c r="W43">
        <v>2.7733847329193502</v>
      </c>
      <c r="X43">
        <v>0.47757249864798601</v>
      </c>
      <c r="Y43">
        <v>1.8463867095319799</v>
      </c>
      <c r="Z43">
        <v>1.6513274488526599</v>
      </c>
      <c r="AA43">
        <v>1.68184428453765</v>
      </c>
      <c r="AB43">
        <v>2.58710672991567</v>
      </c>
      <c r="AC43">
        <v>1.36508573856883</v>
      </c>
      <c r="AD43">
        <v>0.49165022012835002</v>
      </c>
      <c r="AE43">
        <v>0.82102858480129604</v>
      </c>
      <c r="AF43">
        <v>1.6279111493598999</v>
      </c>
      <c r="AG43">
        <v>1.74169260679587</v>
      </c>
      <c r="BU43">
        <v>1.8262262281641899</v>
      </c>
      <c r="BX43" s="97">
        <v>1.5459142916019599</v>
      </c>
    </row>
    <row r="44" spans="10:76" ht="15.6">
      <c r="K44" s="98">
        <v>1.80757366424805</v>
      </c>
      <c r="L44" s="98">
        <v>2.7787298512174501</v>
      </c>
      <c r="M44">
        <v>0.62402557626820099</v>
      </c>
      <c r="N44" s="98">
        <v>1.3094576587208799</v>
      </c>
      <c r="O44">
        <v>2.1560541321947602</v>
      </c>
      <c r="P44">
        <v>2.6936575970756498</v>
      </c>
      <c r="Q44">
        <v>1.50004728814112</v>
      </c>
      <c r="R44">
        <v>1.5242990757116499</v>
      </c>
      <c r="S44">
        <v>2.10570442445252</v>
      </c>
      <c r="T44">
        <v>2.2749898667940802</v>
      </c>
      <c r="U44">
        <v>1.14525522268959</v>
      </c>
      <c r="V44">
        <v>1.55523983390944</v>
      </c>
      <c r="W44">
        <v>2.7842133767975001</v>
      </c>
      <c r="X44">
        <v>0.45673325195244702</v>
      </c>
      <c r="Y44">
        <v>1.8163198176614299</v>
      </c>
      <c r="Z44">
        <v>1.63171443930926</v>
      </c>
      <c r="AA44">
        <v>1.6573499308061601</v>
      </c>
      <c r="AB44">
        <v>2.6254790755767199</v>
      </c>
      <c r="AC44">
        <v>1.3903721922291601</v>
      </c>
      <c r="AD44">
        <v>0.48961058819356901</v>
      </c>
      <c r="AE44">
        <v>0.83158304399211402</v>
      </c>
      <c r="AF44">
        <v>1.60832027804649</v>
      </c>
      <c r="AG44">
        <v>1.74535379454044</v>
      </c>
      <c r="BU44">
        <v>1.83865741765679</v>
      </c>
      <c r="BX44" s="97">
        <v>1.5586756930737999</v>
      </c>
    </row>
    <row r="45" spans="10:76" ht="15.6">
      <c r="K45" s="98">
        <v>1.8191926856941401</v>
      </c>
      <c r="L45" s="98">
        <v>2.81569406917458</v>
      </c>
      <c r="M45">
        <v>0.631026864980885</v>
      </c>
      <c r="N45" s="98">
        <v>1.3209331267922699</v>
      </c>
      <c r="O45">
        <v>2.1721695174256301</v>
      </c>
      <c r="P45">
        <v>2.7319146954140399</v>
      </c>
      <c r="Q45">
        <v>1.51191832953003</v>
      </c>
      <c r="R45">
        <v>1.555541950526</v>
      </c>
      <c r="S45">
        <v>2.1100025211247901</v>
      </c>
      <c r="T45">
        <v>2.28426408149442</v>
      </c>
      <c r="U45">
        <v>1.1395897621906701</v>
      </c>
      <c r="V45">
        <v>1.576478754586</v>
      </c>
      <c r="W45">
        <v>2.8186612951825398</v>
      </c>
      <c r="X45">
        <v>0.47753513820812699</v>
      </c>
      <c r="Y45">
        <v>1.8237742656026901</v>
      </c>
      <c r="Z45">
        <v>1.64462706793985</v>
      </c>
      <c r="AA45">
        <v>1.6621886841353199</v>
      </c>
      <c r="AB45">
        <v>2.6323340190393401</v>
      </c>
      <c r="AC45">
        <v>1.40540102011747</v>
      </c>
      <c r="AD45">
        <v>0.48281506550608699</v>
      </c>
      <c r="AE45">
        <v>0.84403022238684799</v>
      </c>
      <c r="AF45">
        <v>1.6043515763125999</v>
      </c>
      <c r="AG45">
        <v>1.72293966845691</v>
      </c>
      <c r="BU45">
        <v>1.84193718903696</v>
      </c>
      <c r="BX45" s="97">
        <v>1.55901937662562</v>
      </c>
    </row>
    <row r="46" spans="10:76" ht="15.6">
      <c r="K46" s="98">
        <v>1.81971841703177</v>
      </c>
      <c r="L46" s="98">
        <v>2.8227412364523699</v>
      </c>
      <c r="M46">
        <v>0.63410038607924901</v>
      </c>
      <c r="N46" s="98">
        <v>1.3077297183891201</v>
      </c>
      <c r="O46">
        <v>2.15903924055036</v>
      </c>
      <c r="P46">
        <v>2.74773875984113</v>
      </c>
      <c r="Q46">
        <v>1.5048519937464699</v>
      </c>
      <c r="R46">
        <v>1.5658235658259501</v>
      </c>
      <c r="S46">
        <v>2.1125649166649501</v>
      </c>
      <c r="T46">
        <v>2.27689614061009</v>
      </c>
      <c r="U46">
        <v>1.1474586017457999</v>
      </c>
      <c r="V46">
        <v>1.5950462161029899</v>
      </c>
      <c r="W46">
        <v>2.84688235672066</v>
      </c>
      <c r="X46">
        <v>0.49472846972858497</v>
      </c>
      <c r="Y46">
        <v>1.81947158365544</v>
      </c>
      <c r="Z46">
        <v>1.6484739299804101</v>
      </c>
      <c r="AA46">
        <v>1.6706303523650501</v>
      </c>
      <c r="AB46">
        <v>2.6259784927388301</v>
      </c>
      <c r="AC46">
        <v>1.3896448144879301</v>
      </c>
      <c r="AD46">
        <v>0.47133538762371402</v>
      </c>
      <c r="AE46">
        <v>0.848654520644465</v>
      </c>
      <c r="AF46">
        <v>1.61163135661171</v>
      </c>
      <c r="AG46">
        <v>1.7311232211854</v>
      </c>
      <c r="BU46">
        <v>1.8584206111336601</v>
      </c>
      <c r="BX46" s="97">
        <v>1.5677468202813001</v>
      </c>
    </row>
    <row r="47" spans="10:76" ht="15.6">
      <c r="K47" s="98">
        <v>1.82317324465493</v>
      </c>
      <c r="L47" s="98">
        <v>2.91707053640922</v>
      </c>
      <c r="M47">
        <v>0.50298066616580706</v>
      </c>
      <c r="N47" s="98">
        <v>1.1635698463056401</v>
      </c>
      <c r="O47">
        <v>2.1265877255248302</v>
      </c>
      <c r="P47">
        <v>2.8651136106997499</v>
      </c>
      <c r="Q47">
        <v>1.34320589444984</v>
      </c>
      <c r="R47">
        <v>1.28347186872301</v>
      </c>
      <c r="S47">
        <v>2.19889378508043</v>
      </c>
      <c r="T47">
        <v>1.98852711628672</v>
      </c>
      <c r="U47">
        <v>1.19021232074543</v>
      </c>
      <c r="V47">
        <v>1.6391060159380699</v>
      </c>
      <c r="W47">
        <v>2.9862817403356998</v>
      </c>
      <c r="X47">
        <v>0.118605727151933</v>
      </c>
      <c r="Y47">
        <v>1.84633170581606</v>
      </c>
      <c r="Z47">
        <v>1.48610909748963</v>
      </c>
      <c r="AA47">
        <v>1.90953986742467</v>
      </c>
      <c r="AB47">
        <v>2.2684716090152102</v>
      </c>
      <c r="AC47">
        <v>1.7939720943853801</v>
      </c>
      <c r="AD47">
        <v>0.19216546152234701</v>
      </c>
      <c r="AE47">
        <v>0.75365084428381501</v>
      </c>
      <c r="AF47">
        <v>1.3431812525133999</v>
      </c>
      <c r="AG47">
        <v>1.97510660579356</v>
      </c>
      <c r="BU47">
        <v>1.8637176362476899</v>
      </c>
      <c r="BX47" s="97">
        <v>1.57226673098563</v>
      </c>
    </row>
    <row r="48" spans="10:76" ht="15.6">
      <c r="K48" s="98">
        <v>1.82597423571826</v>
      </c>
      <c r="L48" s="98">
        <v>2.9324384411448898</v>
      </c>
      <c r="M48">
        <v>0.51717238818472799</v>
      </c>
      <c r="N48" s="98">
        <v>1.15761299525902</v>
      </c>
      <c r="O48">
        <v>2.1303316110131498</v>
      </c>
      <c r="P48">
        <v>2.89504380901462</v>
      </c>
      <c r="Q48">
        <v>1.3329696866088501</v>
      </c>
      <c r="R48">
        <v>1.2570719605398399</v>
      </c>
      <c r="S48">
        <v>2.20171404468564</v>
      </c>
      <c r="T48">
        <v>1.9944795401425099</v>
      </c>
      <c r="U48">
        <v>1.1737114031019</v>
      </c>
      <c r="V48">
        <v>1.63806523197716</v>
      </c>
      <c r="W48">
        <v>3.0084599034436401</v>
      </c>
      <c r="X48">
        <v>0.13306822476116201</v>
      </c>
      <c r="Y48">
        <v>1.8452679775569001</v>
      </c>
      <c r="Z48">
        <v>1.46897409923997</v>
      </c>
      <c r="AA48">
        <v>1.9159126021627999</v>
      </c>
      <c r="AB48">
        <v>2.28740075044727</v>
      </c>
      <c r="AC48">
        <v>1.7755229342191401</v>
      </c>
      <c r="AD48">
        <v>0.22473066734511599</v>
      </c>
      <c r="AE48">
        <v>0.78386321125278602</v>
      </c>
      <c r="AF48">
        <v>1.3399818219417301</v>
      </c>
      <c r="AG48">
        <v>1.9785569042192199</v>
      </c>
      <c r="BU48">
        <v>1.87476447722418</v>
      </c>
      <c r="BX48" s="97">
        <v>1.5832014371188401</v>
      </c>
    </row>
    <row r="49" spans="10:76" ht="15.6">
      <c r="K49" s="98">
        <v>1.8340948411096101</v>
      </c>
      <c r="L49" s="98">
        <v>2.95764684129316</v>
      </c>
      <c r="M49">
        <v>0.50937731981758505</v>
      </c>
      <c r="N49" s="98">
        <v>1.1357051316036599</v>
      </c>
      <c r="O49">
        <v>2.14741775117992</v>
      </c>
      <c r="P49">
        <v>2.9148260079792099</v>
      </c>
      <c r="Q49">
        <v>1.34684158274715</v>
      </c>
      <c r="R49">
        <v>1.22889305388621</v>
      </c>
      <c r="S49">
        <v>2.2167529919224398</v>
      </c>
      <c r="T49">
        <v>2.0030284961316398</v>
      </c>
      <c r="U49">
        <v>1.1560746907671999</v>
      </c>
      <c r="V49">
        <v>1.64831548708206</v>
      </c>
      <c r="W49">
        <v>3.0195952839200699</v>
      </c>
      <c r="X49">
        <v>0.18427017187931799</v>
      </c>
      <c r="Y49">
        <v>1.8555877004766299</v>
      </c>
      <c r="Z49">
        <v>1.47722215369518</v>
      </c>
      <c r="AA49">
        <v>1.9302483736407801</v>
      </c>
      <c r="AB49">
        <v>2.29960974086528</v>
      </c>
      <c r="AC49">
        <v>1.778278929104</v>
      </c>
      <c r="AD49">
        <v>0.25621599656605698</v>
      </c>
      <c r="AE49">
        <v>0.79275066145577999</v>
      </c>
      <c r="AF49">
        <v>1.33546207686292</v>
      </c>
      <c r="AG49">
        <v>1.9795495215966901</v>
      </c>
      <c r="BU49">
        <v>1.8733409353883701</v>
      </c>
      <c r="BX49" s="97">
        <v>1.5799984825984801</v>
      </c>
    </row>
    <row r="50" spans="10:76" ht="15.6">
      <c r="K50" s="98">
        <v>1.82972524844576</v>
      </c>
      <c r="L50" s="98">
        <v>2.9471645421243302</v>
      </c>
      <c r="M50">
        <v>0.51678247116908205</v>
      </c>
      <c r="N50" s="98">
        <v>1.12073039193284</v>
      </c>
      <c r="O50">
        <v>2.1428880454494101</v>
      </c>
      <c r="P50">
        <v>2.8982594269607902</v>
      </c>
      <c r="Q50">
        <v>1.33146118190683</v>
      </c>
      <c r="R50">
        <v>1.2058537947674599</v>
      </c>
      <c r="S50">
        <v>2.2086439516940399</v>
      </c>
      <c r="T50">
        <v>1.9967134767566801</v>
      </c>
      <c r="U50">
        <v>1.1445329611997499</v>
      </c>
      <c r="V50">
        <v>1.6388538813064999</v>
      </c>
      <c r="W50">
        <v>2.9990444351138699</v>
      </c>
      <c r="X50">
        <v>0.21550028628529799</v>
      </c>
      <c r="Y50">
        <v>1.8623920069745701</v>
      </c>
      <c r="Z50">
        <v>1.4743773624761001</v>
      </c>
      <c r="AA50">
        <v>1.9251829245965399</v>
      </c>
      <c r="AB50">
        <v>2.3042062551555298</v>
      </c>
      <c r="AC50">
        <v>1.77671201319566</v>
      </c>
      <c r="AD50">
        <v>0.27542796659992502</v>
      </c>
      <c r="AE50">
        <v>0.80296343855305796</v>
      </c>
      <c r="AF50">
        <v>1.3266591050483101</v>
      </c>
      <c r="AG50">
        <v>1.97434002081852</v>
      </c>
      <c r="BU50">
        <v>1.8769373410433701</v>
      </c>
      <c r="BX50" s="97">
        <v>1.5837906423771</v>
      </c>
    </row>
    <row r="51" spans="10:76" ht="15.6">
      <c r="K51" s="98">
        <v>1.83122503152369</v>
      </c>
      <c r="L51" s="98">
        <v>2.93722317712567</v>
      </c>
      <c r="M51">
        <v>0.50523357057249396</v>
      </c>
      <c r="N51" s="98">
        <v>1.1092220947162701</v>
      </c>
      <c r="O51">
        <v>2.15359268079481</v>
      </c>
      <c r="P51">
        <v>2.8867612845509698</v>
      </c>
      <c r="Q51">
        <v>1.3297015510388701</v>
      </c>
      <c r="R51">
        <v>1.19711645745633</v>
      </c>
      <c r="S51">
        <v>2.2314579447542502</v>
      </c>
      <c r="T51">
        <v>2.01016995645824</v>
      </c>
      <c r="U51">
        <v>1.1352466551778899</v>
      </c>
      <c r="V51">
        <v>1.63362985344889</v>
      </c>
      <c r="W51">
        <v>2.9805753283510898</v>
      </c>
      <c r="X51">
        <v>0.22458340196399601</v>
      </c>
      <c r="Y51">
        <v>1.8662578440831701</v>
      </c>
      <c r="Z51">
        <v>1.48359397840894</v>
      </c>
      <c r="AA51">
        <v>1.9103454623688001</v>
      </c>
      <c r="AB51">
        <v>2.2479706047900301</v>
      </c>
      <c r="AC51">
        <v>1.7746914704496599</v>
      </c>
      <c r="AD51">
        <v>0.285317154071352</v>
      </c>
      <c r="AE51">
        <v>0.79053040342363801</v>
      </c>
      <c r="AF51">
        <v>1.33491946773117</v>
      </c>
      <c r="AG51">
        <v>2.0077894963904002</v>
      </c>
      <c r="BU51">
        <v>1.89177248354261</v>
      </c>
      <c r="BX51" s="97">
        <v>1.5949449413302299</v>
      </c>
    </row>
    <row r="52" spans="10:76" ht="15.6">
      <c r="K52" s="98">
        <v>1.8374014517537001</v>
      </c>
      <c r="L52" s="98">
        <v>3.0118336629493698</v>
      </c>
      <c r="M52">
        <v>0.31867806873114202</v>
      </c>
      <c r="N52" s="98">
        <v>1.44003946956346</v>
      </c>
      <c r="O52">
        <v>2.46227607849168</v>
      </c>
      <c r="P52">
        <v>2.7205430330119</v>
      </c>
      <c r="Q52">
        <v>1.47605125997271</v>
      </c>
      <c r="R52">
        <v>0.89834078023263497</v>
      </c>
      <c r="S52">
        <v>2.3003147060444098</v>
      </c>
      <c r="T52">
        <v>1.9127148752585399</v>
      </c>
      <c r="U52">
        <v>1.15315303196397</v>
      </c>
      <c r="V52">
        <v>1.7905685213338101</v>
      </c>
      <c r="W52">
        <v>3.0471054058594298</v>
      </c>
      <c r="X52">
        <v>8.5103751827679305E-2</v>
      </c>
      <c r="Y52">
        <v>2.05330625530507</v>
      </c>
      <c r="Z52">
        <v>1.5323251883312901</v>
      </c>
      <c r="AA52">
        <v>1.8276214754758999</v>
      </c>
      <c r="AB52">
        <v>2.7396730364616499</v>
      </c>
      <c r="AC52">
        <v>1.65506497178231</v>
      </c>
      <c r="AD52">
        <v>0.26832388326323597</v>
      </c>
      <c r="AE52">
        <v>0.86065412865443902</v>
      </c>
      <c r="AF52">
        <v>1.1096971698979301</v>
      </c>
      <c r="AG52">
        <v>2.1900029010942199</v>
      </c>
      <c r="BU52">
        <v>1.8942215565731</v>
      </c>
      <c r="BX52" s="97">
        <v>1.59906594099451</v>
      </c>
    </row>
    <row r="53" spans="10:76" ht="15.6">
      <c r="K53" s="98">
        <v>1.83975716814032</v>
      </c>
      <c r="L53" s="98">
        <v>3.03873154314154</v>
      </c>
      <c r="M53">
        <v>0.34787388696913901</v>
      </c>
      <c r="N53" s="98">
        <v>1.4549798153095299</v>
      </c>
      <c r="O53">
        <v>2.4622618205618299</v>
      </c>
      <c r="P53">
        <v>2.6520921952049701</v>
      </c>
      <c r="Q53">
        <v>1.47137128927909</v>
      </c>
      <c r="R53">
        <v>0.84680284413321505</v>
      </c>
      <c r="S53">
        <v>2.2673103419766001</v>
      </c>
      <c r="T53">
        <v>1.8411549953764099</v>
      </c>
      <c r="U53">
        <v>1.13340300297387</v>
      </c>
      <c r="V53">
        <v>1.85659884926539</v>
      </c>
      <c r="W53">
        <v>3.0637134525292802</v>
      </c>
      <c r="X53">
        <v>8.5616661077171002E-2</v>
      </c>
      <c r="Y53">
        <v>2.09063381854084</v>
      </c>
      <c r="Z53">
        <v>1.5462487526611901</v>
      </c>
      <c r="AA53">
        <v>1.87272464681283</v>
      </c>
      <c r="AB53">
        <v>2.7096153199537198</v>
      </c>
      <c r="AC53">
        <v>1.6582261943408001</v>
      </c>
      <c r="AD53">
        <v>0.31943238537803598</v>
      </c>
      <c r="AE53">
        <v>0.83633908464812701</v>
      </c>
      <c r="AF53">
        <v>1.0371552605394301</v>
      </c>
      <c r="AG53">
        <v>2.2611305830164401</v>
      </c>
      <c r="BU53">
        <v>1.8958220306613001</v>
      </c>
      <c r="BX53" s="97">
        <v>1.60278851982749</v>
      </c>
    </row>
    <row r="54" spans="10:76" ht="15.6">
      <c r="K54" s="98">
        <v>1.8394315676376101</v>
      </c>
      <c r="L54" s="98">
        <v>3.0291388474033498</v>
      </c>
      <c r="M54">
        <v>0.35322945755857799</v>
      </c>
      <c r="N54" s="98">
        <v>1.4764069299220901</v>
      </c>
      <c r="O54">
        <v>2.4723140131236501</v>
      </c>
      <c r="P54">
        <v>2.6275171051917598</v>
      </c>
      <c r="Q54">
        <v>1.47155411963078</v>
      </c>
      <c r="R54">
        <v>0.87397279061002198</v>
      </c>
      <c r="S54">
        <v>2.2556772015547999</v>
      </c>
      <c r="T54">
        <v>1.8542917376235</v>
      </c>
      <c r="U54">
        <v>1.1205830270394499</v>
      </c>
      <c r="V54">
        <v>1.8351875059617899</v>
      </c>
      <c r="W54">
        <v>3.0653430715723098</v>
      </c>
      <c r="X54">
        <v>9.3602632391550603E-2</v>
      </c>
      <c r="Y54">
        <v>2.1123175396260701</v>
      </c>
      <c r="Z54">
        <v>1.5928188970659101</v>
      </c>
      <c r="AA54">
        <v>1.8722375407718099</v>
      </c>
      <c r="AB54">
        <v>2.7173495971923001</v>
      </c>
      <c r="AC54">
        <v>1.6544402875989199</v>
      </c>
      <c r="AD54">
        <v>0.28861624307571698</v>
      </c>
      <c r="AE54">
        <v>0.81349655486914596</v>
      </c>
      <c r="AF54">
        <v>1.07304891362872</v>
      </c>
      <c r="AG54">
        <v>2.2535786030946401</v>
      </c>
      <c r="BU54">
        <v>1.90178662751633</v>
      </c>
      <c r="BX54" s="97">
        <v>1.6155684191964701</v>
      </c>
    </row>
    <row r="55" spans="10:76" ht="15.6">
      <c r="K55" s="98">
        <v>1.8501180766782399</v>
      </c>
      <c r="L55" s="98">
        <v>3.0602928243687701</v>
      </c>
      <c r="M55">
        <v>0.35185534810050001</v>
      </c>
      <c r="N55" s="98">
        <v>1.49164463599083</v>
      </c>
      <c r="O55">
        <v>2.4948754221834202</v>
      </c>
      <c r="P55">
        <v>2.6176261090024</v>
      </c>
      <c r="Q55">
        <v>1.4782314858879499</v>
      </c>
      <c r="R55">
        <v>0.90534047038296805</v>
      </c>
      <c r="S55">
        <v>2.2854371254877099</v>
      </c>
      <c r="T55">
        <v>1.8626631448420501</v>
      </c>
      <c r="U55">
        <v>1.1285557803867601</v>
      </c>
      <c r="V55">
        <v>1.8679046568236899</v>
      </c>
      <c r="W55">
        <v>3.0936965013481501</v>
      </c>
      <c r="X55">
        <v>7.5839548049546401E-2</v>
      </c>
      <c r="Y55">
        <v>2.1373037141006099</v>
      </c>
      <c r="Z55">
        <v>1.6256531759052</v>
      </c>
      <c r="AA55">
        <v>1.89846846176476</v>
      </c>
      <c r="AB55">
        <v>2.7149362187283002</v>
      </c>
      <c r="AC55">
        <v>1.6550564870457201</v>
      </c>
      <c r="AD55">
        <v>0.32408210983403202</v>
      </c>
      <c r="AE55">
        <v>0.80757165253354701</v>
      </c>
      <c r="AF55">
        <v>1.1089540140968499</v>
      </c>
      <c r="AG55">
        <v>2.2788100620842999</v>
      </c>
      <c r="BU55">
        <v>1.9058491516023901</v>
      </c>
      <c r="BX55" s="97">
        <v>1.6202275817002001</v>
      </c>
    </row>
    <row r="56" spans="10:76" ht="15.6">
      <c r="K56" s="98">
        <v>1.8523182266354199</v>
      </c>
      <c r="L56" s="98">
        <v>3.03661044473502</v>
      </c>
      <c r="M56">
        <v>0.31071894357006602</v>
      </c>
      <c r="N56" s="98">
        <v>1.4805223821064899</v>
      </c>
      <c r="O56">
        <v>2.4895431096135598</v>
      </c>
      <c r="P56">
        <v>2.6390600683697398</v>
      </c>
      <c r="Q56">
        <v>1.5091535789500501</v>
      </c>
      <c r="R56">
        <v>0.89713331874921398</v>
      </c>
      <c r="S56">
        <v>2.3033244154759598</v>
      </c>
      <c r="T56">
        <v>1.8904909197537001</v>
      </c>
      <c r="U56">
        <v>1.1504978678684299</v>
      </c>
      <c r="V56">
        <v>1.84915626173967</v>
      </c>
      <c r="W56">
        <v>3.0721475217190899</v>
      </c>
      <c r="X56">
        <v>4.6146746985555702E-2</v>
      </c>
      <c r="Y56">
        <v>2.1132548399127402</v>
      </c>
      <c r="Z56">
        <v>1.6039217394735299</v>
      </c>
      <c r="AA56">
        <v>1.87197137596595</v>
      </c>
      <c r="AB56">
        <v>2.7020125481632999</v>
      </c>
      <c r="AC56">
        <v>1.6791788410581501</v>
      </c>
      <c r="AD56">
        <v>0.26311201453080302</v>
      </c>
      <c r="AE56">
        <v>0.81672192796728005</v>
      </c>
      <c r="AF56">
        <v>1.12485414989244</v>
      </c>
      <c r="AG56">
        <v>2.2594782246473102</v>
      </c>
      <c r="BU56">
        <v>1.92375057271211</v>
      </c>
      <c r="BX56" s="97">
        <v>1.62699864195105</v>
      </c>
    </row>
    <row r="57" spans="10:76" ht="15.6">
      <c r="K57" s="98">
        <v>1.86040658666824</v>
      </c>
      <c r="L57" s="98">
        <v>3.0769689936201301</v>
      </c>
      <c r="M57">
        <v>0.33479945530935401</v>
      </c>
      <c r="N57" s="98">
        <v>1.68402758936621</v>
      </c>
      <c r="O57">
        <v>2.2807855227220202</v>
      </c>
      <c r="P57">
        <v>2.4285615459130798</v>
      </c>
      <c r="Q57">
        <v>1.2441413205793099</v>
      </c>
      <c r="R57">
        <v>0.99814377252318798</v>
      </c>
      <c r="S57">
        <v>2.33472212321943</v>
      </c>
      <c r="T57">
        <v>1.89044184281006</v>
      </c>
      <c r="U57">
        <v>1.2377008484818599</v>
      </c>
      <c r="V57">
        <v>1.86506032931042</v>
      </c>
      <c r="W57">
        <v>3.0941680272890899</v>
      </c>
      <c r="X57">
        <v>0.19644930765405899</v>
      </c>
      <c r="Y57">
        <v>1.89955497890106</v>
      </c>
      <c r="Z57">
        <v>1.5789317948649999</v>
      </c>
      <c r="AA57">
        <v>1.5836222866019101</v>
      </c>
      <c r="AB57">
        <v>2.6769280887831899</v>
      </c>
      <c r="AC57">
        <v>1.38571972770574</v>
      </c>
      <c r="AD57">
        <v>0.37793089191459001</v>
      </c>
      <c r="AE57">
        <v>0.56559874433343205</v>
      </c>
      <c r="AF57">
        <v>1.7048423855196699</v>
      </c>
      <c r="AG57">
        <v>2.3108757975760499</v>
      </c>
      <c r="BU57">
        <v>1.9250740184419599</v>
      </c>
      <c r="BX57" s="97">
        <v>1.63463825078708</v>
      </c>
    </row>
    <row r="58" spans="10:76" ht="15.6">
      <c r="K58" s="98">
        <v>1.8648672207379799</v>
      </c>
      <c r="L58" s="98">
        <v>3.1102975892310498</v>
      </c>
      <c r="M58">
        <v>0.35069796244274198</v>
      </c>
      <c r="N58" s="98">
        <v>1.6576609417857</v>
      </c>
      <c r="O58">
        <v>2.38342194169139</v>
      </c>
      <c r="P58">
        <v>2.40998462009936</v>
      </c>
      <c r="Q58">
        <v>1.2635665371085201</v>
      </c>
      <c r="R58">
        <v>1.0325952856920499</v>
      </c>
      <c r="S58">
        <v>2.34339368450116</v>
      </c>
      <c r="T58">
        <v>1.9590788823782099</v>
      </c>
      <c r="U58">
        <v>1.15847778324996</v>
      </c>
      <c r="V58">
        <v>1.9126522896596501</v>
      </c>
      <c r="W58">
        <v>3.1262178143886201</v>
      </c>
      <c r="X58">
        <v>0.18108495686630899</v>
      </c>
      <c r="Y58">
        <v>1.95209674016556</v>
      </c>
      <c r="Z58">
        <v>1.61575684366724</v>
      </c>
      <c r="AA58">
        <v>1.55646016699553</v>
      </c>
      <c r="AB58">
        <v>2.7471498042208</v>
      </c>
      <c r="AC58">
        <v>1.40180054730735</v>
      </c>
      <c r="AD58">
        <v>0.41043528928321099</v>
      </c>
      <c r="AE58">
        <v>0.55254342820424196</v>
      </c>
      <c r="AF58">
        <v>1.69960969533302</v>
      </c>
      <c r="AG58">
        <v>2.26038611770058</v>
      </c>
      <c r="BU58">
        <v>1.9309571049752901</v>
      </c>
      <c r="BX58" s="97">
        <v>1.6441802797576801</v>
      </c>
    </row>
    <row r="59" spans="10:76" ht="15.6">
      <c r="K59" s="98">
        <v>1.8725092633532801</v>
      </c>
      <c r="L59" s="98">
        <v>3.1410102491909799</v>
      </c>
      <c r="M59">
        <v>0.35860506010575199</v>
      </c>
      <c r="N59" s="98">
        <v>1.58224128111909</v>
      </c>
      <c r="O59">
        <v>2.4039153844908201</v>
      </c>
      <c r="P59">
        <v>2.4693636632266398</v>
      </c>
      <c r="Q59">
        <v>1.2514447463312199</v>
      </c>
      <c r="R59">
        <v>0.99005571874572695</v>
      </c>
      <c r="S59">
        <v>2.34551187453626</v>
      </c>
      <c r="T59">
        <v>2.0128655912948101</v>
      </c>
      <c r="U59">
        <v>1.15919705350664</v>
      </c>
      <c r="V59">
        <v>1.8677918789802399</v>
      </c>
      <c r="W59">
        <v>3.1319575148965</v>
      </c>
      <c r="X59">
        <v>0.13211870670870099</v>
      </c>
      <c r="Y59">
        <v>1.97449377628621</v>
      </c>
      <c r="Z59">
        <v>1.6452815352710899</v>
      </c>
      <c r="AA59">
        <v>1.5127131057102801</v>
      </c>
      <c r="AB59">
        <v>2.7591083910050398</v>
      </c>
      <c r="AC59">
        <v>1.3802353887148</v>
      </c>
      <c r="AD59">
        <v>0.37624414098595899</v>
      </c>
      <c r="AE59">
        <v>0.53818510401166897</v>
      </c>
      <c r="AF59">
        <v>1.69740199970723</v>
      </c>
      <c r="AG59">
        <v>2.3018607263645601</v>
      </c>
      <c r="BU59">
        <v>1.9312718796153101</v>
      </c>
      <c r="BX59" s="97">
        <v>1.64313259310285</v>
      </c>
    </row>
    <row r="60" spans="10:76" ht="15.6">
      <c r="K60" s="98">
        <v>1.8715234616143701</v>
      </c>
      <c r="L60" s="98">
        <v>3.1487899433478699</v>
      </c>
      <c r="M60">
        <v>0.34000421498883898</v>
      </c>
      <c r="N60" s="98">
        <v>1.4766117870214901</v>
      </c>
      <c r="O60">
        <v>2.35442943678393</v>
      </c>
      <c r="P60">
        <v>2.4825121369067</v>
      </c>
      <c r="Q60">
        <v>1.2362800056416501</v>
      </c>
      <c r="R60">
        <v>0.95017056517449305</v>
      </c>
      <c r="S60">
        <v>2.3398593197272</v>
      </c>
      <c r="T60">
        <v>2.0480615093113301</v>
      </c>
      <c r="U60">
        <v>1.1394513327685001</v>
      </c>
      <c r="V60">
        <v>1.88958374199487</v>
      </c>
      <c r="W60">
        <v>3.1397849194567402</v>
      </c>
      <c r="X60">
        <v>0.17998508822001399</v>
      </c>
      <c r="Y60">
        <v>1.9653891321496499</v>
      </c>
      <c r="Z60">
        <v>1.62663584429214</v>
      </c>
      <c r="AA60">
        <v>1.56113588252733</v>
      </c>
      <c r="AB60">
        <v>2.8104107241101199</v>
      </c>
      <c r="AC60">
        <v>1.3425839844151399</v>
      </c>
      <c r="AD60">
        <v>0.31272650802596902</v>
      </c>
      <c r="AE60">
        <v>0.528638911865008</v>
      </c>
      <c r="AF60">
        <v>1.71750638027489</v>
      </c>
      <c r="AG60">
        <v>2.2680041511642002</v>
      </c>
      <c r="BU60">
        <v>1.9362516937944301</v>
      </c>
      <c r="BX60" s="97">
        <v>1.6488416102511101</v>
      </c>
    </row>
    <row r="61" spans="10:76" ht="15.6">
      <c r="K61" s="98">
        <v>1.87386050454984</v>
      </c>
      <c r="L61" s="98">
        <v>3.1297525558182699</v>
      </c>
      <c r="M61">
        <v>0.32956599052688901</v>
      </c>
      <c r="N61" s="98">
        <v>1.5911891202664199</v>
      </c>
      <c r="O61">
        <v>2.2907342980124299</v>
      </c>
      <c r="P61">
        <v>2.49106560418796</v>
      </c>
      <c r="Q61">
        <v>1.2586418839661599</v>
      </c>
      <c r="R61">
        <v>1.00710239320061</v>
      </c>
      <c r="S61">
        <v>2.33531077407119</v>
      </c>
      <c r="T61">
        <v>1.98980986676719</v>
      </c>
      <c r="U61">
        <v>1.1832751493659199</v>
      </c>
      <c r="V61">
        <v>1.8471329448897</v>
      </c>
      <c r="W61">
        <v>3.1537873994271299</v>
      </c>
      <c r="X61">
        <v>0.23363641159264201</v>
      </c>
      <c r="Y61">
        <v>1.9348875821394</v>
      </c>
      <c r="Z61">
        <v>1.59658092508364</v>
      </c>
      <c r="AA61">
        <v>1.60957928629722</v>
      </c>
      <c r="AB61">
        <v>2.7704125630540499</v>
      </c>
      <c r="AC61">
        <v>1.3913508767162199</v>
      </c>
      <c r="AD61">
        <v>0.31757799462936698</v>
      </c>
      <c r="AE61">
        <v>0.53062893554664203</v>
      </c>
      <c r="AF61">
        <v>1.7522518912793601</v>
      </c>
      <c r="AG61">
        <v>2.3176421892230499</v>
      </c>
      <c r="BU61">
        <v>1.9602862673702199</v>
      </c>
      <c r="BX61" s="97">
        <v>1.6589110723437801</v>
      </c>
    </row>
    <row r="62" spans="10:76" ht="15.6">
      <c r="J62">
        <v>6</v>
      </c>
      <c r="K62" s="98">
        <v>1.8806020746609999</v>
      </c>
      <c r="L62" s="98">
        <v>3.1711377449756601</v>
      </c>
      <c r="M62">
        <v>0.19279612957740899</v>
      </c>
      <c r="N62" s="98">
        <v>1.11480778651907</v>
      </c>
      <c r="O62">
        <v>2.2664930994339101</v>
      </c>
      <c r="P62">
        <v>1.9933187682887901</v>
      </c>
      <c r="Q62">
        <v>0.79423479429004995</v>
      </c>
      <c r="R62">
        <v>0.82009182613048903</v>
      </c>
      <c r="S62">
        <v>2.44774599029288</v>
      </c>
      <c r="T62">
        <v>2.2723376895236398</v>
      </c>
      <c r="U62">
        <v>1.2153174584797599</v>
      </c>
      <c r="V62">
        <v>2.2708259943009299</v>
      </c>
      <c r="W62">
        <v>2.9267713398360402</v>
      </c>
      <c r="X62">
        <v>0.39472936791247099</v>
      </c>
      <c r="Y62">
        <v>1.9689878756788901</v>
      </c>
      <c r="Z62">
        <v>1.6057049174845699</v>
      </c>
      <c r="AA62">
        <v>1.56236028865066</v>
      </c>
      <c r="AB62">
        <v>2.8764455557273201</v>
      </c>
      <c r="AC62">
        <v>1.1642218911847</v>
      </c>
      <c r="AD62">
        <v>0.16207088570498701</v>
      </c>
      <c r="AE62">
        <v>0.41798142017712198</v>
      </c>
      <c r="AF62">
        <v>2.1864164316227002</v>
      </c>
      <c r="AG62">
        <v>2.5086298965421401</v>
      </c>
      <c r="BU62">
        <v>1.95867934438994</v>
      </c>
      <c r="BX62" s="97">
        <v>1.6637487383266201</v>
      </c>
    </row>
    <row r="63" spans="10:76" ht="15.6">
      <c r="K63" s="98">
        <v>1.8831447367963301</v>
      </c>
      <c r="L63" s="98">
        <v>3.1684664297091398</v>
      </c>
      <c r="M63">
        <v>0.22169986842262299</v>
      </c>
      <c r="N63" s="98">
        <v>1.07322595080296</v>
      </c>
      <c r="O63">
        <v>2.2601713171440001</v>
      </c>
      <c r="P63">
        <v>2.1224139961003301</v>
      </c>
      <c r="Q63">
        <v>0.86908311326726495</v>
      </c>
      <c r="R63">
        <v>0.86930260940443904</v>
      </c>
      <c r="S63">
        <v>2.3823626836660998</v>
      </c>
      <c r="T63">
        <v>2.3607859451585398</v>
      </c>
      <c r="U63">
        <v>1.12546654876718</v>
      </c>
      <c r="V63">
        <v>2.1156233101523299</v>
      </c>
      <c r="W63">
        <v>3.0460902235331999</v>
      </c>
      <c r="X63">
        <v>0.35563056540594001</v>
      </c>
      <c r="Y63">
        <v>1.93561233456084</v>
      </c>
      <c r="Z63">
        <v>1.5653160042700101</v>
      </c>
      <c r="AA63">
        <v>1.6235276220875201</v>
      </c>
      <c r="AB63">
        <v>2.9913556616830701</v>
      </c>
      <c r="AC63">
        <v>1.1717830180559099</v>
      </c>
      <c r="AD63">
        <v>0.15459830192781901</v>
      </c>
      <c r="AE63">
        <v>0.40019677394699399</v>
      </c>
      <c r="AF63">
        <v>2.1500789163302798</v>
      </c>
      <c r="AG63">
        <v>2.4532270634758899</v>
      </c>
      <c r="BU63">
        <v>1.9578690705395501</v>
      </c>
      <c r="BX63" s="97">
        <v>1.6665540679656801</v>
      </c>
    </row>
    <row r="64" spans="10:76" ht="15.6">
      <c r="K64" s="98">
        <v>1.8807303349018401</v>
      </c>
      <c r="L64" s="98">
        <v>3.19516446950181</v>
      </c>
      <c r="M64">
        <v>0.22099531045951101</v>
      </c>
      <c r="N64" s="98">
        <v>1.02053535435663</v>
      </c>
      <c r="O64">
        <v>2.23222559964587</v>
      </c>
      <c r="P64">
        <v>2.1709928831441099</v>
      </c>
      <c r="Q64">
        <v>0.90843258543608896</v>
      </c>
      <c r="R64">
        <v>0.87052381543914203</v>
      </c>
      <c r="S64">
        <v>2.3840544095166001</v>
      </c>
      <c r="T64">
        <v>2.3813366824483899</v>
      </c>
      <c r="U64">
        <v>1.09014304648126</v>
      </c>
      <c r="V64">
        <v>2.0658099486781101</v>
      </c>
      <c r="W64">
        <v>3.1657271040455499</v>
      </c>
      <c r="X64">
        <v>0.30636905207082699</v>
      </c>
      <c r="Y64">
        <v>1.93004780629521</v>
      </c>
      <c r="Z64">
        <v>1.4650967364030101</v>
      </c>
      <c r="AA64">
        <v>1.6419292737842099</v>
      </c>
      <c r="AB64">
        <v>3.00188309505638</v>
      </c>
      <c r="AC64">
        <v>1.15573380125861</v>
      </c>
      <c r="AD64">
        <v>0.15505611863501201</v>
      </c>
      <c r="AE64">
        <v>0.41217390149739203</v>
      </c>
      <c r="AF64">
        <v>2.06453531005099</v>
      </c>
      <c r="AG64">
        <v>2.4241191496841301</v>
      </c>
      <c r="BU64">
        <v>1.9648577416806801</v>
      </c>
      <c r="BX64" s="97">
        <v>1.67390383092585</v>
      </c>
    </row>
    <row r="65" spans="11:76" ht="15.6">
      <c r="K65" s="98">
        <v>1.8882398559315401</v>
      </c>
      <c r="L65" s="98">
        <v>3.24196460454371</v>
      </c>
      <c r="M65">
        <v>0.20919868774727601</v>
      </c>
      <c r="N65" s="98">
        <v>1.0056124443324399</v>
      </c>
      <c r="O65">
        <v>2.19993506480969</v>
      </c>
      <c r="P65">
        <v>2.2283465547553498</v>
      </c>
      <c r="Q65">
        <v>0.95170442001644195</v>
      </c>
      <c r="R65">
        <v>0.86416259642550197</v>
      </c>
      <c r="S65">
        <v>2.37165796532596</v>
      </c>
      <c r="T65">
        <v>2.3925465602612501</v>
      </c>
      <c r="U65">
        <v>1.11688197495675</v>
      </c>
      <c r="V65">
        <v>1.99335559137898</v>
      </c>
      <c r="W65">
        <v>3.2081765948905798</v>
      </c>
      <c r="X65">
        <v>0.300257691430243</v>
      </c>
      <c r="Y65">
        <v>1.9014627279160601</v>
      </c>
      <c r="Z65">
        <v>1.4452786217753699</v>
      </c>
      <c r="AA65">
        <v>1.68588813660502</v>
      </c>
      <c r="AB65">
        <v>2.94661076645292</v>
      </c>
      <c r="AC65">
        <v>1.1643640442919401</v>
      </c>
      <c r="AD65">
        <v>0.16035440078900901</v>
      </c>
      <c r="AE65">
        <v>0.40484178471939603</v>
      </c>
      <c r="AF65">
        <v>2.0647364555712402</v>
      </c>
      <c r="AG65">
        <v>2.44642040725993</v>
      </c>
      <c r="BU65">
        <v>1.9629442515139499</v>
      </c>
      <c r="BX65" s="97">
        <v>1.6752015569935801</v>
      </c>
    </row>
    <row r="66" spans="11:76" ht="15.6">
      <c r="K66" s="98">
        <v>1.8871330278329701</v>
      </c>
      <c r="L66" s="98">
        <v>3.2160166211607999</v>
      </c>
      <c r="M66">
        <v>0.21432216142576099</v>
      </c>
      <c r="N66" s="98">
        <v>1.06298869303569</v>
      </c>
      <c r="O66">
        <v>2.2193018187817901</v>
      </c>
      <c r="P66">
        <v>2.1786810161811201</v>
      </c>
      <c r="Q66">
        <v>0.87398075551786503</v>
      </c>
      <c r="R66">
        <v>0.85948019007307497</v>
      </c>
      <c r="S66">
        <v>2.3941699105281802</v>
      </c>
      <c r="T66">
        <v>2.3397848113525201</v>
      </c>
      <c r="U66">
        <v>1.1296522129636399</v>
      </c>
      <c r="V66">
        <v>2.0999649895721602</v>
      </c>
      <c r="W66">
        <v>3.13057774663522</v>
      </c>
      <c r="X66">
        <v>0.303983340150004</v>
      </c>
      <c r="Y66">
        <v>1.9428242618332601</v>
      </c>
      <c r="Z66">
        <v>1.51961619419577</v>
      </c>
      <c r="AA66">
        <v>1.6461916622658199</v>
      </c>
      <c r="AB66">
        <v>2.9319953804732002</v>
      </c>
      <c r="AC66">
        <v>1.1845056941238401</v>
      </c>
      <c r="AD66">
        <v>0.17358821475862701</v>
      </c>
      <c r="AE66">
        <v>0.42926992596763902</v>
      </c>
      <c r="AF66">
        <v>2.1420339753707198</v>
      </c>
      <c r="AG66">
        <v>2.4984808993279999</v>
      </c>
      <c r="BU66">
        <v>1.98400768613774</v>
      </c>
      <c r="BX66" s="97">
        <v>1.6818692741560299</v>
      </c>
    </row>
    <row r="67" spans="11:76" ht="15.6">
      <c r="K67" s="98">
        <v>1.89103396502184</v>
      </c>
      <c r="L67" s="98">
        <v>3.3254080430758699</v>
      </c>
      <c r="M67">
        <v>0.20246623482471501</v>
      </c>
      <c r="N67" s="98">
        <v>0.71029242359961098</v>
      </c>
      <c r="O67">
        <v>2.1825309266507502</v>
      </c>
      <c r="P67">
        <v>1.5857998221060701</v>
      </c>
      <c r="Q67">
        <v>0.94456300727287901</v>
      </c>
      <c r="R67">
        <v>0.82738727200194295</v>
      </c>
      <c r="S67">
        <v>2.6167266104898301</v>
      </c>
      <c r="T67">
        <v>2.23659599867071</v>
      </c>
      <c r="U67">
        <v>1.7175306643875601</v>
      </c>
      <c r="V67">
        <v>2.0080869055064201</v>
      </c>
      <c r="W67">
        <v>2.9144349300294299</v>
      </c>
      <c r="X67">
        <v>0.349071652843502</v>
      </c>
      <c r="Y67">
        <v>1.6607520046164901</v>
      </c>
      <c r="Z67">
        <v>1.44840480918486</v>
      </c>
      <c r="AA67">
        <v>1.59488836457139</v>
      </c>
      <c r="AB67">
        <v>2.6904017515259699</v>
      </c>
      <c r="AC67">
        <v>0.56861619966663002</v>
      </c>
      <c r="AD67">
        <v>0.36691316981004801</v>
      </c>
      <c r="AE67">
        <v>0.31500280020689497</v>
      </c>
      <c r="AF67">
        <v>2.57105784708402</v>
      </c>
      <c r="AG67">
        <v>2.68840941800944</v>
      </c>
      <c r="BU67">
        <v>1.9820418513464499</v>
      </c>
      <c r="BX67" s="97">
        <v>1.6862209331375999</v>
      </c>
    </row>
    <row r="68" spans="11:76" ht="15.6">
      <c r="K68" s="98">
        <v>1.8950903132765999</v>
      </c>
      <c r="L68" s="98">
        <v>3.3401404209607901</v>
      </c>
      <c r="M68">
        <v>0.19808147371951801</v>
      </c>
      <c r="N68" s="98">
        <v>0.75309472659458099</v>
      </c>
      <c r="O68">
        <v>2.12273856593802</v>
      </c>
      <c r="P68">
        <v>1.92213360114151</v>
      </c>
      <c r="Q68">
        <v>1.00007791464926</v>
      </c>
      <c r="R68">
        <v>0.82593642884941199</v>
      </c>
      <c r="S68">
        <v>2.4513505997687401</v>
      </c>
      <c r="T68">
        <v>2.1929478685622099</v>
      </c>
      <c r="U68">
        <v>1.4887720986328701</v>
      </c>
      <c r="V68">
        <v>1.8760318241082199</v>
      </c>
      <c r="W68">
        <v>3.2390364115852401</v>
      </c>
      <c r="X68">
        <v>0.39317925240524199</v>
      </c>
      <c r="Y68">
        <v>1.65372062664252</v>
      </c>
      <c r="Z68">
        <v>1.27032174649003</v>
      </c>
      <c r="AA68">
        <v>1.73472504977213</v>
      </c>
      <c r="AB68">
        <v>2.7498274846514699</v>
      </c>
      <c r="AC68">
        <v>0.79014412544679702</v>
      </c>
      <c r="AD68">
        <v>0.28006585526886002</v>
      </c>
      <c r="AE68">
        <v>0.356702808328903</v>
      </c>
      <c r="AF68">
        <v>2.3363644653644302</v>
      </c>
      <c r="AG68">
        <v>2.6515917511435201</v>
      </c>
      <c r="BU68">
        <v>1.9856100891919299</v>
      </c>
      <c r="BX68" s="97">
        <v>1.6902450528519699</v>
      </c>
    </row>
    <row r="69" spans="11:76" ht="15.6">
      <c r="K69" s="98">
        <v>1.8973563211771101</v>
      </c>
      <c r="L69" s="98">
        <v>3.3796978840378999</v>
      </c>
      <c r="M69">
        <v>0.23315568096816</v>
      </c>
      <c r="N69" s="98">
        <v>0.77100086911694699</v>
      </c>
      <c r="O69">
        <v>2.1597281868976199</v>
      </c>
      <c r="P69">
        <v>2.0106788546718</v>
      </c>
      <c r="Q69">
        <v>1.0153890719902801</v>
      </c>
      <c r="R69">
        <v>0.86205135608397299</v>
      </c>
      <c r="S69">
        <v>2.50724857415298</v>
      </c>
      <c r="T69">
        <v>2.1989648064533101</v>
      </c>
      <c r="U69">
        <v>1.4383123939170299</v>
      </c>
      <c r="V69">
        <v>1.8337358251606299</v>
      </c>
      <c r="W69">
        <v>3.28767855692691</v>
      </c>
      <c r="X69">
        <v>0.32834908488596898</v>
      </c>
      <c r="Y69">
        <v>1.66510973012157</v>
      </c>
      <c r="Z69">
        <v>1.1646682296677</v>
      </c>
      <c r="AA69">
        <v>1.7297936452467799</v>
      </c>
      <c r="AB69">
        <v>2.75672165694737</v>
      </c>
      <c r="AC69">
        <v>0.82729627703089603</v>
      </c>
      <c r="AD69">
        <v>0.28198121789415498</v>
      </c>
      <c r="AE69">
        <v>0.370153327502033</v>
      </c>
      <c r="AF69">
        <v>2.3248811461254801</v>
      </c>
      <c r="AG69">
        <v>2.6444701556141199</v>
      </c>
      <c r="BU69">
        <v>1.97951220481499</v>
      </c>
      <c r="BX69" s="97">
        <v>1.6903647629109</v>
      </c>
    </row>
    <row r="70" spans="11:76" ht="15.6">
      <c r="K70" s="98">
        <v>1.8924587052048401</v>
      </c>
      <c r="L70" s="98">
        <v>3.37113793433653</v>
      </c>
      <c r="M70">
        <v>0.22749750066979099</v>
      </c>
      <c r="N70" s="98">
        <v>0.83001680041368897</v>
      </c>
      <c r="O70">
        <v>2.2129682563747499</v>
      </c>
      <c r="P70">
        <v>1.97388864032828</v>
      </c>
      <c r="Q70">
        <v>0.96373022775614503</v>
      </c>
      <c r="R70">
        <v>0.84762697687930899</v>
      </c>
      <c r="S70">
        <v>2.4937390744762702</v>
      </c>
      <c r="T70">
        <v>2.1679360491057098</v>
      </c>
      <c r="U70">
        <v>1.4026853766137899</v>
      </c>
      <c r="V70">
        <v>1.8659647959133301</v>
      </c>
      <c r="W70">
        <v>3.2968616501289998</v>
      </c>
      <c r="X70">
        <v>0.29237656895534903</v>
      </c>
      <c r="Y70">
        <v>1.68757685089448</v>
      </c>
      <c r="Z70">
        <v>1.1816207196445601</v>
      </c>
      <c r="AA70">
        <v>1.7370000776215999</v>
      </c>
      <c r="AB70">
        <v>2.7916105193615701</v>
      </c>
      <c r="AC70">
        <v>0.81295671786924295</v>
      </c>
      <c r="AD70">
        <v>0.29637563845721698</v>
      </c>
      <c r="AE70">
        <v>0.370469519931862</v>
      </c>
      <c r="AF70">
        <v>2.2643703445412902</v>
      </c>
      <c r="AG70">
        <v>2.5920195442487999</v>
      </c>
      <c r="BU70">
        <v>1.9802461865876499</v>
      </c>
      <c r="BX70" s="97">
        <v>1.69316124900847</v>
      </c>
    </row>
    <row r="71" spans="11:76" ht="15.6">
      <c r="K71" s="98">
        <v>1.8959386164485501</v>
      </c>
      <c r="L71" s="98">
        <v>3.3661466663576198</v>
      </c>
      <c r="M71">
        <v>0.22106653401340301</v>
      </c>
      <c r="N71" s="98">
        <v>0.76158118455734303</v>
      </c>
      <c r="O71">
        <v>2.1222519412581899</v>
      </c>
      <c r="P71">
        <v>1.87861265733266</v>
      </c>
      <c r="Q71">
        <v>0.965574167491278</v>
      </c>
      <c r="R71">
        <v>0.82713520204172397</v>
      </c>
      <c r="S71">
        <v>2.5123071426599202</v>
      </c>
      <c r="T71">
        <v>2.2217660369846399</v>
      </c>
      <c r="U71">
        <v>1.4821822121460799</v>
      </c>
      <c r="V71">
        <v>1.85687696865331</v>
      </c>
      <c r="W71">
        <v>3.2242000370301498</v>
      </c>
      <c r="X71">
        <v>0.28079081906724601</v>
      </c>
      <c r="Y71">
        <v>1.671069116313</v>
      </c>
      <c r="Z71">
        <v>1.3038493184253499</v>
      </c>
      <c r="AA71">
        <v>1.7082510296931099</v>
      </c>
      <c r="AB71">
        <v>2.7790107331979099</v>
      </c>
      <c r="AC71">
        <v>0.73777056663905605</v>
      </c>
      <c r="AD71">
        <v>0.30653491363239199</v>
      </c>
      <c r="AE71">
        <v>0.37550278293467998</v>
      </c>
      <c r="AF71">
        <v>2.3492487822049002</v>
      </c>
      <c r="AG71">
        <v>2.6444986575557499</v>
      </c>
      <c r="BU71">
        <v>1.99722294088026</v>
      </c>
      <c r="BX71" s="97">
        <v>1.7073621033504101</v>
      </c>
    </row>
    <row r="72" spans="11:76" ht="15.6">
      <c r="K72" s="98">
        <v>1.90301591183231</v>
      </c>
      <c r="L72" s="98">
        <v>3.4452532334748698</v>
      </c>
      <c r="M72">
        <v>0.13514761127984001</v>
      </c>
      <c r="N72" s="98">
        <v>0.884866273394875</v>
      </c>
      <c r="O72">
        <v>2.2948113168909501</v>
      </c>
      <c r="P72">
        <v>1.78258049277277</v>
      </c>
      <c r="Q72">
        <v>0.58043739348318901</v>
      </c>
      <c r="R72">
        <v>0.80726145588168197</v>
      </c>
      <c r="S72">
        <v>2.90776031066429</v>
      </c>
      <c r="T72">
        <v>1.88364813520698</v>
      </c>
      <c r="U72">
        <v>1.50320466813637</v>
      </c>
      <c r="V72">
        <v>2.0670021887783498</v>
      </c>
      <c r="W72">
        <v>2.9494553708377498</v>
      </c>
      <c r="X72">
        <v>0.38370035547731501</v>
      </c>
      <c r="Y72">
        <v>1.87311798134761</v>
      </c>
      <c r="Z72">
        <v>0.60765228147921602</v>
      </c>
      <c r="AA72">
        <v>1.7346262297758901</v>
      </c>
      <c r="AB72">
        <v>2.8479358165441999</v>
      </c>
      <c r="AC72">
        <v>0.54858759730144002</v>
      </c>
      <c r="AD72">
        <v>0.35165664852481399</v>
      </c>
      <c r="AE72">
        <v>0.127901208200348</v>
      </c>
      <c r="AF72">
        <v>2.99300576915669</v>
      </c>
      <c r="AG72">
        <v>2.5976914935019901</v>
      </c>
      <c r="BU72">
        <v>1.99674990782322</v>
      </c>
      <c r="BX72" s="97">
        <v>1.7124775688741001</v>
      </c>
    </row>
    <row r="73" spans="11:76" ht="15.6">
      <c r="K73" s="98">
        <v>1.9107912520497701</v>
      </c>
      <c r="L73" s="98">
        <v>3.4064045728169399</v>
      </c>
      <c r="M73">
        <v>0.176834417682282</v>
      </c>
      <c r="N73" s="98">
        <v>0.92635658886580197</v>
      </c>
      <c r="O73">
        <v>2.3213517935557202</v>
      </c>
      <c r="P73">
        <v>1.9522376132902</v>
      </c>
      <c r="Q73">
        <v>0.64204394831518197</v>
      </c>
      <c r="R73">
        <v>0.79791900116646897</v>
      </c>
      <c r="S73">
        <v>2.8381112861891298</v>
      </c>
      <c r="T73">
        <v>1.9003267236664301</v>
      </c>
      <c r="U73">
        <v>1.36650908912333</v>
      </c>
      <c r="V73">
        <v>1.99666267247478</v>
      </c>
      <c r="W73">
        <v>3.1047353958920598</v>
      </c>
      <c r="X73">
        <v>0.38660540359902901</v>
      </c>
      <c r="Y73">
        <v>1.9079192398523299</v>
      </c>
      <c r="Z73">
        <v>0.64995798081999201</v>
      </c>
      <c r="AA73">
        <v>1.80367077092888</v>
      </c>
      <c r="AB73">
        <v>2.9338495210883502</v>
      </c>
      <c r="AC73">
        <v>0.67115064405441205</v>
      </c>
      <c r="AD73">
        <v>0.296584843287374</v>
      </c>
      <c r="AE73">
        <v>0.15840039059300401</v>
      </c>
      <c r="AF73">
        <v>2.8333855905477998</v>
      </c>
      <c r="AG73">
        <v>2.6419994373405999</v>
      </c>
      <c r="BU73">
        <v>1.9978178604415899</v>
      </c>
      <c r="BX73" s="97">
        <v>1.71544010223184</v>
      </c>
    </row>
    <row r="74" spans="11:76" ht="15.6">
      <c r="K74" s="98">
        <v>1.91148795684251</v>
      </c>
      <c r="L74" s="98">
        <v>3.4081159747932701</v>
      </c>
      <c r="M74">
        <v>0.18211883878705701</v>
      </c>
      <c r="N74" s="98">
        <v>0.93504707999714398</v>
      </c>
      <c r="O74">
        <v>2.3728852181116298</v>
      </c>
      <c r="P74">
        <v>1.9828495304494</v>
      </c>
      <c r="Q74">
        <v>0.62384885316812999</v>
      </c>
      <c r="R74">
        <v>0.87091169868435803</v>
      </c>
      <c r="S74">
        <v>2.81415151507978</v>
      </c>
      <c r="T74">
        <v>1.9209591201821801</v>
      </c>
      <c r="U74">
        <v>1.33904039811016</v>
      </c>
      <c r="V74">
        <v>2.0305170633377498</v>
      </c>
      <c r="W74">
        <v>3.24201643994199</v>
      </c>
      <c r="X74">
        <v>0.34608235436524298</v>
      </c>
      <c r="Y74">
        <v>1.92780139722488</v>
      </c>
      <c r="Z74">
        <v>0.67121959875585702</v>
      </c>
      <c r="AA74">
        <v>1.8360249182697199</v>
      </c>
      <c r="AB74">
        <v>2.9899784679305501</v>
      </c>
      <c r="AC74">
        <v>0.67620473558689698</v>
      </c>
      <c r="AD74">
        <v>0.27342969155306301</v>
      </c>
      <c r="AE74">
        <v>0.16909312948840399</v>
      </c>
      <c r="AF74">
        <v>2.7063672278064299</v>
      </c>
      <c r="AG74">
        <v>2.6032953824813698</v>
      </c>
      <c r="BU74">
        <v>2.0072160746841501</v>
      </c>
      <c r="BX74" s="97">
        <v>1.7280301099870301</v>
      </c>
    </row>
    <row r="75" spans="11:76" ht="15.6">
      <c r="K75" s="98">
        <v>1.92249891613238</v>
      </c>
      <c r="L75" s="98">
        <v>3.4479717670577501</v>
      </c>
      <c r="M75">
        <v>0.17865690768807199</v>
      </c>
      <c r="N75" s="98">
        <v>0.93323676344879702</v>
      </c>
      <c r="O75">
        <v>2.3812765643147098</v>
      </c>
      <c r="P75">
        <v>2.0089433460392199</v>
      </c>
      <c r="Q75">
        <v>0.61544608046387195</v>
      </c>
      <c r="R75">
        <v>0.82311316559530401</v>
      </c>
      <c r="S75">
        <v>2.81771390815948</v>
      </c>
      <c r="T75">
        <v>1.94579237622221</v>
      </c>
      <c r="U75">
        <v>1.3516092781931199</v>
      </c>
      <c r="V75">
        <v>2.0629728882865002</v>
      </c>
      <c r="W75">
        <v>3.2850573881275702</v>
      </c>
      <c r="X75">
        <v>0.361780445440681</v>
      </c>
      <c r="Y75">
        <v>1.9542396860861</v>
      </c>
      <c r="Z75">
        <v>0.68899425489250099</v>
      </c>
      <c r="AA75">
        <v>1.8142472691899301</v>
      </c>
      <c r="AB75">
        <v>3.0246721639569301</v>
      </c>
      <c r="AC75">
        <v>0.72746607250735595</v>
      </c>
      <c r="AD75">
        <v>0.26251026812542899</v>
      </c>
      <c r="AE75">
        <v>0.16937825281796801</v>
      </c>
      <c r="AF75">
        <v>2.6864511499617301</v>
      </c>
      <c r="AG75">
        <v>2.62494288881354</v>
      </c>
      <c r="BU75">
        <v>2.01730361109083</v>
      </c>
      <c r="BX75" s="97">
        <v>1.7403844196259599</v>
      </c>
    </row>
    <row r="76" spans="11:76" ht="15.6">
      <c r="K76" s="98">
        <v>1.92836654799398</v>
      </c>
      <c r="L76" s="98">
        <v>3.46741517773938</v>
      </c>
      <c r="M76">
        <v>0.171176921475474</v>
      </c>
      <c r="N76" s="98">
        <v>0.93863224344321605</v>
      </c>
      <c r="O76">
        <v>2.3683823768645</v>
      </c>
      <c r="P76">
        <v>1.98047316259426</v>
      </c>
      <c r="Q76">
        <v>0.63040287489859004</v>
      </c>
      <c r="R76">
        <v>0.78413516384864901</v>
      </c>
      <c r="S76">
        <v>2.8608006975279001</v>
      </c>
      <c r="T76">
        <v>1.9190643983206399</v>
      </c>
      <c r="U76">
        <v>1.3515428891086001</v>
      </c>
      <c r="V76">
        <v>2.02929510951064</v>
      </c>
      <c r="W76">
        <v>3.2436505514303402</v>
      </c>
      <c r="X76">
        <v>0.36912989955584802</v>
      </c>
      <c r="Y76">
        <v>1.9303312354044599</v>
      </c>
      <c r="Z76">
        <v>0.67200580706044299</v>
      </c>
      <c r="AA76">
        <v>1.82243459204923</v>
      </c>
      <c r="AB76">
        <v>3.0046741677253199</v>
      </c>
      <c r="AC76">
        <v>0.67090015230522604</v>
      </c>
      <c r="AD76">
        <v>0.28777709239786298</v>
      </c>
      <c r="AE76">
        <v>0.171176921475474</v>
      </c>
      <c r="AF76">
        <v>2.8023798432795002</v>
      </c>
      <c r="AG76">
        <v>2.63508096276448</v>
      </c>
      <c r="BU76">
        <v>2.0601200317182702</v>
      </c>
      <c r="BX76" s="97">
        <v>1.753994196309</v>
      </c>
    </row>
    <row r="77" spans="11:76" ht="15.6">
      <c r="K77" s="98">
        <v>1.94266505008338</v>
      </c>
      <c r="L77" s="98">
        <v>3.6170460731435998</v>
      </c>
      <c r="M77">
        <v>0.13835681862698801</v>
      </c>
      <c r="N77" s="98">
        <v>0.765089873639898</v>
      </c>
      <c r="O77">
        <v>2.55917977257955</v>
      </c>
      <c r="P77">
        <v>1.6884747871568699</v>
      </c>
      <c r="Q77">
        <v>0.40599015422865598</v>
      </c>
      <c r="R77">
        <v>1.31405959608765</v>
      </c>
      <c r="S77">
        <v>2.9210094050723598</v>
      </c>
      <c r="T77">
        <v>2.28315795940894</v>
      </c>
      <c r="U77">
        <v>1.9508929410222899</v>
      </c>
      <c r="V77">
        <v>2.3412158413034798</v>
      </c>
      <c r="W77">
        <v>2.5417350547982598</v>
      </c>
      <c r="X77">
        <v>0.46351520515345201</v>
      </c>
      <c r="Y77">
        <v>2.3860671976095298</v>
      </c>
      <c r="Z77">
        <v>0.67288389640742596</v>
      </c>
      <c r="AA77">
        <v>1.8143453335953501</v>
      </c>
      <c r="AB77">
        <v>3.09812661492104</v>
      </c>
      <c r="AC77">
        <v>8.1348526372931995E-2</v>
      </c>
      <c r="AD77">
        <v>0.13752559192180999</v>
      </c>
      <c r="AE77">
        <v>0.109210073455954</v>
      </c>
      <c r="AF77">
        <v>3.0157477555967902</v>
      </c>
      <c r="AG77">
        <v>2.9511523006334102</v>
      </c>
      <c r="BU77">
        <v>2.0605942601860998</v>
      </c>
      <c r="BX77" s="97">
        <v>1.76259752837823</v>
      </c>
    </row>
    <row r="78" spans="11:76" ht="15.6">
      <c r="K78" s="98">
        <v>1.94949051571417</v>
      </c>
      <c r="L78" s="98">
        <v>3.5153202590053199</v>
      </c>
      <c r="M78">
        <v>0.19822648449749999</v>
      </c>
      <c r="N78" s="98">
        <v>0.83484808279052503</v>
      </c>
      <c r="O78">
        <v>2.6151946100944699</v>
      </c>
      <c r="P78">
        <v>1.89700627912935</v>
      </c>
      <c r="Q78">
        <v>0.46223935330448901</v>
      </c>
      <c r="R78">
        <v>1.2377450118976701</v>
      </c>
      <c r="S78">
        <v>2.8397306738602199</v>
      </c>
      <c r="T78">
        <v>2.2582898889736001</v>
      </c>
      <c r="U78">
        <v>1.6893475849763899</v>
      </c>
      <c r="V78">
        <v>2.2467984119456998</v>
      </c>
      <c r="W78">
        <v>2.9246708082285799</v>
      </c>
      <c r="X78">
        <v>0.46161636528889799</v>
      </c>
      <c r="Y78">
        <v>2.39841888460063</v>
      </c>
      <c r="Z78">
        <v>0.69952581679978199</v>
      </c>
      <c r="AA78">
        <v>1.8274074635256099</v>
      </c>
      <c r="AB78">
        <v>3.2128808881227102</v>
      </c>
      <c r="AC78">
        <v>0.30645032870682898</v>
      </c>
      <c r="AD78">
        <v>0.13183638485601001</v>
      </c>
      <c r="AE78">
        <v>7.5665484321488494E-2</v>
      </c>
      <c r="AF78">
        <v>2.7639727800122298</v>
      </c>
      <c r="AG78">
        <v>2.9047367780558999</v>
      </c>
      <c r="BU78">
        <v>2.0775276433224299</v>
      </c>
      <c r="BX78" s="97">
        <v>1.7808199344580899</v>
      </c>
    </row>
    <row r="79" spans="11:76" ht="15.6">
      <c r="K79" s="98">
        <v>1.9654561025007</v>
      </c>
      <c r="L79" s="98">
        <v>3.54022414380018</v>
      </c>
      <c r="M79">
        <v>0.19166961219461301</v>
      </c>
      <c r="N79" s="98">
        <v>0.83327166223196902</v>
      </c>
      <c r="O79">
        <v>2.6054483093714</v>
      </c>
      <c r="P79">
        <v>1.92234927205491</v>
      </c>
      <c r="Q79">
        <v>0.45585844406651599</v>
      </c>
      <c r="R79">
        <v>1.2560690515453099</v>
      </c>
      <c r="S79">
        <v>2.86888129044062</v>
      </c>
      <c r="T79">
        <v>2.3007826643343101</v>
      </c>
      <c r="U79">
        <v>1.6156351012626999</v>
      </c>
      <c r="V79">
        <v>2.2986827184448302</v>
      </c>
      <c r="W79">
        <v>2.99389561006176</v>
      </c>
      <c r="X79">
        <v>0.506507379493492</v>
      </c>
      <c r="Y79">
        <v>2.3580265512838601</v>
      </c>
      <c r="Z79">
        <v>0.74224516118279504</v>
      </c>
      <c r="AA79">
        <v>1.8719871663410801</v>
      </c>
      <c r="AB79">
        <v>3.22562993870672</v>
      </c>
      <c r="AC79">
        <v>0.389031034675906</v>
      </c>
      <c r="AD79">
        <v>0.15019742316460599</v>
      </c>
      <c r="AE79">
        <v>8.5922647082726997E-2</v>
      </c>
      <c r="AF79">
        <v>2.7221211626291102</v>
      </c>
      <c r="AG79">
        <v>2.9217818548569601</v>
      </c>
      <c r="BU79">
        <v>2.0765773528098701</v>
      </c>
      <c r="BX79" s="97">
        <v>1.78562195659942</v>
      </c>
    </row>
    <row r="80" spans="11:76" ht="15.6">
      <c r="K80" s="98">
        <v>1.9685403328489</v>
      </c>
      <c r="L80" s="98">
        <v>3.5418772970201098</v>
      </c>
      <c r="M80">
        <v>0.20981770157553301</v>
      </c>
      <c r="N80" s="98">
        <v>0.84401465836770195</v>
      </c>
      <c r="O80">
        <v>2.6154891795569699</v>
      </c>
      <c r="P80">
        <v>1.93633866766255</v>
      </c>
      <c r="Q80">
        <v>0.43901315105601402</v>
      </c>
      <c r="R80">
        <v>1.2798362323651</v>
      </c>
      <c r="S80">
        <v>2.8850837218120899</v>
      </c>
      <c r="T80">
        <v>2.3147419103804601</v>
      </c>
      <c r="U80">
        <v>1.5857468716754699</v>
      </c>
      <c r="V80">
        <v>2.30829698436591</v>
      </c>
      <c r="W80">
        <v>3.0308502622920002</v>
      </c>
      <c r="X80">
        <v>0.49288268926716</v>
      </c>
      <c r="Y80">
        <v>2.3165065012266401</v>
      </c>
      <c r="Z80">
        <v>0.78414815440123398</v>
      </c>
      <c r="AA80">
        <v>1.86520604131615</v>
      </c>
      <c r="AB80">
        <v>3.2514849384487801</v>
      </c>
      <c r="AC80">
        <v>0.37929511552191197</v>
      </c>
      <c r="AD80">
        <v>0.133411920619806</v>
      </c>
      <c r="AE80">
        <v>0.101405651006438</v>
      </c>
      <c r="AF80">
        <v>2.6923342552238498</v>
      </c>
      <c r="AG80">
        <v>2.94966990663537</v>
      </c>
      <c r="BU80">
        <v>2.0647530855029599</v>
      </c>
      <c r="BX80" s="97">
        <v>1.7769647634569601</v>
      </c>
    </row>
    <row r="81" spans="10:76" ht="15.6">
      <c r="K81" s="98">
        <v>1.9580888715595499</v>
      </c>
      <c r="L81" s="98">
        <v>3.5260807018657201</v>
      </c>
      <c r="M81">
        <v>0.19455398591161499</v>
      </c>
      <c r="N81" s="98">
        <v>0.82769801886828298</v>
      </c>
      <c r="O81">
        <v>2.5968132152034702</v>
      </c>
      <c r="P81">
        <v>1.9146987803106501</v>
      </c>
      <c r="Q81">
        <v>0.46881996186860497</v>
      </c>
      <c r="R81">
        <v>1.25806370565764</v>
      </c>
      <c r="S81">
        <v>2.8631944056048</v>
      </c>
      <c r="T81">
        <v>2.2848226177085502</v>
      </c>
      <c r="U81">
        <v>1.64489478517716</v>
      </c>
      <c r="V81">
        <v>2.28309186014731</v>
      </c>
      <c r="W81">
        <v>2.9699332949228001</v>
      </c>
      <c r="X81">
        <v>0.50069185789250203</v>
      </c>
      <c r="Y81">
        <v>2.3575064736614602</v>
      </c>
      <c r="Z81">
        <v>0.75081443527122504</v>
      </c>
      <c r="AA81">
        <v>1.84144814645462</v>
      </c>
      <c r="AB81">
        <v>3.2016168471458801</v>
      </c>
      <c r="AC81">
        <v>0.28713672002273199</v>
      </c>
      <c r="AD81">
        <v>0.14811546159672201</v>
      </c>
      <c r="AE81">
        <v>0.100080052956711</v>
      </c>
      <c r="AF81">
        <v>2.7222662891067801</v>
      </c>
      <c r="AG81">
        <v>2.9128167977925199</v>
      </c>
      <c r="BU81">
        <v>1.9025106377619601</v>
      </c>
      <c r="BX81" s="97">
        <v>1.88835874164475</v>
      </c>
    </row>
    <row r="82" spans="10:76" ht="15.6">
      <c r="J82">
        <v>8</v>
      </c>
      <c r="K82" s="98">
        <v>1.93416054984587</v>
      </c>
      <c r="L82" s="98">
        <v>3.7107601914089501</v>
      </c>
      <c r="M82">
        <v>0.13945909914626101</v>
      </c>
      <c r="N82" s="98">
        <v>0.44203368099838303</v>
      </c>
      <c r="O82">
        <v>3.66368231011033</v>
      </c>
      <c r="P82">
        <v>1.15532589423853</v>
      </c>
      <c r="Q82">
        <v>0.16572355464559599</v>
      </c>
      <c r="R82">
        <v>1.45862755504348</v>
      </c>
      <c r="S82">
        <v>3.2646502083999098</v>
      </c>
      <c r="T82">
        <v>3.5033220836972498</v>
      </c>
      <c r="U82">
        <v>3.7417342403974598</v>
      </c>
      <c r="V82">
        <v>3.6809558774440099</v>
      </c>
      <c r="W82">
        <v>3.6796474644222701</v>
      </c>
      <c r="X82">
        <v>0.465185718702949</v>
      </c>
      <c r="Y82">
        <v>1.4997282140366699</v>
      </c>
      <c r="Z82">
        <v>0.62552461849907404</v>
      </c>
      <c r="AA82">
        <v>1.21547131787115</v>
      </c>
      <c r="AB82">
        <v>3.2831859456062702</v>
      </c>
      <c r="AC82">
        <v>0.23367687287796901</v>
      </c>
      <c r="AD82">
        <v>0.23777580794206199</v>
      </c>
      <c r="AE82">
        <v>0.12653396799581501</v>
      </c>
      <c r="AF82">
        <v>3.4067122608561999</v>
      </c>
      <c r="AG82">
        <v>3.3181745706316299</v>
      </c>
      <c r="BU82">
        <v>1.8607873227225999</v>
      </c>
      <c r="BX82" s="97">
        <v>1.8900994247259499</v>
      </c>
    </row>
    <row r="83" spans="10:76" ht="15.6">
      <c r="K83" s="98">
        <v>1.9340779075672301</v>
      </c>
      <c r="L83" s="98">
        <v>3.7129488381276601</v>
      </c>
      <c r="M83">
        <v>0.11093724765115801</v>
      </c>
      <c r="N83" s="98">
        <v>0.47653353723314601</v>
      </c>
      <c r="O83">
        <v>3.7748650336857899</v>
      </c>
      <c r="P83">
        <v>1.3885317519689799</v>
      </c>
      <c r="Q83">
        <v>0.212679814255645</v>
      </c>
      <c r="R83">
        <v>1.2214927582028099</v>
      </c>
      <c r="S83">
        <v>3.1935084799868299</v>
      </c>
      <c r="T83">
        <v>3.4525344584774502</v>
      </c>
      <c r="U83">
        <v>3.6306125745264</v>
      </c>
      <c r="V83">
        <v>3.68949631964766</v>
      </c>
      <c r="W83">
        <v>3.70677282521395</v>
      </c>
      <c r="X83">
        <v>0.200808196170255</v>
      </c>
      <c r="Y83">
        <v>1.56573640165914</v>
      </c>
      <c r="Z83">
        <v>0.74843503795631705</v>
      </c>
      <c r="AA83">
        <v>1.38676924108063</v>
      </c>
      <c r="AB83">
        <v>3.2629296014716398</v>
      </c>
      <c r="AC83">
        <v>0.60639569638567004</v>
      </c>
      <c r="AD83">
        <v>0.15434170634972699</v>
      </c>
      <c r="AE83">
        <v>0.18328672648209199</v>
      </c>
      <c r="AF83">
        <v>3.4594942998337399</v>
      </c>
      <c r="AG83">
        <v>3.3213707399194101</v>
      </c>
      <c r="BU83">
        <v>1.87393279244641</v>
      </c>
      <c r="BX83" s="97">
        <v>1.8893906387683099</v>
      </c>
    </row>
    <row r="84" spans="10:76" ht="15.6">
      <c r="K84" s="98">
        <v>1.9330997454637699</v>
      </c>
      <c r="L84" s="98">
        <v>3.7417781007392499</v>
      </c>
      <c r="M84">
        <v>9.1625713162421005E-2</v>
      </c>
      <c r="N84" s="98">
        <v>0.50677695542374002</v>
      </c>
      <c r="O84">
        <v>3.7417781007392499</v>
      </c>
      <c r="P84">
        <v>1.5216830180283001</v>
      </c>
      <c r="Q84">
        <v>0.26139945790883801</v>
      </c>
      <c r="R84">
        <v>1.1088728256854199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8.3995864607686294E-2</v>
      </c>
      <c r="Y84">
        <v>1.69222556823343</v>
      </c>
      <c r="Z84">
        <v>0.88636466414592097</v>
      </c>
      <c r="AA84">
        <v>1.3767174093777099</v>
      </c>
      <c r="AB84">
        <v>2.98927067843817</v>
      </c>
      <c r="AC84">
        <v>0.83201003610131397</v>
      </c>
      <c r="AD84">
        <v>0.193296928940968</v>
      </c>
      <c r="AE84">
        <v>0.21081992552126799</v>
      </c>
      <c r="AF84">
        <v>3.4747281149193801</v>
      </c>
      <c r="AG84">
        <v>3.1990447273281699</v>
      </c>
      <c r="BU84">
        <v>1.8288615763526901</v>
      </c>
      <c r="BX84" s="97">
        <v>1.87136165002432</v>
      </c>
    </row>
    <row r="85" spans="10:76" ht="15.6">
      <c r="K85" s="98">
        <v>1.91542830799368</v>
      </c>
      <c r="L85" s="98">
        <v>3.7261202502765198</v>
      </c>
      <c r="M85">
        <v>0.10211382756491</v>
      </c>
      <c r="N85" s="98">
        <v>0.45401108711398003</v>
      </c>
      <c r="O85">
        <v>3.6951150913798099</v>
      </c>
      <c r="P85">
        <v>1.49782481053038</v>
      </c>
      <c r="Q85">
        <v>0.29706527352987899</v>
      </c>
      <c r="R85">
        <v>1.1086504084100199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0.14528430458855399</v>
      </c>
      <c r="Y85">
        <v>1.63463855363988</v>
      </c>
      <c r="Z85">
        <v>0.83041945624331104</v>
      </c>
      <c r="AA85">
        <v>1.36276832623401</v>
      </c>
      <c r="AB85">
        <v>3.0582155432703999</v>
      </c>
      <c r="AC85">
        <v>0.81999491045321704</v>
      </c>
      <c r="AD85">
        <v>0.143286569282813</v>
      </c>
      <c r="AE85">
        <v>0.250869163057164</v>
      </c>
      <c r="AF85">
        <v>3.60325279569523</v>
      </c>
      <c r="AG85">
        <v>3.2113534877671999</v>
      </c>
      <c r="BU85">
        <v>1.7736860996149699</v>
      </c>
      <c r="BX85" s="97">
        <v>1.8524275490376301</v>
      </c>
    </row>
    <row r="86" spans="10:76" ht="15.6">
      <c r="K86" s="98">
        <v>1.89446824053887</v>
      </c>
      <c r="L86" s="98">
        <v>3.69200547575445</v>
      </c>
      <c r="M86">
        <v>0.110064116915407</v>
      </c>
      <c r="N86" s="98">
        <v>0.50298008140613804</v>
      </c>
      <c r="O86">
        <v>3.6052694572136899</v>
      </c>
      <c r="P86">
        <v>1.4471711805370799</v>
      </c>
      <c r="Q86">
        <v>0.31230565723088199</v>
      </c>
      <c r="R86">
        <v>1.10917428821527</v>
      </c>
      <c r="S86">
        <v>3.24186885836717</v>
      </c>
      <c r="T86">
        <v>3.4657906028429299</v>
      </c>
      <c r="U86">
        <v>3.3419004768754301</v>
      </c>
      <c r="V86">
        <v>3.75835639266684</v>
      </c>
      <c r="W86">
        <v>3.5373449003135899</v>
      </c>
      <c r="X86">
        <v>0.18346871244118301</v>
      </c>
      <c r="Y86">
        <v>1.4858764071269699</v>
      </c>
      <c r="Z86">
        <v>0.77195245778513699</v>
      </c>
      <c r="AA86">
        <v>1.3138859753782599</v>
      </c>
      <c r="AB86">
        <v>3.05344639378789</v>
      </c>
      <c r="AC86">
        <v>0.69203690433433496</v>
      </c>
      <c r="AD86">
        <v>0.17940257988307801</v>
      </c>
      <c r="AE86">
        <v>0.163054275477995</v>
      </c>
      <c r="AF86">
        <v>3.6853084179071001</v>
      </c>
      <c r="AG86">
        <v>3.0823509292998001</v>
      </c>
      <c r="BU86">
        <v>1.7377425725801301</v>
      </c>
      <c r="BX86" s="97">
        <v>1.8327756734125999</v>
      </c>
    </row>
    <row r="87" spans="10:76" ht="15.6">
      <c r="K87" s="98">
        <v>1.8766398804527</v>
      </c>
      <c r="L87" s="98">
        <v>3.6444076891933799</v>
      </c>
      <c r="M87">
        <v>5.7398988776187099E-2</v>
      </c>
      <c r="N87" s="98">
        <v>0.229275037874722</v>
      </c>
      <c r="O87">
        <v>3.6172286563749299</v>
      </c>
      <c r="P87">
        <v>1.41102716953791</v>
      </c>
      <c r="Q87">
        <v>5.6613098249351297E-2</v>
      </c>
      <c r="R87">
        <v>0.77292760608452504</v>
      </c>
      <c r="S87">
        <v>3.1527188431448301</v>
      </c>
      <c r="T87">
        <v>3.4616352847896299</v>
      </c>
      <c r="U87">
        <v>3.31686963308174</v>
      </c>
      <c r="V87">
        <v>3.65406520942927</v>
      </c>
      <c r="W87">
        <v>3.4327971898418999</v>
      </c>
      <c r="X87">
        <v>0.52582074928938405</v>
      </c>
      <c r="Y87">
        <v>2.3583650764783499</v>
      </c>
      <c r="Z87">
        <v>0.71900236161115905</v>
      </c>
      <c r="AA87">
        <v>0.91320319259103899</v>
      </c>
      <c r="AB87">
        <v>3.0678291202701802</v>
      </c>
      <c r="AC87">
        <v>0.53510326539833497</v>
      </c>
      <c r="AD87">
        <v>0.23217602326428499</v>
      </c>
      <c r="AE87">
        <v>0.14105843262086601</v>
      </c>
      <c r="AF87">
        <v>3.4788267880241999</v>
      </c>
      <c r="AG87">
        <v>3.0668313379014398</v>
      </c>
      <c r="BU87">
        <v>1.73538200162018</v>
      </c>
      <c r="BX87" s="97">
        <v>1.8316626502254301</v>
      </c>
    </row>
    <row r="88" spans="10:76" ht="15.6">
      <c r="K88" s="98">
        <v>1.8724252462745099</v>
      </c>
      <c r="L88" s="98">
        <v>3.6449418876122701</v>
      </c>
      <c r="M88">
        <v>6.9598001975450102E-2</v>
      </c>
      <c r="N88" s="98">
        <v>0.34890530182947999</v>
      </c>
      <c r="O88">
        <v>3.6449418876122701</v>
      </c>
      <c r="P88">
        <v>1.56859707461578</v>
      </c>
      <c r="Q88">
        <v>0.30481497426323301</v>
      </c>
      <c r="R88">
        <v>0.666346805873265</v>
      </c>
      <c r="S88">
        <v>3.1058844236804402</v>
      </c>
      <c r="T88">
        <v>3.4437503093448698</v>
      </c>
      <c r="U88">
        <v>3.2941349960351101</v>
      </c>
      <c r="V88">
        <v>3.62908475777426</v>
      </c>
      <c r="W88">
        <v>3.42100708301769</v>
      </c>
      <c r="X88">
        <v>0.171543884119573</v>
      </c>
      <c r="Y88">
        <v>2.2288126043003502</v>
      </c>
      <c r="Z88">
        <v>0.777639342733358</v>
      </c>
      <c r="AA88">
        <v>0.97731266181152698</v>
      </c>
      <c r="AB88">
        <v>3.05264709475472</v>
      </c>
      <c r="AC88">
        <v>0.69541123896199897</v>
      </c>
      <c r="AD88">
        <v>0.26619861383207899</v>
      </c>
      <c r="AE88">
        <v>5.1051943642255897E-2</v>
      </c>
      <c r="AF88">
        <v>3.51446263668978</v>
      </c>
      <c r="AG88">
        <v>3.0613274829155399</v>
      </c>
      <c r="BU88">
        <v>1.7212641772142601</v>
      </c>
      <c r="BX88" s="97">
        <v>1.82367980524177</v>
      </c>
    </row>
    <row r="89" spans="10:76" ht="15.6">
      <c r="K89" s="98">
        <v>1.8641558422268001</v>
      </c>
      <c r="L89" s="98">
        <v>3.6162029833101901</v>
      </c>
      <c r="M89">
        <v>8.6631682382519101E-2</v>
      </c>
      <c r="N89" s="98">
        <v>0.25302255451042999</v>
      </c>
      <c r="O89">
        <v>3.6718125898138401</v>
      </c>
      <c r="P89">
        <v>1.44615911787467</v>
      </c>
      <c r="Q89">
        <v>0.26773094244085899</v>
      </c>
      <c r="R89">
        <v>0.64024150534937396</v>
      </c>
      <c r="S89">
        <v>3.1707459914001501</v>
      </c>
      <c r="T89">
        <v>3.5258716899807201</v>
      </c>
      <c r="U89">
        <v>3.2121975531120799</v>
      </c>
      <c r="V89">
        <v>3.7238418485552001</v>
      </c>
      <c r="W89">
        <v>3.4781077965498199</v>
      </c>
      <c r="X89">
        <v>0.15644043364223101</v>
      </c>
      <c r="Y89">
        <v>2.1490267035935999</v>
      </c>
      <c r="Z89">
        <v>0.633199327558011</v>
      </c>
      <c r="AA89">
        <v>0.92182922442229098</v>
      </c>
      <c r="AB89">
        <v>2.9873221374349201</v>
      </c>
      <c r="AC89">
        <v>0.79528488397105901</v>
      </c>
      <c r="AD89">
        <v>0.31148895603744298</v>
      </c>
      <c r="AE89">
        <v>6.4943080399866904E-2</v>
      </c>
      <c r="AF89">
        <v>3.3451217820207702</v>
      </c>
      <c r="AG89">
        <v>3.07509920457675</v>
      </c>
      <c r="BU89">
        <v>1.7101763705561599</v>
      </c>
      <c r="BX89" s="97">
        <v>1.81505110075905</v>
      </c>
    </row>
    <row r="90" spans="10:76" ht="15.6">
      <c r="K90" s="98">
        <v>1.8541003743737801</v>
      </c>
      <c r="L90" s="98">
        <v>3.6080783349460601</v>
      </c>
      <c r="M90">
        <v>8.75067294211858E-2</v>
      </c>
      <c r="N90" s="98">
        <v>0.27285512095973502</v>
      </c>
      <c r="O90">
        <v>3.7094832402348099</v>
      </c>
      <c r="P90">
        <v>1.5001714617767701</v>
      </c>
      <c r="Q90">
        <v>0.32023294809387698</v>
      </c>
      <c r="R90">
        <v>0.59702609498146897</v>
      </c>
      <c r="S90">
        <v>3.0876639259469001</v>
      </c>
      <c r="T90">
        <v>3.49756759980745</v>
      </c>
      <c r="U90">
        <v>3.16076256855145</v>
      </c>
      <c r="V90">
        <v>3.7488023707676401</v>
      </c>
      <c r="W90">
        <v>3.3403157798877099</v>
      </c>
      <c r="X90">
        <v>0.30141672291177202</v>
      </c>
      <c r="Y90">
        <v>2.13771638926743</v>
      </c>
      <c r="Z90">
        <v>0.682490024612603</v>
      </c>
      <c r="AA90">
        <v>1.0013582238119201</v>
      </c>
      <c r="AB90">
        <v>2.9729450967770199</v>
      </c>
      <c r="AC90">
        <v>0.78109432590986805</v>
      </c>
      <c r="AD90">
        <v>0.23585888920273401</v>
      </c>
      <c r="AE90">
        <v>0.10932686163382099</v>
      </c>
      <c r="AF90">
        <v>3.24878225637719</v>
      </c>
      <c r="AG90">
        <v>3.0893938675000401</v>
      </c>
      <c r="BU90">
        <v>1.6897299590222601</v>
      </c>
      <c r="BX90" s="97">
        <v>1.7928321815306201</v>
      </c>
    </row>
    <row r="91" spans="10:76" ht="15.6">
      <c r="K91" s="98">
        <v>1.8331185703378201</v>
      </c>
      <c r="L91" s="98">
        <v>3.5727064912687898</v>
      </c>
      <c r="M91">
        <v>6.3121437955317494E-2</v>
      </c>
      <c r="N91" s="98">
        <v>0.25911093029322002</v>
      </c>
      <c r="O91">
        <v>3.66405116785013</v>
      </c>
      <c r="P91">
        <v>1.55940668959678</v>
      </c>
      <c r="Q91">
        <v>0.195219097314666</v>
      </c>
      <c r="R91">
        <v>0.66537864398018298</v>
      </c>
      <c r="S91">
        <v>3.0161649150602399</v>
      </c>
      <c r="T91">
        <v>3.4084604207308402</v>
      </c>
      <c r="U91">
        <v>3.1082608854853602</v>
      </c>
      <c r="V91">
        <v>3.7954388760733</v>
      </c>
      <c r="W91">
        <v>3.2149551100124598</v>
      </c>
      <c r="X91">
        <v>0.35684487759018801</v>
      </c>
      <c r="Y91">
        <v>2.2178874682682399</v>
      </c>
      <c r="Z91">
        <v>0.72425912113742297</v>
      </c>
      <c r="AA91">
        <v>1.0192651794635801</v>
      </c>
      <c r="AB91">
        <v>2.9938999975354199</v>
      </c>
      <c r="AC91">
        <v>0.72925295282189395</v>
      </c>
      <c r="AD91">
        <v>0.18587496126181899</v>
      </c>
      <c r="AE91">
        <v>0.15037368841227899</v>
      </c>
      <c r="AF91">
        <v>3.1715085202597701</v>
      </c>
      <c r="AG91">
        <v>2.9944143603901399</v>
      </c>
      <c r="BU91">
        <v>1.6625484406723201</v>
      </c>
      <c r="BX91" s="97">
        <v>1.7856737895766099</v>
      </c>
    </row>
    <row r="92" spans="10:76" ht="15.6">
      <c r="K92" s="98">
        <v>1.8237182307354001</v>
      </c>
      <c r="L92" s="98">
        <v>3.5447304163178699</v>
      </c>
      <c r="M92">
        <v>8.5233379225848296E-2</v>
      </c>
      <c r="N92" s="98">
        <v>0.106603249649634</v>
      </c>
      <c r="O92">
        <v>3.5258230616033801</v>
      </c>
      <c r="P92">
        <v>0.33797385554264697</v>
      </c>
      <c r="Q92">
        <v>0.100902049803187</v>
      </c>
      <c r="R92">
        <v>1.04304998399555</v>
      </c>
      <c r="S92">
        <v>2.95883830717883</v>
      </c>
      <c r="T92">
        <v>3.32710597870848</v>
      </c>
      <c r="U92">
        <v>3.04993369789638</v>
      </c>
      <c r="V92">
        <v>3.7008546270751901</v>
      </c>
      <c r="W92">
        <v>3.1799941021398701</v>
      </c>
      <c r="X92">
        <v>0.540948625260398</v>
      </c>
      <c r="Y92">
        <v>2.0261792651595898</v>
      </c>
      <c r="Z92">
        <v>0.81383026725714702</v>
      </c>
      <c r="AA92">
        <v>0.78731686506654397</v>
      </c>
      <c r="AB92">
        <v>2.9044650054903798</v>
      </c>
      <c r="AC92">
        <v>0.42211527806259302</v>
      </c>
      <c r="AD92">
        <v>0.14631784199876299</v>
      </c>
      <c r="AE92">
        <v>0.15229333922379801</v>
      </c>
      <c r="AF92">
        <v>3.08359509032756</v>
      </c>
      <c r="AG92">
        <v>2.9651298464617599</v>
      </c>
      <c r="BU92">
        <v>1.66052163458756</v>
      </c>
      <c r="BX92" s="97">
        <v>1.78816089453502</v>
      </c>
    </row>
    <row r="93" spans="10:76" ht="15.6">
      <c r="K93" s="98">
        <v>1.82736702761725</v>
      </c>
      <c r="L93" s="98">
        <v>3.5509871142440099</v>
      </c>
      <c r="M93">
        <v>7.8523311261428599E-2</v>
      </c>
      <c r="N93" s="98">
        <v>0.31621394169528699</v>
      </c>
      <c r="O93">
        <v>3.4840448700144</v>
      </c>
      <c r="P93">
        <v>0.51893917455607996</v>
      </c>
      <c r="Q93">
        <v>0.26691130653988299</v>
      </c>
      <c r="R93">
        <v>0.938837278599573</v>
      </c>
      <c r="S93">
        <v>3.01594360420897</v>
      </c>
      <c r="T93">
        <v>3.1692511200332301</v>
      </c>
      <c r="U93">
        <v>3.1008704175370401</v>
      </c>
      <c r="V93">
        <v>3.67913345608273</v>
      </c>
      <c r="W93">
        <v>3.1527907358612599</v>
      </c>
      <c r="X93">
        <v>0.20860974397175899</v>
      </c>
      <c r="Y93">
        <v>2.0049431886324798</v>
      </c>
      <c r="Z93">
        <v>0.80461963247809598</v>
      </c>
      <c r="AA93">
        <v>0.98432859756833802</v>
      </c>
      <c r="AB93">
        <v>2.9575503602089999</v>
      </c>
      <c r="AC93">
        <v>0.66430824223531604</v>
      </c>
      <c r="AD93">
        <v>7.6996047724343805E-2</v>
      </c>
      <c r="AE93">
        <v>0.26541484468516802</v>
      </c>
      <c r="AF93">
        <v>3.0043827900079401</v>
      </c>
      <c r="AG93">
        <v>2.9697823301633601</v>
      </c>
      <c r="BU93">
        <v>1.65494270479149</v>
      </c>
      <c r="BX93" s="97">
        <v>1.78559582833307</v>
      </c>
    </row>
    <row r="94" spans="10:76" ht="15.6">
      <c r="K94" s="98">
        <v>1.8249839344872301</v>
      </c>
      <c r="L94" s="98">
        <v>3.5366823924715298</v>
      </c>
      <c r="M94">
        <v>9.1996948235211401E-2</v>
      </c>
      <c r="N94" s="98">
        <v>0.23084984901331601</v>
      </c>
      <c r="O94">
        <v>3.44287084584772</v>
      </c>
      <c r="P94">
        <v>0.64882956437297401</v>
      </c>
      <c r="Q94">
        <v>0.150022626480907</v>
      </c>
      <c r="R94">
        <v>0.96896978461283501</v>
      </c>
      <c r="S94">
        <v>2.9034509965184201</v>
      </c>
      <c r="T94">
        <v>3.0707728733718702</v>
      </c>
      <c r="U94">
        <v>3.1233200897145301</v>
      </c>
      <c r="V94">
        <v>3.6327864235586902</v>
      </c>
      <c r="W94">
        <v>3.2342305665546398</v>
      </c>
      <c r="X94">
        <v>0.26738540349995599</v>
      </c>
      <c r="Y94">
        <v>1.95243992040201</v>
      </c>
      <c r="Z94">
        <v>0.84091703853310695</v>
      </c>
      <c r="AA94">
        <v>1.07211060706968</v>
      </c>
      <c r="AB94">
        <v>2.8783594797756198</v>
      </c>
      <c r="AC94">
        <v>0.71489421837787404</v>
      </c>
      <c r="AD94">
        <v>8.9119636426324297E-2</v>
      </c>
      <c r="AE94">
        <v>0.207656800692302</v>
      </c>
      <c r="AF94">
        <v>3.0540173417083598</v>
      </c>
      <c r="AG94">
        <v>2.89437271725328</v>
      </c>
      <c r="BU94">
        <v>1.6375636668498199</v>
      </c>
      <c r="BX94" s="97">
        <v>1.7793678904600201</v>
      </c>
    </row>
    <row r="95" spans="10:76" ht="15.6">
      <c r="K95" s="98">
        <v>1.81821897412732</v>
      </c>
      <c r="L95" s="98">
        <v>3.52697586932665</v>
      </c>
      <c r="M95">
        <v>7.8115286203818801E-2</v>
      </c>
      <c r="N95" s="98">
        <v>0.25812082705288197</v>
      </c>
      <c r="O95">
        <v>3.4610290170281801</v>
      </c>
      <c r="P95">
        <v>0.69090468190572796</v>
      </c>
      <c r="Q95">
        <v>0.211514515491774</v>
      </c>
      <c r="R95">
        <v>0.97031566748566001</v>
      </c>
      <c r="S95">
        <v>2.7869119878501101</v>
      </c>
      <c r="T95">
        <v>3.0336489377190099</v>
      </c>
      <c r="U95">
        <v>3.0169493025076499</v>
      </c>
      <c r="V95">
        <v>3.7609070801310698</v>
      </c>
      <c r="W95">
        <v>3.23090976789508</v>
      </c>
      <c r="X95">
        <v>0.11820794069719601</v>
      </c>
      <c r="Y95">
        <v>1.95409591161621</v>
      </c>
      <c r="Z95">
        <v>0.75741574552570001</v>
      </c>
      <c r="AA95">
        <v>1.1339725415441799</v>
      </c>
      <c r="AB95">
        <v>2.9198603373357699</v>
      </c>
      <c r="AC95">
        <v>0.73302490919876695</v>
      </c>
      <c r="AD95">
        <v>8.6181733737998603E-2</v>
      </c>
      <c r="AE95">
        <v>4.8150661423525899E-2</v>
      </c>
      <c r="AF95">
        <v>2.9210028544423801</v>
      </c>
      <c r="AG95">
        <v>2.94060110974885</v>
      </c>
      <c r="BU95">
        <v>1.6181742790186799</v>
      </c>
      <c r="BX95" s="97">
        <v>1.76650037152067</v>
      </c>
    </row>
    <row r="96" spans="10:76" ht="15.6">
      <c r="K96" s="98">
        <v>1.8025277028761499</v>
      </c>
      <c r="L96" s="98">
        <v>3.5142008257432402</v>
      </c>
      <c r="M96">
        <v>7.6217038841906504E-2</v>
      </c>
      <c r="N96" s="98">
        <v>0.15930622624638099</v>
      </c>
      <c r="O96">
        <v>3.4263475617679799</v>
      </c>
      <c r="P96">
        <v>0.61491395965524098</v>
      </c>
      <c r="Q96">
        <v>0.14073633103475</v>
      </c>
      <c r="R96">
        <v>0.921594664431166</v>
      </c>
      <c r="S96">
        <v>2.6168344556348799</v>
      </c>
      <c r="T96">
        <v>2.8902095069984801</v>
      </c>
      <c r="U96">
        <v>2.9090802281384902</v>
      </c>
      <c r="V96">
        <v>3.78239022164562</v>
      </c>
      <c r="W96">
        <v>3.0101632051043401</v>
      </c>
      <c r="X96">
        <v>0.37167673656441902</v>
      </c>
      <c r="Y96">
        <v>2.0029303878578202</v>
      </c>
      <c r="Z96">
        <v>0.79290961838493701</v>
      </c>
      <c r="AA96">
        <v>1.03171133621013</v>
      </c>
      <c r="AB96">
        <v>2.77793701792831</v>
      </c>
      <c r="AC96">
        <v>0.67123810804383699</v>
      </c>
      <c r="AD96">
        <v>8.1654670761472994E-2</v>
      </c>
      <c r="AE96">
        <v>0.20929087699955701</v>
      </c>
      <c r="AF96">
        <v>2.8456862292162</v>
      </c>
      <c r="AG96">
        <v>2.9410273537015001</v>
      </c>
      <c r="BU96">
        <v>1.5901767109143401</v>
      </c>
      <c r="BX96" s="97">
        <v>1.7574296284736499</v>
      </c>
    </row>
    <row r="97" spans="10:76" ht="15.6">
      <c r="K97" s="98">
        <v>1.7941370941546999</v>
      </c>
      <c r="L97" s="98">
        <v>3.4674622681820302</v>
      </c>
      <c r="M97">
        <v>0.10540186741749499</v>
      </c>
      <c r="N97" s="98">
        <v>0.105769016524789</v>
      </c>
      <c r="O97">
        <v>3.34119167626754</v>
      </c>
      <c r="P97">
        <v>0.457275320265635</v>
      </c>
      <c r="Q97">
        <v>0.11990625559041899</v>
      </c>
      <c r="R97">
        <v>1.8308249630618301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1.06975559749106</v>
      </c>
      <c r="Y97">
        <v>1.88540502101351</v>
      </c>
      <c r="Z97">
        <v>0.49851969841668098</v>
      </c>
      <c r="AA97">
        <v>1.00982238735619</v>
      </c>
      <c r="AB97">
        <v>2.7669071928569</v>
      </c>
      <c r="AC97">
        <v>0.60248018429012096</v>
      </c>
      <c r="AD97">
        <v>0.142531810660257</v>
      </c>
      <c r="AE97">
        <v>0.100994262389507</v>
      </c>
      <c r="AF97">
        <v>2.8790834630747102</v>
      </c>
      <c r="AG97">
        <v>2.87526014898308</v>
      </c>
      <c r="BU97">
        <v>1.58806897108611</v>
      </c>
      <c r="BX97" s="97">
        <v>1.76912502049271</v>
      </c>
    </row>
    <row r="98" spans="10:76" ht="15.6">
      <c r="K98" s="98">
        <v>1.8058783079960901</v>
      </c>
      <c r="L98" s="98">
        <v>3.4951478007910199</v>
      </c>
      <c r="M98">
        <v>0.10303152650268101</v>
      </c>
      <c r="N98" s="98">
        <v>0.103029897774017</v>
      </c>
      <c r="O98">
        <v>3.2162637976756301</v>
      </c>
      <c r="P98">
        <v>0.74571744295141595</v>
      </c>
      <c r="Q98">
        <v>7.7683692865755605E-2</v>
      </c>
      <c r="R98">
        <v>1.6738105733559201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1.1045906906444301</v>
      </c>
      <c r="Y98">
        <v>1.8637262364810101</v>
      </c>
      <c r="Z98">
        <v>0.63037005886386199</v>
      </c>
      <c r="AA98">
        <v>1.2431558056848699</v>
      </c>
      <c r="AB98">
        <v>2.8398483443195599</v>
      </c>
      <c r="AC98">
        <v>0.82580238890384094</v>
      </c>
      <c r="AD98">
        <v>0.13206825338880299</v>
      </c>
      <c r="AE98">
        <v>4.88195908783048E-2</v>
      </c>
      <c r="AF98">
        <v>2.8360891849743699</v>
      </c>
      <c r="AG98">
        <v>2.9278857638083302</v>
      </c>
      <c r="BU98">
        <v>1.5806439778424399</v>
      </c>
      <c r="BX98" s="97">
        <v>1.7713944741660199</v>
      </c>
    </row>
    <row r="99" spans="10:76" ht="15.6">
      <c r="K99" s="98">
        <v>1.8088794368102199</v>
      </c>
      <c r="L99" s="98">
        <v>3.45711543586085</v>
      </c>
      <c r="M99">
        <v>0.113946708201543</v>
      </c>
      <c r="N99" s="98">
        <v>0.194210351417478</v>
      </c>
      <c r="O99">
        <v>3.1615989837391498</v>
      </c>
      <c r="P99">
        <v>1.0252020361002001</v>
      </c>
      <c r="Q99">
        <v>8.9166495804999094E-2</v>
      </c>
      <c r="R99">
        <v>1.7046712696217099</v>
      </c>
      <c r="S99">
        <v>2.6956828360995901</v>
      </c>
      <c r="T99">
        <v>2.90821558210253</v>
      </c>
      <c r="U99">
        <v>2.81183786589345</v>
      </c>
      <c r="V99">
        <v>3.5771594429517601</v>
      </c>
      <c r="W99">
        <v>2.8783770632799301</v>
      </c>
      <c r="X99">
        <v>0.95082197184205997</v>
      </c>
      <c r="Y99">
        <v>1.8560592432993199</v>
      </c>
      <c r="Z99">
        <v>0.64004506489060498</v>
      </c>
      <c r="AA99">
        <v>1.31512440078535</v>
      </c>
      <c r="AB99">
        <v>2.7916322842725498</v>
      </c>
      <c r="AC99">
        <v>0.76154693047451705</v>
      </c>
      <c r="AD99">
        <v>0.132660985216116</v>
      </c>
      <c r="AE99">
        <v>0.24139603002113699</v>
      </c>
      <c r="AF99">
        <v>2.8147882290370099</v>
      </c>
      <c r="AG99">
        <v>2.8441437430246701</v>
      </c>
      <c r="BU99">
        <v>1.5661989985082401</v>
      </c>
      <c r="BX99" s="97">
        <v>1.75909485820155</v>
      </c>
    </row>
    <row r="100" spans="10:76" ht="15.6">
      <c r="K100" s="98">
        <v>1.79545480754009</v>
      </c>
      <c r="L100" s="98">
        <v>3.4149918314867</v>
      </c>
      <c r="M100">
        <v>0.114930671909974</v>
      </c>
      <c r="N100" s="98">
        <v>0.23992275066138699</v>
      </c>
      <c r="O100">
        <v>3.10696686227435</v>
      </c>
      <c r="P100">
        <v>1.013079528429</v>
      </c>
      <c r="Q100">
        <v>0.14992881233245201</v>
      </c>
      <c r="R100">
        <v>1.68849930732516</v>
      </c>
      <c r="S100">
        <v>2.68623237899364</v>
      </c>
      <c r="T100">
        <v>2.79732320837847</v>
      </c>
      <c r="U100">
        <v>2.80579266148996</v>
      </c>
      <c r="V100">
        <v>3.5051172524700398</v>
      </c>
      <c r="W100">
        <v>2.8563750323874499</v>
      </c>
      <c r="X100">
        <v>0.75321383615743498</v>
      </c>
      <c r="Y100">
        <v>1.8576570562827399</v>
      </c>
      <c r="Z100">
        <v>0.646329280289209</v>
      </c>
      <c r="AA100">
        <v>1.3335086116974799</v>
      </c>
      <c r="AB100">
        <v>2.7472399034184298</v>
      </c>
      <c r="AC100">
        <v>0.928629944534896</v>
      </c>
      <c r="AD100">
        <v>0.117686841187255</v>
      </c>
      <c r="AE100">
        <v>0.32663185803445099</v>
      </c>
      <c r="AF100">
        <v>2.7354840348556699</v>
      </c>
      <c r="AG100">
        <v>2.7860838699375901</v>
      </c>
      <c r="BU100">
        <v>1.54641311794007</v>
      </c>
      <c r="BX100" s="97">
        <v>1.7370963305282201</v>
      </c>
    </row>
    <row r="101" spans="10:76" ht="15.6">
      <c r="K101" s="98">
        <v>1.7735867210835801</v>
      </c>
      <c r="L101" s="98">
        <v>3.40224538920357</v>
      </c>
      <c r="M101">
        <v>0.115385244309629</v>
      </c>
      <c r="N101" s="98">
        <v>0.14385877340509101</v>
      </c>
      <c r="O101">
        <v>3.1382085041505698</v>
      </c>
      <c r="P101">
        <v>0.82414467863510998</v>
      </c>
      <c r="Q101">
        <v>0.135460902721009</v>
      </c>
      <c r="R101">
        <v>1.70609380440008</v>
      </c>
      <c r="S101">
        <v>2.4763083168786899</v>
      </c>
      <c r="T101">
        <v>2.70187886443783</v>
      </c>
      <c r="U101">
        <v>2.7897393937500801</v>
      </c>
      <c r="V101">
        <v>3.4158877386994901</v>
      </c>
      <c r="W101">
        <v>2.8546784040937401</v>
      </c>
      <c r="X101">
        <v>0.86772860254231499</v>
      </c>
      <c r="Y101">
        <v>1.8495017062058701</v>
      </c>
      <c r="Z101">
        <v>0.618681735854263</v>
      </c>
      <c r="AA101">
        <v>1.2737205395011399</v>
      </c>
      <c r="AB101">
        <v>2.70024990479717</v>
      </c>
      <c r="AC101">
        <v>0.90762929061063702</v>
      </c>
      <c r="AD101">
        <v>0.11746205914959899</v>
      </c>
      <c r="AE101">
        <v>0.31210487937364301</v>
      </c>
      <c r="AF101">
        <v>2.7687836128526699</v>
      </c>
      <c r="AG101">
        <v>2.7899355493759801</v>
      </c>
      <c r="BU101">
        <v>1.51947747802827</v>
      </c>
      <c r="BX101" s="97">
        <v>1.71458859795575</v>
      </c>
    </row>
    <row r="102" spans="10:76" ht="15.6">
      <c r="J102">
        <v>10</v>
      </c>
      <c r="K102" s="98">
        <v>1.72602027550927</v>
      </c>
      <c r="L102" s="98">
        <v>3.2800192710146399</v>
      </c>
      <c r="M102">
        <v>3.3002854356916002E-2</v>
      </c>
      <c r="N102" s="98">
        <v>3.4258451176242898E-2</v>
      </c>
      <c r="O102">
        <v>3.0604981032666601</v>
      </c>
      <c r="P102">
        <v>0.32479576617949302</v>
      </c>
      <c r="Q102">
        <v>0.116239807914256</v>
      </c>
      <c r="R102">
        <v>1.3854495823253401</v>
      </c>
      <c r="S102">
        <v>2.6956473204762301</v>
      </c>
      <c r="T102">
        <v>2.7215278436230999</v>
      </c>
      <c r="U102">
        <v>2.6673143109662401</v>
      </c>
      <c r="V102">
        <v>3.3378380980830902</v>
      </c>
      <c r="W102">
        <v>2.7727795010410001</v>
      </c>
      <c r="X102">
        <v>0.43680600554503302</v>
      </c>
      <c r="Y102">
        <v>1.1520299183659899</v>
      </c>
      <c r="Z102">
        <v>0.66672056110743305</v>
      </c>
      <c r="AA102">
        <v>0.78935403223313105</v>
      </c>
      <c r="AB102">
        <v>2.6943830332591401</v>
      </c>
      <c r="AC102">
        <v>0.59633343237212399</v>
      </c>
      <c r="AD102">
        <v>0.175325354950463</v>
      </c>
      <c r="AE102">
        <v>7.7516935823974606E-2</v>
      </c>
      <c r="AF102">
        <v>2.7063984410064399</v>
      </c>
      <c r="AG102">
        <v>2.78872554067839</v>
      </c>
      <c r="BU102">
        <v>1.5189378254154999</v>
      </c>
      <c r="BX102" s="97">
        <v>1.7126587819625001</v>
      </c>
    </row>
    <row r="103" spans="10:76" ht="15.6">
      <c r="K103" s="98">
        <v>1.7249683164999901</v>
      </c>
      <c r="L103" s="98">
        <v>3.2748936326008899</v>
      </c>
      <c r="M103">
        <v>2.0872832082199599E-2</v>
      </c>
      <c r="N103" s="98">
        <v>1.6597683019279899E-2</v>
      </c>
      <c r="O103">
        <v>3.0643413959248602</v>
      </c>
      <c r="P103">
        <v>0.49945467404139199</v>
      </c>
      <c r="Q103">
        <v>0.14948537211917101</v>
      </c>
      <c r="R103">
        <v>1.33759703640957</v>
      </c>
      <c r="S103">
        <v>2.65268274393115</v>
      </c>
      <c r="T103">
        <v>2.7665853195111199</v>
      </c>
      <c r="U103">
        <v>2.6613204626040399</v>
      </c>
      <c r="V103">
        <v>3.3591925239954201</v>
      </c>
      <c r="W103">
        <v>2.8213743129604398</v>
      </c>
      <c r="X103">
        <v>0.35256017216728203</v>
      </c>
      <c r="Y103">
        <v>1.0968048246222599</v>
      </c>
      <c r="Z103">
        <v>0.69064060544516603</v>
      </c>
      <c r="AA103">
        <v>0.88774738102686201</v>
      </c>
      <c r="AB103">
        <v>2.70525182535689</v>
      </c>
      <c r="AC103">
        <v>0.73049309700459997</v>
      </c>
      <c r="AD103">
        <v>0.13903661426959199</v>
      </c>
      <c r="AE103">
        <v>1.9793613629796199E-2</v>
      </c>
      <c r="AF103">
        <v>2.7249423496319598</v>
      </c>
      <c r="AG103">
        <v>2.7615845611348302</v>
      </c>
      <c r="BU103">
        <v>1.51158912267639</v>
      </c>
      <c r="BX103" s="97">
        <v>1.70608750818388</v>
      </c>
    </row>
    <row r="104" spans="10:76" ht="15.6">
      <c r="K104" s="98">
        <v>1.71698849334187</v>
      </c>
      <c r="L104" s="98">
        <v>3.2642851681900402</v>
      </c>
      <c r="M104">
        <v>2.5050211893634801E-2</v>
      </c>
      <c r="N104" s="98">
        <v>2.7723346482861001E-2</v>
      </c>
      <c r="O104">
        <v>3.0901853881151902</v>
      </c>
      <c r="P104">
        <v>0.55497063296262605</v>
      </c>
      <c r="Q104">
        <v>0.165594690141568</v>
      </c>
      <c r="R104">
        <v>1.3363670675266599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2.76984921836931</v>
      </c>
      <c r="X104">
        <v>0.39565683050585598</v>
      </c>
      <c r="Y104">
        <v>1.09141907188012</v>
      </c>
      <c r="Z104">
        <v>0.69719863975479002</v>
      </c>
      <c r="AA104">
        <v>0.90889849643934795</v>
      </c>
      <c r="AB104">
        <v>2.64913768491131</v>
      </c>
      <c r="AC104">
        <v>0.772809969317517</v>
      </c>
      <c r="AD104">
        <v>0.128341638042964</v>
      </c>
      <c r="AE104">
        <v>3.48606758116402E-2</v>
      </c>
      <c r="AF104">
        <v>2.71442642038043</v>
      </c>
      <c r="AG104">
        <v>2.7522351432633498</v>
      </c>
      <c r="BU104">
        <v>1.4966050498138099</v>
      </c>
      <c r="BX104" s="97">
        <v>1.6921970494245799</v>
      </c>
    </row>
    <row r="105" spans="10:76" ht="15.6">
      <c r="K105" s="98">
        <v>1.7039396890404299</v>
      </c>
      <c r="L105" s="98">
        <v>3.2275475528544599</v>
      </c>
      <c r="M105">
        <v>2.41923115379932E-2</v>
      </c>
      <c r="N105" s="98">
        <v>3.4968705248594301E-2</v>
      </c>
      <c r="O105">
        <v>3.0124688191657598</v>
      </c>
      <c r="P105">
        <v>0.56468742707055597</v>
      </c>
      <c r="Q105">
        <v>0.16398128484012001</v>
      </c>
      <c r="R105">
        <v>1.3411968044634801</v>
      </c>
      <c r="S105">
        <v>2.5963313013901201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0.38423989670286002</v>
      </c>
      <c r="Y105">
        <v>1.09485432761863</v>
      </c>
      <c r="Z105">
        <v>0.70086399285872003</v>
      </c>
      <c r="AA105">
        <v>0.91449661481000699</v>
      </c>
      <c r="AB105">
        <v>2.68571311811057</v>
      </c>
      <c r="AC105">
        <v>0.78492778951702102</v>
      </c>
      <c r="AD105">
        <v>0.12938090649084699</v>
      </c>
      <c r="AE105">
        <v>3.1491521395863802E-2</v>
      </c>
      <c r="AF105">
        <v>2.6726011019386098</v>
      </c>
      <c r="AG105">
        <v>2.7380625136116299</v>
      </c>
      <c r="BU105">
        <v>1.47585624291942</v>
      </c>
      <c r="BX105" s="97">
        <v>1.6675845678638099</v>
      </c>
    </row>
    <row r="106" spans="10:76" ht="15.6">
      <c r="K106" s="98">
        <v>1.6782308076949899</v>
      </c>
      <c r="L106" s="98">
        <v>3.1864753238289398</v>
      </c>
      <c r="M106">
        <v>1.8703938206856299E-2</v>
      </c>
      <c r="N106" s="98">
        <v>1.6711814342277299E-2</v>
      </c>
      <c r="O106">
        <v>2.97497868023141</v>
      </c>
      <c r="P106">
        <v>0.53059080507346801</v>
      </c>
      <c r="Q106">
        <v>0.15661065072431099</v>
      </c>
      <c r="R106">
        <v>1.35480605741254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0.35414913752431798</v>
      </c>
      <c r="Y106">
        <v>1.09085260545837</v>
      </c>
      <c r="Z106">
        <v>0.69117110362131096</v>
      </c>
      <c r="AA106">
        <v>0.89760855121182703</v>
      </c>
      <c r="AB106">
        <v>2.6728713537211202</v>
      </c>
      <c r="AC106">
        <v>0.75086791257915597</v>
      </c>
      <c r="AD106">
        <v>0.13383660552714099</v>
      </c>
      <c r="AE106">
        <v>2.3632868164333701E-2</v>
      </c>
      <c r="AF106">
        <v>2.6602580445504098</v>
      </c>
      <c r="AG106">
        <v>2.6757143607351099</v>
      </c>
      <c r="BU106">
        <v>1.44581706939537</v>
      </c>
      <c r="BX106" s="97">
        <v>1.64023798029673</v>
      </c>
    </row>
    <row r="107" spans="10:76" ht="15.6">
      <c r="K107" s="98">
        <v>1.65143921451349</v>
      </c>
      <c r="L107" s="98">
        <v>3.1332584470057299</v>
      </c>
      <c r="M107">
        <v>2.9275890902199099E-2</v>
      </c>
      <c r="N107" s="98">
        <v>3.3423659869702999E-2</v>
      </c>
      <c r="O107">
        <v>2.8619714548986401</v>
      </c>
      <c r="P107">
        <v>1.16975549034669</v>
      </c>
      <c r="Q107">
        <v>3.6143199734989598E-2</v>
      </c>
      <c r="R107">
        <v>2.0220138509708301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0.18411640829749501</v>
      </c>
      <c r="Y107">
        <v>1.25293314001437</v>
      </c>
      <c r="Z107">
        <v>0.41138947693890199</v>
      </c>
      <c r="AA107">
        <v>0.92457993462555199</v>
      </c>
      <c r="AB107">
        <v>2.5955364816137201</v>
      </c>
      <c r="AC107">
        <v>0.90467309700941101</v>
      </c>
      <c r="AD107">
        <v>0.131876261686101</v>
      </c>
      <c r="AE107">
        <v>5.2455485929028697E-2</v>
      </c>
      <c r="AF107">
        <v>2.6313639437610599</v>
      </c>
      <c r="AG107">
        <v>2.6448751266135599</v>
      </c>
      <c r="BU107">
        <v>1.4477436197135201</v>
      </c>
      <c r="BX107" s="97">
        <v>1.6424544410245701</v>
      </c>
    </row>
    <row r="108" spans="10:76" ht="15.6">
      <c r="K108" s="98">
        <v>1.6527781191576001</v>
      </c>
      <c r="L108" s="98">
        <v>3.1259037764188502</v>
      </c>
      <c r="M108">
        <v>2.9341701998604901E-2</v>
      </c>
      <c r="N108" s="98">
        <v>3.2916911460090001E-2</v>
      </c>
      <c r="O108">
        <v>2.77058013116975</v>
      </c>
      <c r="P108">
        <v>1.2756792859408299</v>
      </c>
      <c r="Q108">
        <v>5.4220379538910499E-2</v>
      </c>
      <c r="R108">
        <v>2.02111397081174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0.18771219254535801</v>
      </c>
      <c r="Y108">
        <v>1.2396951094279201</v>
      </c>
      <c r="Z108">
        <v>0.43606298603941801</v>
      </c>
      <c r="AA108">
        <v>0.941908354630835</v>
      </c>
      <c r="AB108">
        <v>2.5945306389885698</v>
      </c>
      <c r="AC108">
        <v>0.97279378306612396</v>
      </c>
      <c r="AD108">
        <v>0.131481296845083</v>
      </c>
      <c r="AE108">
        <v>9.4122799657999995E-2</v>
      </c>
      <c r="AF108">
        <v>2.60177724134746</v>
      </c>
      <c r="AG108">
        <v>2.6133586105815501</v>
      </c>
      <c r="BU108">
        <v>1.44284571670992</v>
      </c>
      <c r="BX108" s="97">
        <v>1.6391573864704001</v>
      </c>
    </row>
    <row r="109" spans="10:76" ht="15.6">
      <c r="K109" s="98">
        <v>1.6497514702829601</v>
      </c>
      <c r="L109" s="98">
        <v>3.1085329889628901</v>
      </c>
      <c r="M109">
        <v>3.1483738575501401E-2</v>
      </c>
      <c r="N109" s="98">
        <v>3.4750765506039297E-2</v>
      </c>
      <c r="O109">
        <v>2.7612352667033799</v>
      </c>
      <c r="P109">
        <v>1.3243991486158699</v>
      </c>
      <c r="Q109">
        <v>5.1834321012466197E-2</v>
      </c>
      <c r="R109">
        <v>2.01420180649672</v>
      </c>
      <c r="S109">
        <v>2.3925503784622499</v>
      </c>
      <c r="T109">
        <v>2.5130990035707401</v>
      </c>
      <c r="U109">
        <v>2.4136203932591198</v>
      </c>
      <c r="V109">
        <v>3.3840918555889501</v>
      </c>
      <c r="W109">
        <v>2.6497532544761202</v>
      </c>
      <c r="X109">
        <v>0.196079757542305</v>
      </c>
      <c r="Y109">
        <v>1.2419830367201601</v>
      </c>
      <c r="Z109">
        <v>0.458870121321513</v>
      </c>
      <c r="AA109">
        <v>0.95936204003316905</v>
      </c>
      <c r="AB109">
        <v>2.5890047805588501</v>
      </c>
      <c r="AC109">
        <v>1.00705193167405</v>
      </c>
      <c r="AD109">
        <v>0.13586134857886001</v>
      </c>
      <c r="AE109">
        <v>0.112440202052632</v>
      </c>
      <c r="AF109">
        <v>2.58913780879399</v>
      </c>
      <c r="AG109">
        <v>2.6492298714089402</v>
      </c>
      <c r="BU109">
        <v>1.43058128619303</v>
      </c>
      <c r="BX109" s="97">
        <v>1.6244122557473799</v>
      </c>
    </row>
    <row r="110" spans="10:76" ht="15.6">
      <c r="K110" s="98">
        <v>1.6351689201589901</v>
      </c>
      <c r="L110" s="98">
        <v>3.0841685968530599</v>
      </c>
      <c r="M110">
        <v>3.0671970205524101E-2</v>
      </c>
      <c r="N110" s="98">
        <v>2.6068455962079899E-2</v>
      </c>
      <c r="O110">
        <v>2.7653910190781601</v>
      </c>
      <c r="P110">
        <v>1.3079456315873701</v>
      </c>
      <c r="Q110">
        <v>4.35147748990109E-2</v>
      </c>
      <c r="R110">
        <v>2.0202201780818898</v>
      </c>
      <c r="S110">
        <v>2.4319118693147899</v>
      </c>
      <c r="T110">
        <v>2.5888994233487002</v>
      </c>
      <c r="U110">
        <v>2.4266728634900998</v>
      </c>
      <c r="V110">
        <v>3.3135604916853301</v>
      </c>
      <c r="W110">
        <v>2.59798609894706</v>
      </c>
      <c r="X110">
        <v>0.18517331808495299</v>
      </c>
      <c r="Y110">
        <v>1.21776928827019</v>
      </c>
      <c r="Z110">
        <v>0.44732157896834901</v>
      </c>
      <c r="AA110">
        <v>0.96877107739415103</v>
      </c>
      <c r="AB110">
        <v>2.5657644147797698</v>
      </c>
      <c r="AC110">
        <v>1.0037242391480501</v>
      </c>
      <c r="AD110">
        <v>0.130570998573628</v>
      </c>
      <c r="AE110">
        <v>0.100288771573003</v>
      </c>
      <c r="AF110">
        <v>2.5990780018348199</v>
      </c>
      <c r="AG110">
        <v>2.6794332098214002</v>
      </c>
      <c r="BU110">
        <v>1.40595415049243</v>
      </c>
      <c r="BX110" s="97">
        <v>1.59929562845161</v>
      </c>
    </row>
    <row r="111" spans="10:76" ht="15.6">
      <c r="K111" s="98">
        <v>1.60842008990066</v>
      </c>
      <c r="L111" s="98">
        <v>3.0380685477598002</v>
      </c>
      <c r="M111">
        <v>2.8381723772501199E-2</v>
      </c>
      <c r="N111" s="98">
        <v>2.4689073358895999E-2</v>
      </c>
      <c r="O111">
        <v>2.7530973428810199</v>
      </c>
      <c r="P111">
        <v>1.2590742415398</v>
      </c>
      <c r="Q111">
        <v>3.5929532451474198E-2</v>
      </c>
      <c r="R111">
        <v>2.0122907983799498</v>
      </c>
      <c r="S111">
        <v>2.3453022284908198</v>
      </c>
      <c r="T111">
        <v>2.5560328253423799</v>
      </c>
      <c r="U111">
        <v>2.4257541250969501</v>
      </c>
      <c r="V111">
        <v>3.2159668823046399</v>
      </c>
      <c r="W111">
        <v>2.5711607119507498</v>
      </c>
      <c r="X111">
        <v>0.175334558612496</v>
      </c>
      <c r="Y111">
        <v>1.2347051288195201</v>
      </c>
      <c r="Z111">
        <v>0.42980233480248298</v>
      </c>
      <c r="AA111">
        <v>0.948153668583267</v>
      </c>
      <c r="AB111">
        <v>2.54565619759143</v>
      </c>
      <c r="AC111">
        <v>0.97740925292410497</v>
      </c>
      <c r="AD111">
        <v>0.12567495810820001</v>
      </c>
      <c r="AE111">
        <v>7.7125829057465206E-2</v>
      </c>
      <c r="AF111">
        <v>2.5657903429787301</v>
      </c>
      <c r="AG111">
        <v>2.5987349406831202</v>
      </c>
      <c r="BU111">
        <v>1.3766862169904199</v>
      </c>
      <c r="BX111" s="97">
        <v>1.5859835199863801</v>
      </c>
    </row>
    <row r="112" spans="10:76" ht="15.6">
      <c r="K112" s="98">
        <v>1.5958453070672201</v>
      </c>
      <c r="L112" s="98">
        <v>2.9851541662577898</v>
      </c>
      <c r="M112">
        <v>3.9831348905068398E-2</v>
      </c>
      <c r="N112" s="98">
        <v>7.5915391075319902E-2</v>
      </c>
      <c r="O112">
        <v>2.6670957336324999</v>
      </c>
      <c r="P112">
        <v>1.3286902079966501</v>
      </c>
      <c r="Q112">
        <v>0.10823813186954</v>
      </c>
      <c r="R112">
        <v>3.0986760155425901</v>
      </c>
      <c r="S112">
        <v>2.2756766979298502</v>
      </c>
      <c r="T112">
        <v>2.4496576876773002</v>
      </c>
      <c r="U112">
        <v>2.36887025263229</v>
      </c>
      <c r="V112">
        <v>3.13779514558543</v>
      </c>
      <c r="W112">
        <v>2.5119530366546501</v>
      </c>
      <c r="X112">
        <v>0.25212077943946098</v>
      </c>
      <c r="Y112">
        <v>1.0349432507029099</v>
      </c>
      <c r="Z112">
        <v>0.91106630660904098</v>
      </c>
      <c r="AA112">
        <v>0.86907783086881396</v>
      </c>
      <c r="AB112">
        <v>2.5268214863513001</v>
      </c>
      <c r="AC112">
        <v>1.3387558823222501</v>
      </c>
      <c r="AD112">
        <v>3.5852133656094E-2</v>
      </c>
      <c r="AE112">
        <v>0.16813598945917799</v>
      </c>
      <c r="AF112">
        <v>2.5321288051846</v>
      </c>
      <c r="AG112">
        <v>2.5434025869627699</v>
      </c>
      <c r="BU112">
        <v>1.37863835832995</v>
      </c>
      <c r="BX112" s="97">
        <v>1.5860594406655799</v>
      </c>
    </row>
    <row r="113" spans="10:76" ht="15.6">
      <c r="K113" s="98">
        <v>1.5972186220692399</v>
      </c>
      <c r="L113" s="98">
        <v>2.9895526664524299</v>
      </c>
      <c r="M113">
        <v>4.0244646331630697E-2</v>
      </c>
      <c r="N113" s="98">
        <v>4.6463334334994298E-2</v>
      </c>
      <c r="O113">
        <v>2.62663499623741</v>
      </c>
      <c r="P113">
        <v>1.3991464461785701</v>
      </c>
      <c r="Q113">
        <v>0.14370053237404801</v>
      </c>
      <c r="R113">
        <v>3.1180667956347801</v>
      </c>
      <c r="S113">
        <v>2.2002319262798902</v>
      </c>
      <c r="T113">
        <v>2.41048546212315</v>
      </c>
      <c r="U113">
        <v>2.36983895038856</v>
      </c>
      <c r="V113">
        <v>3.1335648163677399</v>
      </c>
      <c r="W113">
        <v>2.5094605469159199</v>
      </c>
      <c r="X113">
        <v>0.24432001406197601</v>
      </c>
      <c r="Y113">
        <v>1.00818382951589</v>
      </c>
      <c r="Z113">
        <v>0.94524136906841405</v>
      </c>
      <c r="AA113">
        <v>0.87455679121457697</v>
      </c>
      <c r="AB113">
        <v>2.5301894304710402</v>
      </c>
      <c r="AC113">
        <v>1.3933858651483799</v>
      </c>
      <c r="AD113">
        <v>3.2415987128296402E-2</v>
      </c>
      <c r="AE113">
        <v>0.17845699310462401</v>
      </c>
      <c r="AF113">
        <v>2.5254085679199498</v>
      </c>
      <c r="AG113">
        <v>2.53533797536398</v>
      </c>
      <c r="BU113">
        <v>1.3719738212363399</v>
      </c>
      <c r="BX113" s="97">
        <v>1.58212242454153</v>
      </c>
    </row>
    <row r="114" spans="10:76" ht="15.6">
      <c r="K114" s="98">
        <v>1.5915576140955301</v>
      </c>
      <c r="L114" s="98">
        <v>2.9644698152383202</v>
      </c>
      <c r="M114">
        <v>3.94385115972406E-2</v>
      </c>
      <c r="N114" s="98">
        <v>4.48569199661914E-2</v>
      </c>
      <c r="O114">
        <v>2.6382546624112502</v>
      </c>
      <c r="P114">
        <v>1.3882469252437999</v>
      </c>
      <c r="Q114">
        <v>0.17322110153187101</v>
      </c>
      <c r="R114">
        <v>3.1005179759647401</v>
      </c>
      <c r="S114">
        <v>2.2557961177164501</v>
      </c>
      <c r="T114">
        <v>2.42876146873432</v>
      </c>
      <c r="U114">
        <v>2.3582190499048998</v>
      </c>
      <c r="V114">
        <v>3.15719804145649</v>
      </c>
      <c r="W114">
        <v>2.4916304745060098</v>
      </c>
      <c r="X114">
        <v>0.18226157974541701</v>
      </c>
      <c r="Y114">
        <v>1.0156039315185299</v>
      </c>
      <c r="Z114">
        <v>0.94322194465503295</v>
      </c>
      <c r="AA114">
        <v>0.876783419810236</v>
      </c>
      <c r="AB114">
        <v>2.4567735573646798</v>
      </c>
      <c r="AC114">
        <v>1.40758286148715</v>
      </c>
      <c r="AD114">
        <v>3.28562752972738E-2</v>
      </c>
      <c r="AE114">
        <v>0.166231762568085</v>
      </c>
      <c r="AF114">
        <v>2.5112755138530298</v>
      </c>
      <c r="AG114">
        <v>2.5253005090472098</v>
      </c>
      <c r="BU114">
        <v>1.35575306918765</v>
      </c>
      <c r="BX114" s="97">
        <v>1.5691745716946699</v>
      </c>
    </row>
    <row r="115" spans="10:76" ht="15.6">
      <c r="K115" s="98">
        <v>1.5798854226298999</v>
      </c>
      <c r="L115" s="98">
        <v>2.94615250822554</v>
      </c>
      <c r="M115">
        <v>3.9772530912564601E-2</v>
      </c>
      <c r="N115" s="98">
        <v>5.2922327492007301E-2</v>
      </c>
      <c r="O115">
        <v>2.62067190027008</v>
      </c>
      <c r="P115">
        <v>1.37280556605759</v>
      </c>
      <c r="Q115">
        <v>0.139908838081576</v>
      </c>
      <c r="R115">
        <v>3.1229059877524401</v>
      </c>
      <c r="S115">
        <v>2.23175645621144</v>
      </c>
      <c r="T115">
        <v>2.38735686781936</v>
      </c>
      <c r="U115">
        <v>2.3172111079650501</v>
      </c>
      <c r="V115">
        <v>3.07290925978339</v>
      </c>
      <c r="W115">
        <v>2.47738058692758</v>
      </c>
      <c r="X115">
        <v>0.134621115349295</v>
      </c>
      <c r="Y115">
        <v>1.0361681461550301</v>
      </c>
      <c r="Z115">
        <v>0.94090169669095602</v>
      </c>
      <c r="AA115">
        <v>0.88715727328780702</v>
      </c>
      <c r="AB115">
        <v>2.4923880938927798</v>
      </c>
      <c r="AC115">
        <v>1.3874168514198499</v>
      </c>
      <c r="AD115">
        <v>2.9247714802332798E-2</v>
      </c>
      <c r="AE115">
        <v>0.13826727927530499</v>
      </c>
      <c r="AF115">
        <v>2.4502144999238902</v>
      </c>
      <c r="AG115">
        <v>2.5177690900633198</v>
      </c>
      <c r="BU115">
        <v>1.3349594089935399</v>
      </c>
      <c r="BX115" s="97">
        <v>1.5510847263159599</v>
      </c>
    </row>
    <row r="116" spans="10:76" ht="15.6">
      <c r="K116" s="98">
        <v>1.5595977465797499</v>
      </c>
      <c r="L116" s="98">
        <v>2.8879281773318302</v>
      </c>
      <c r="M116">
        <v>4.3290634551099799E-2</v>
      </c>
      <c r="N116" s="98">
        <v>7.1071650675596704E-2</v>
      </c>
      <c r="O116">
        <v>2.55151121587997</v>
      </c>
      <c r="P116">
        <v>1.3422183228594999</v>
      </c>
      <c r="Q116">
        <v>0.110899069651752</v>
      </c>
      <c r="R116">
        <v>3.1407858165522198</v>
      </c>
      <c r="S116">
        <v>2.1982444630000701</v>
      </c>
      <c r="T116">
        <v>2.3459143198121999</v>
      </c>
      <c r="U116">
        <v>2.2908240284507402</v>
      </c>
      <c r="V116">
        <v>3.0589475149734202</v>
      </c>
      <c r="W116">
        <v>2.4458524688917098</v>
      </c>
      <c r="X116">
        <v>9.9622697946724195E-2</v>
      </c>
      <c r="Y116">
        <v>1.0468249856938301</v>
      </c>
      <c r="Z116">
        <v>0.91060627800599403</v>
      </c>
      <c r="AA116">
        <v>0.88716665560321895</v>
      </c>
      <c r="AB116">
        <v>2.4054891271975301</v>
      </c>
      <c r="AC116">
        <v>1.33050714850715</v>
      </c>
      <c r="AD116">
        <v>3.0340873867570301E-2</v>
      </c>
      <c r="AE116">
        <v>9.5192266984716695E-2</v>
      </c>
      <c r="AF116">
        <v>2.4567836725699301</v>
      </c>
      <c r="AG116">
        <v>2.4516455369343602</v>
      </c>
      <c r="BU116">
        <v>1.3058886821814499</v>
      </c>
      <c r="BX116" s="97">
        <v>1.53077610066559</v>
      </c>
    </row>
    <row r="117" spans="10:76" ht="15.6">
      <c r="K117" s="98">
        <v>1.54042630588237</v>
      </c>
      <c r="L117" s="98">
        <v>2.8290805122275402</v>
      </c>
      <c r="M117">
        <v>5.1883565647236403E-2</v>
      </c>
      <c r="N117" s="98">
        <v>0.102960490639247</v>
      </c>
      <c r="O117">
        <v>2.4880988922163301</v>
      </c>
      <c r="P117">
        <v>1.0218133130489999</v>
      </c>
      <c r="Q117">
        <v>0.24369011580288799</v>
      </c>
      <c r="R117">
        <v>3.3173045957926699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4.1372534498901499E-2</v>
      </c>
      <c r="Y117">
        <v>1.0250490867072499</v>
      </c>
      <c r="Z117">
        <v>1.0203239324717199</v>
      </c>
      <c r="AA117">
        <v>0.66130572815172395</v>
      </c>
      <c r="AB117">
        <v>2.3809677830349001</v>
      </c>
      <c r="AC117">
        <v>1.5374772087420401</v>
      </c>
      <c r="AD117">
        <v>4.3077209184645603E-2</v>
      </c>
      <c r="AE117">
        <v>8.0659401460115104E-2</v>
      </c>
      <c r="AF117">
        <v>2.3861508852573601</v>
      </c>
      <c r="AG117">
        <v>2.3743712722912802</v>
      </c>
      <c r="BU117">
        <v>1.3070486778924399</v>
      </c>
      <c r="BX117" s="97">
        <v>1.53273910751783</v>
      </c>
    </row>
    <row r="118" spans="10:76" ht="15.6">
      <c r="K118" s="98">
        <v>1.54225165217952</v>
      </c>
      <c r="L118" s="98">
        <v>2.8213952744191602</v>
      </c>
      <c r="M118">
        <v>4.9154860501199202E-2</v>
      </c>
      <c r="N118" s="98">
        <v>9.5757480594096903E-2</v>
      </c>
      <c r="O118">
        <v>2.5337046831290899</v>
      </c>
      <c r="P118">
        <v>1.0377779598315799</v>
      </c>
      <c r="Q118">
        <v>0.27777771430683601</v>
      </c>
      <c r="R118">
        <v>3.35869061676605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2.45199717897625E-2</v>
      </c>
      <c r="Y118">
        <v>1.02433334669802</v>
      </c>
      <c r="Z118">
        <v>1.0507488790585</v>
      </c>
      <c r="AA118">
        <v>0.68008022141779001</v>
      </c>
      <c r="AB118">
        <v>2.3506372995117699</v>
      </c>
      <c r="AC118">
        <v>1.5940540054312999</v>
      </c>
      <c r="AD118">
        <v>4.8126186295803397E-2</v>
      </c>
      <c r="AE118">
        <v>0.106644730273271</v>
      </c>
      <c r="AF118">
        <v>2.3949554729259099</v>
      </c>
      <c r="AG118">
        <v>2.41337147869192</v>
      </c>
      <c r="BU118">
        <v>1.3015890286591301</v>
      </c>
      <c r="BX118" s="97">
        <v>1.5334115264344701</v>
      </c>
    </row>
    <row r="119" spans="10:76" ht="15.6">
      <c r="K119" s="98">
        <v>1.54338335464281</v>
      </c>
      <c r="L119" s="98">
        <v>2.8089891412510299</v>
      </c>
      <c r="M119">
        <v>5.1524736963873503E-2</v>
      </c>
      <c r="N119" s="98">
        <v>0.105160042191095</v>
      </c>
      <c r="O119">
        <v>2.5285644354822399</v>
      </c>
      <c r="P119">
        <v>1.0503861357495099</v>
      </c>
      <c r="Q119">
        <v>0.27778986169134501</v>
      </c>
      <c r="R119">
        <v>3.39737583831934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5.2336095962507503E-2</v>
      </c>
      <c r="Y119">
        <v>1.033044994972</v>
      </c>
      <c r="Z119">
        <v>1.0677059629958501</v>
      </c>
      <c r="AA119">
        <v>0.68257999890894006</v>
      </c>
      <c r="AB119">
        <v>2.3122594489353001</v>
      </c>
      <c r="AC119">
        <v>1.61166302637509</v>
      </c>
      <c r="AD119">
        <v>4.73201341451122E-2</v>
      </c>
      <c r="AE119">
        <v>0.106443365833675</v>
      </c>
      <c r="AF119">
        <v>2.4028205966208702</v>
      </c>
      <c r="AG119">
        <v>2.3964009175927501</v>
      </c>
      <c r="BU119">
        <v>1.29287832907147</v>
      </c>
      <c r="BX119" s="97">
        <v>1.5234031437522599</v>
      </c>
    </row>
    <row r="120" spans="10:76" ht="15.6">
      <c r="K120" s="98">
        <v>1.5328902167576199</v>
      </c>
      <c r="L120" s="98">
        <v>2.7888805907799399</v>
      </c>
      <c r="M120">
        <v>5.3898248261535803E-2</v>
      </c>
      <c r="N120" s="98">
        <v>0.11709069042273</v>
      </c>
      <c r="O120">
        <v>2.5168338604982501</v>
      </c>
      <c r="P120">
        <v>1.0661641422458099</v>
      </c>
      <c r="Q120">
        <v>0.26034646239756498</v>
      </c>
      <c r="R120">
        <v>3.4388399985848901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2.4093281418336301</v>
      </c>
      <c r="X120">
        <v>5.5085595671094001E-2</v>
      </c>
      <c r="Y120">
        <v>1.0284159243498701</v>
      </c>
      <c r="Z120">
        <v>1.0538606026164901</v>
      </c>
      <c r="AA120">
        <v>0.68955714341890495</v>
      </c>
      <c r="AB120">
        <v>2.3485714108022302</v>
      </c>
      <c r="AC120">
        <v>1.5730937011880699</v>
      </c>
      <c r="AD120">
        <v>5.0568504865460398E-2</v>
      </c>
      <c r="AE120">
        <v>9.7002997818808306E-2</v>
      </c>
      <c r="AF120">
        <v>2.4113302488859998</v>
      </c>
      <c r="AG120">
        <v>2.3537368439762298</v>
      </c>
      <c r="BU120">
        <v>1.2641009923420901</v>
      </c>
      <c r="BX120" s="97">
        <v>1.4943844685044001</v>
      </c>
    </row>
    <row r="121" spans="10:76" ht="15.6">
      <c r="K121" s="98">
        <v>1.50264696078015</v>
      </c>
      <c r="L121" s="98">
        <v>2.7395067203673098</v>
      </c>
      <c r="M121">
        <v>5.6621267104815701E-2</v>
      </c>
      <c r="N121" s="98">
        <v>0.13102738078717799</v>
      </c>
      <c r="O121">
        <v>2.4605466725673599</v>
      </c>
      <c r="P121">
        <v>1.0611313073889399</v>
      </c>
      <c r="Q121">
        <v>0.24049156944428701</v>
      </c>
      <c r="R121">
        <v>3.41814177677252</v>
      </c>
      <c r="S121">
        <v>2.06736979936742</v>
      </c>
      <c r="T121">
        <v>2.1884168564046802</v>
      </c>
      <c r="U121">
        <v>2.19587551604062</v>
      </c>
      <c r="V121">
        <v>2.75487153194103</v>
      </c>
      <c r="W121">
        <v>2.2922465966157199</v>
      </c>
      <c r="X121">
        <v>7.8874726655517494E-2</v>
      </c>
      <c r="Y121">
        <v>1.01219037933275</v>
      </c>
      <c r="Z121">
        <v>1.04805753064886</v>
      </c>
      <c r="AA121">
        <v>0.677100003949208</v>
      </c>
      <c r="AB121">
        <v>2.3087881645057</v>
      </c>
      <c r="AC121">
        <v>1.52370303997363</v>
      </c>
      <c r="AD121">
        <v>5.56805747310073E-2</v>
      </c>
      <c r="AE121">
        <v>8.5890637696082295E-2</v>
      </c>
      <c r="AF121">
        <v>2.4077523111587902</v>
      </c>
      <c r="AG121">
        <v>2.2899721573646801</v>
      </c>
      <c r="BU121">
        <v>1.23417572083737</v>
      </c>
      <c r="BX121" s="97">
        <v>1.46017259553644</v>
      </c>
    </row>
    <row r="122" spans="10:76" ht="15.6">
      <c r="J122">
        <v>12</v>
      </c>
      <c r="K122" s="98">
        <v>1.4643692168734199</v>
      </c>
      <c r="L122" s="98">
        <v>2.6406712617085102</v>
      </c>
      <c r="M122">
        <v>2.0591010625863999E-2</v>
      </c>
      <c r="N122" s="98">
        <v>0.108557028665292</v>
      </c>
      <c r="O122">
        <v>2.3708738604310602</v>
      </c>
      <c r="P122">
        <v>0.81539436299559798</v>
      </c>
      <c r="Q122">
        <v>2.8336264797774999E-2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2.68953290672972</v>
      </c>
      <c r="W122">
        <v>2.24470037739342</v>
      </c>
      <c r="X122">
        <v>0.100271716175987</v>
      </c>
      <c r="Y122">
        <v>0.68302448500980695</v>
      </c>
      <c r="Z122">
        <v>2.5281280393554799</v>
      </c>
      <c r="AA122">
        <v>0.30508189413928199</v>
      </c>
      <c r="AB122">
        <v>2.2506625039419998</v>
      </c>
      <c r="AC122">
        <v>1.4716783750029701</v>
      </c>
      <c r="AD122">
        <v>4.4910644837859302E-2</v>
      </c>
      <c r="AE122">
        <v>0.13627848661709799</v>
      </c>
      <c r="AF122">
        <v>2.3485512408333298</v>
      </c>
      <c r="AG122">
        <v>2.2224492824804498</v>
      </c>
      <c r="BU122">
        <v>1.2352543917081</v>
      </c>
      <c r="BX122" s="97">
        <v>1.4598743505085701</v>
      </c>
    </row>
    <row r="123" spans="10:76" ht="15.6">
      <c r="K123" s="98">
        <v>1.46297019560789</v>
      </c>
      <c r="L123" s="98">
        <v>2.6370396392597502</v>
      </c>
      <c r="M123">
        <v>2.1886882942609799E-2</v>
      </c>
      <c r="N123" s="98">
        <v>8.5641038096887598E-2</v>
      </c>
      <c r="O123">
        <v>2.3627305887180898</v>
      </c>
      <c r="P123">
        <v>0.78027661218372701</v>
      </c>
      <c r="Q123">
        <v>5.1169794176871397E-2</v>
      </c>
      <c r="R123">
        <v>2.3943077056998598</v>
      </c>
      <c r="S123">
        <v>2.0143494129152799</v>
      </c>
      <c r="T123">
        <v>2.17109120353475</v>
      </c>
      <c r="U123">
        <v>2.1708452751893899</v>
      </c>
      <c r="V123">
        <v>2.6987624441413098</v>
      </c>
      <c r="W123">
        <v>2.2676377318044199</v>
      </c>
      <c r="X123">
        <v>0.103435217556985</v>
      </c>
      <c r="Y123">
        <v>0.67095196705438898</v>
      </c>
      <c r="Z123">
        <v>2.5285801809795201</v>
      </c>
      <c r="AA123">
        <v>0.26906163689436102</v>
      </c>
      <c r="AB123">
        <v>2.2588472636171102</v>
      </c>
      <c r="AC123">
        <v>1.5832444836513899</v>
      </c>
      <c r="AD123">
        <v>6.6084307087577093E-2</v>
      </c>
      <c r="AE123">
        <v>0.19577202847997899</v>
      </c>
      <c r="AF123">
        <v>2.2920662646205598</v>
      </c>
      <c r="AG123">
        <v>2.2397780179066098</v>
      </c>
      <c r="BU123">
        <v>1.2304709568307799</v>
      </c>
      <c r="BX123" s="97">
        <v>1.4532929138030299</v>
      </c>
    </row>
    <row r="124" spans="10:76" ht="15.6">
      <c r="K124" s="98">
        <v>1.4570780049551499</v>
      </c>
      <c r="L124" s="98">
        <v>2.6375485615174199</v>
      </c>
      <c r="M124">
        <v>2.1876269776889799E-2</v>
      </c>
      <c r="N124" s="98">
        <v>6.3058789318916605E-2</v>
      </c>
      <c r="O124">
        <v>2.36314143104123</v>
      </c>
      <c r="P124">
        <v>0.77298000590030702</v>
      </c>
      <c r="Q124">
        <v>6.8648142776871895E-2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2.2601271502921598</v>
      </c>
      <c r="X124">
        <v>8.9703745948506206E-2</v>
      </c>
      <c r="Y124">
        <v>0.66147236527935305</v>
      </c>
      <c r="Z124">
        <v>2.5407426886209601</v>
      </c>
      <c r="AA124">
        <v>0.25533219591370898</v>
      </c>
      <c r="AB124">
        <v>2.2607643294212201</v>
      </c>
      <c r="AC124">
        <v>1.6551717644328601</v>
      </c>
      <c r="AD124">
        <v>7.3125486795687394E-2</v>
      </c>
      <c r="AE124">
        <v>0.214646057820532</v>
      </c>
      <c r="AF124">
        <v>2.2920920295471401</v>
      </c>
      <c r="AG124">
        <v>2.2582364361208902</v>
      </c>
      <c r="BU124">
        <v>1.20963363499323</v>
      </c>
      <c r="BX124" s="97">
        <v>1.4290742766831499</v>
      </c>
    </row>
    <row r="125" spans="10:76" ht="15.6">
      <c r="K125" s="98">
        <v>1.43222693830848</v>
      </c>
      <c r="L125" s="98">
        <v>2.5873571161053501</v>
      </c>
      <c r="M125">
        <v>1.78951804739758E-2</v>
      </c>
      <c r="N125" s="98">
        <v>5.7068557220980497E-2</v>
      </c>
      <c r="O125">
        <v>2.2747877192328998</v>
      </c>
      <c r="P125">
        <v>0.76196496274470804</v>
      </c>
      <c r="Q125">
        <v>6.3801023276083793E-2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4.34317907806262E-2</v>
      </c>
      <c r="Y125">
        <v>0.65568855069091203</v>
      </c>
      <c r="Z125">
        <v>2.5116226191142799</v>
      </c>
      <c r="AA125">
        <v>0.24308390536957</v>
      </c>
      <c r="AB125">
        <v>2.2274483038655002</v>
      </c>
      <c r="AC125">
        <v>1.6796082917842501</v>
      </c>
      <c r="AD125">
        <v>8.3854173321057601E-2</v>
      </c>
      <c r="AE125">
        <v>0.215727169399659</v>
      </c>
      <c r="AF125">
        <v>2.2673324327735198</v>
      </c>
      <c r="AG125">
        <v>2.2000096592100702</v>
      </c>
      <c r="BU125">
        <v>1.18927035922087</v>
      </c>
      <c r="BX125" s="97">
        <v>1.40511518370391</v>
      </c>
    </row>
    <row r="126" spans="10:76" ht="15.6">
      <c r="K126" s="98">
        <v>1.40976519426338</v>
      </c>
      <c r="L126" s="98">
        <v>2.53021634018724</v>
      </c>
      <c r="M126">
        <v>1.59199834019817E-2</v>
      </c>
      <c r="N126" s="98">
        <v>5.9709329948532397E-2</v>
      </c>
      <c r="O126">
        <v>2.22885507470613</v>
      </c>
      <c r="P126">
        <v>0.75085407646601998</v>
      </c>
      <c r="Q126">
        <v>5.8080328663650198E-2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1.3726344640901E-2</v>
      </c>
      <c r="Y126">
        <v>0.66048089052069503</v>
      </c>
      <c r="Z126">
        <v>2.4692393922810201</v>
      </c>
      <c r="AA126">
        <v>0.233274482123665</v>
      </c>
      <c r="AB126">
        <v>2.1863101943258898</v>
      </c>
      <c r="AC126">
        <v>1.69865182980498</v>
      </c>
      <c r="AD126">
        <v>9.81814249586411E-2</v>
      </c>
      <c r="AE126">
        <v>0.215978037904029</v>
      </c>
      <c r="AF126">
        <v>2.23648656512094</v>
      </c>
      <c r="AG126">
        <v>2.1615314272147099</v>
      </c>
      <c r="BU126">
        <v>1.15962718823333</v>
      </c>
      <c r="BX126" s="97">
        <v>1.3772008662142401</v>
      </c>
    </row>
    <row r="127" spans="10:76" ht="15.6">
      <c r="K127" s="98">
        <v>1.3806499367466201</v>
      </c>
      <c r="L127" s="98">
        <v>2.4617996218736402</v>
      </c>
      <c r="M127">
        <v>2.0893259952868001E-2</v>
      </c>
      <c r="N127" s="98">
        <v>7.7858112386776396E-2</v>
      </c>
      <c r="O127">
        <v>2.1356164653251302</v>
      </c>
      <c r="P127">
        <v>0.44377202538747401</v>
      </c>
      <c r="Q127">
        <v>3.0179605994268801E-2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5.16237824688726E-2</v>
      </c>
      <c r="Y127">
        <v>0.60677613627541804</v>
      </c>
      <c r="Z127">
        <v>2.4087697759379498</v>
      </c>
      <c r="AA127">
        <v>0.285403566621103</v>
      </c>
      <c r="AB127">
        <v>2.1340671547983399</v>
      </c>
      <c r="AC127">
        <v>1.13492807959924</v>
      </c>
      <c r="AD127">
        <v>0.230140242006449</v>
      </c>
      <c r="AE127">
        <v>1.8363805662356101E-2</v>
      </c>
      <c r="AF127">
        <v>2.1819433363672101</v>
      </c>
      <c r="AG127">
        <v>2.0938635706404298</v>
      </c>
      <c r="BU127">
        <v>1.1606339624234501</v>
      </c>
      <c r="BX127" s="97">
        <v>1.37842127149766</v>
      </c>
    </row>
    <row r="128" spans="10:76" ht="15.6">
      <c r="K128" s="98">
        <v>1.38192945718174</v>
      </c>
      <c r="L128" s="98">
        <v>2.48167926703228</v>
      </c>
      <c r="M128">
        <v>2.45421339586064E-2</v>
      </c>
      <c r="N128" s="98">
        <v>6.7508479242710806E-2</v>
      </c>
      <c r="O128">
        <v>2.1663483547544602</v>
      </c>
      <c r="P128">
        <v>0.463780729072854</v>
      </c>
      <c r="Q128">
        <v>2.3450277834878401E-2</v>
      </c>
      <c r="R128">
        <v>2.1802002951469599</v>
      </c>
      <c r="S128">
        <v>1.8848260968102799</v>
      </c>
      <c r="T128">
        <v>2.06523791407876</v>
      </c>
      <c r="U128">
        <v>2.0267047301438299</v>
      </c>
      <c r="V128">
        <v>2.48167926703228</v>
      </c>
      <c r="W128">
        <v>2.1054330360639102</v>
      </c>
      <c r="X128">
        <v>6.2666196760244194E-2</v>
      </c>
      <c r="Y128">
        <v>0.59354811935670704</v>
      </c>
      <c r="Z128">
        <v>2.45296848987355</v>
      </c>
      <c r="AA128">
        <v>0.30569596736186899</v>
      </c>
      <c r="AB128">
        <v>2.1220274127140399</v>
      </c>
      <c r="AC128">
        <v>1.1306260461481199</v>
      </c>
      <c r="AD128">
        <v>0.24877263791929</v>
      </c>
      <c r="AE128">
        <v>2.8998741315909099E-2</v>
      </c>
      <c r="AF128">
        <v>2.2110614805368201</v>
      </c>
      <c r="AG128">
        <v>2.09612671419658</v>
      </c>
      <c r="BU128">
        <v>1.1568384232265101</v>
      </c>
      <c r="BX128" s="97">
        <v>1.37601929522483</v>
      </c>
    </row>
    <row r="129" spans="10:76" ht="15.6">
      <c r="K129" s="98">
        <v>1.3790646109925999</v>
      </c>
      <c r="L129" s="98">
        <v>2.4617148266698901</v>
      </c>
      <c r="M129">
        <v>2.6965901463601599E-2</v>
      </c>
      <c r="N129" s="98">
        <v>5.9005499185494997E-2</v>
      </c>
      <c r="O129">
        <v>2.1758298976109001</v>
      </c>
      <c r="P129">
        <v>0.48447469319316799</v>
      </c>
      <c r="Q129">
        <v>2.4670029655509299E-2</v>
      </c>
      <c r="R129">
        <v>2.1784725186412799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6.1782190601868202E-2</v>
      </c>
      <c r="Y129">
        <v>0.59760115490193999</v>
      </c>
      <c r="Z129">
        <v>2.42864122236583</v>
      </c>
      <c r="AA129">
        <v>0.31808622917873902</v>
      </c>
      <c r="AB129">
        <v>2.1116553591301899</v>
      </c>
      <c r="AC129">
        <v>1.1359079904031999</v>
      </c>
      <c r="AD129">
        <v>0.26442716848999698</v>
      </c>
      <c r="AE129">
        <v>3.7570008512406598E-2</v>
      </c>
      <c r="AF129">
        <v>2.2067099823840302</v>
      </c>
      <c r="AG129">
        <v>2.0466315717625898</v>
      </c>
      <c r="BU129">
        <v>1.15209359287725</v>
      </c>
      <c r="BX129" s="97">
        <v>1.3703291967592801</v>
      </c>
    </row>
    <row r="130" spans="10:76" ht="15.6">
      <c r="K130" s="98">
        <v>1.3730440518693401</v>
      </c>
      <c r="L130" s="98">
        <v>2.4376936017584399</v>
      </c>
      <c r="M130">
        <v>2.4363192923873799E-2</v>
      </c>
      <c r="N130" s="98">
        <v>5.65543020354871E-2</v>
      </c>
      <c r="O130">
        <v>2.1715828232612502</v>
      </c>
      <c r="P130">
        <v>0.50790827928607396</v>
      </c>
      <c r="Q130">
        <v>2.1380882495271501E-2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2.02538429046961</v>
      </c>
      <c r="X130">
        <v>5.63582298440383E-2</v>
      </c>
      <c r="Y130">
        <v>0.60293029951309995</v>
      </c>
      <c r="Z130">
        <v>2.4108948208066199</v>
      </c>
      <c r="AA130">
        <v>0.329669334722692</v>
      </c>
      <c r="AB130">
        <v>2.0968692220260698</v>
      </c>
      <c r="AC130">
        <v>1.1537598100051201</v>
      </c>
      <c r="AD130">
        <v>0.27535404000472502</v>
      </c>
      <c r="AE130">
        <v>3.9520742813806499E-2</v>
      </c>
      <c r="AF130">
        <v>2.17296990887314</v>
      </c>
      <c r="AG130">
        <v>2.0175289680731301</v>
      </c>
      <c r="BU130">
        <v>1.1195672813767701</v>
      </c>
      <c r="BX130" s="97">
        <v>1.33356594491709</v>
      </c>
    </row>
    <row r="131" spans="10:76" ht="15.6">
      <c r="K131" s="98">
        <v>1.33679007119778</v>
      </c>
      <c r="L131" s="98">
        <v>2.3616068038131699</v>
      </c>
      <c r="M131">
        <v>2.1957796300083599E-2</v>
      </c>
      <c r="N131" s="98">
        <v>5.69106635773503E-2</v>
      </c>
      <c r="O131">
        <v>2.1058358605649099</v>
      </c>
      <c r="P131">
        <v>0.51739522706240804</v>
      </c>
      <c r="Q131">
        <v>1.9421194357231698E-2</v>
      </c>
      <c r="R131">
        <v>2.10559291944839</v>
      </c>
      <c r="S131">
        <v>1.75608744487488</v>
      </c>
      <c r="T131">
        <v>2.0102352824608798</v>
      </c>
      <c r="U131">
        <v>1.9376206464200501</v>
      </c>
      <c r="V131">
        <v>2.3702062376633002</v>
      </c>
      <c r="W131">
        <v>1.96661980240124</v>
      </c>
      <c r="X131">
        <v>6.0522131419563301E-2</v>
      </c>
      <c r="Y131">
        <v>0.60060600400008701</v>
      </c>
      <c r="Z131">
        <v>2.3384944085486299</v>
      </c>
      <c r="AA131">
        <v>0.331630890049675</v>
      </c>
      <c r="AB131">
        <v>2.0230893198973301</v>
      </c>
      <c r="AC131">
        <v>1.14449999644172</v>
      </c>
      <c r="AD131">
        <v>0.27559091139631198</v>
      </c>
      <c r="AE131">
        <v>3.8628728506486097E-2</v>
      </c>
      <c r="AF131">
        <v>2.1293878397203998</v>
      </c>
      <c r="AG131">
        <v>1.9411693313080201</v>
      </c>
      <c r="BU131">
        <v>1.0836054842378899</v>
      </c>
      <c r="BX131" s="97">
        <v>1.2984154812947599</v>
      </c>
    </row>
    <row r="132" spans="10:76" ht="15.6">
      <c r="K132" s="98">
        <v>1.3014743408836</v>
      </c>
      <c r="L132" s="98">
        <v>2.2979524293020899</v>
      </c>
      <c r="M132">
        <v>2.6350032454564E-2</v>
      </c>
      <c r="N132" s="98">
        <v>0.101660942038117</v>
      </c>
      <c r="O132">
        <v>2.0057561991766901</v>
      </c>
      <c r="P132">
        <v>0.74511835438418905</v>
      </c>
      <c r="Q132">
        <v>7.7116405719197201E-2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0.174255671083487</v>
      </c>
      <c r="Y132">
        <v>1.00867373510015</v>
      </c>
      <c r="Z132">
        <v>2.2253244888116801</v>
      </c>
      <c r="AA132">
        <v>0.15685172704899</v>
      </c>
      <c r="AB132">
        <v>1.9534289992351099</v>
      </c>
      <c r="AC132">
        <v>1.5994783807613</v>
      </c>
      <c r="AD132">
        <v>0.38099477665180098</v>
      </c>
      <c r="AE132">
        <v>6.1399152322909101E-2</v>
      </c>
      <c r="AF132">
        <v>2.0729002762133701</v>
      </c>
      <c r="AG132">
        <v>1.8842588686806701</v>
      </c>
      <c r="BU132">
        <v>1.0842524695379501</v>
      </c>
      <c r="BX132" s="97">
        <v>1.30079501985081</v>
      </c>
    </row>
    <row r="133" spans="10:76" ht="15.6">
      <c r="K133" s="98">
        <v>1.30351887138931</v>
      </c>
      <c r="L133" s="98">
        <v>2.2973119707941101</v>
      </c>
      <c r="M133">
        <v>2.71980271791772E-2</v>
      </c>
      <c r="N133" s="98">
        <v>9.2216339710417497E-2</v>
      </c>
      <c r="O133">
        <v>2.0266459670852601</v>
      </c>
      <c r="P133">
        <v>0.77718050183015996</v>
      </c>
      <c r="Q133">
        <v>6.0445259716018503E-2</v>
      </c>
      <c r="R133">
        <v>2.0648358019491</v>
      </c>
      <c r="S133">
        <v>1.76749805804215</v>
      </c>
      <c r="T133">
        <v>1.9311518610090701</v>
      </c>
      <c r="U133">
        <v>1.8285578933234199</v>
      </c>
      <c r="V133">
        <v>2.28638323291525</v>
      </c>
      <c r="W133">
        <v>1.8894168318078199</v>
      </c>
      <c r="X133">
        <v>0.184298307692189</v>
      </c>
      <c r="Y133">
        <v>1.0136797350837501</v>
      </c>
      <c r="Z133">
        <v>2.2153080044395401</v>
      </c>
      <c r="AA133">
        <v>0.15582376097382</v>
      </c>
      <c r="AB133">
        <v>1.9271365255236601</v>
      </c>
      <c r="AC133">
        <v>1.6058077099863399</v>
      </c>
      <c r="AD133">
        <v>0.37523057468839099</v>
      </c>
      <c r="AE133">
        <v>4.3958417826311103E-2</v>
      </c>
      <c r="AF133">
        <v>2.0744777982671398</v>
      </c>
      <c r="AG133">
        <v>1.86103149865088</v>
      </c>
      <c r="BU133">
        <v>1.0801425500184201</v>
      </c>
      <c r="BX133" s="97">
        <v>1.29705682698942</v>
      </c>
    </row>
    <row r="134" spans="10:76" ht="15.6">
      <c r="K134" s="98">
        <v>1.2996284842275301</v>
      </c>
      <c r="L134" s="98">
        <v>2.2748013713226301</v>
      </c>
      <c r="M134">
        <v>2.6863715969837099E-2</v>
      </c>
      <c r="N134" s="98">
        <v>8.6550505728032606E-2</v>
      </c>
      <c r="O134">
        <v>2.0251374622900098</v>
      </c>
      <c r="P134">
        <v>0.79274093497762699</v>
      </c>
      <c r="Q134">
        <v>6.0851535329092897E-2</v>
      </c>
      <c r="R134">
        <v>2.0536207549711101</v>
      </c>
      <c r="S134">
        <v>1.77342585206513</v>
      </c>
      <c r="T134">
        <v>1.9207057014739899</v>
      </c>
      <c r="U134">
        <v>1.88918713634714</v>
      </c>
      <c r="V134">
        <v>2.29222138786184</v>
      </c>
      <c r="W134">
        <v>1.8838433625164801</v>
      </c>
      <c r="X134">
        <v>0.16086316613292601</v>
      </c>
      <c r="Y134">
        <v>1.0121495803238101</v>
      </c>
      <c r="Z134">
        <v>2.2302596293976502</v>
      </c>
      <c r="AA134">
        <v>0.15210144606305001</v>
      </c>
      <c r="AB134">
        <v>1.9528913395566501</v>
      </c>
      <c r="AC134">
        <v>1.60350962495088</v>
      </c>
      <c r="AD134">
        <v>0.37205738028984697</v>
      </c>
      <c r="AE134">
        <v>3.6448123917029902E-2</v>
      </c>
      <c r="AF134">
        <v>2.0620030924000599</v>
      </c>
      <c r="AG134">
        <v>1.81916958200642</v>
      </c>
      <c r="BU134">
        <v>1.0499118326161601</v>
      </c>
      <c r="BX134" s="97">
        <v>1.2632600998077701</v>
      </c>
    </row>
    <row r="135" spans="10:76" ht="15.6">
      <c r="K135" s="98">
        <v>1.26555392928528</v>
      </c>
      <c r="L135" s="98">
        <v>2.2103310050115801</v>
      </c>
      <c r="M135">
        <v>2.4842706500675001E-2</v>
      </c>
      <c r="N135" s="98">
        <v>7.5437941457225099E-2</v>
      </c>
      <c r="O135">
        <v>1.9777262601224801</v>
      </c>
      <c r="P135">
        <v>0.79584202999999698</v>
      </c>
      <c r="Q135">
        <v>5.0372317974559398E-2</v>
      </c>
      <c r="R135">
        <v>1.9879512955096501</v>
      </c>
      <c r="S135">
        <v>1.74362689717578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0.13448021182610201</v>
      </c>
      <c r="Y135">
        <v>1.0032570081021399</v>
      </c>
      <c r="Z135">
        <v>2.1837518890875498</v>
      </c>
      <c r="AA135">
        <v>0.146409459604254</v>
      </c>
      <c r="AB135">
        <v>1.91010297437021</v>
      </c>
      <c r="AC135">
        <v>1.58976288787793</v>
      </c>
      <c r="AD135">
        <v>0.365305074574232</v>
      </c>
      <c r="AE135">
        <v>2.6878694901232E-2</v>
      </c>
      <c r="AF135">
        <v>1.98437920931648</v>
      </c>
      <c r="AG135">
        <v>1.81353388233922</v>
      </c>
      <c r="BU135">
        <v>1.0172072149925599</v>
      </c>
      <c r="BX135" s="97">
        <v>1.2270181849936601</v>
      </c>
    </row>
    <row r="136" spans="10:76" ht="15.6">
      <c r="K136" s="98">
        <v>1.22966525395686</v>
      </c>
      <c r="L136" s="98">
        <v>2.1518782442157498</v>
      </c>
      <c r="M136">
        <v>2.44076408692015E-2</v>
      </c>
      <c r="N136" s="98">
        <v>7.6399629954907095E-2</v>
      </c>
      <c r="O136">
        <v>1.9080902011510099</v>
      </c>
      <c r="P136">
        <v>0.78064298652315101</v>
      </c>
      <c r="Q136">
        <v>5.1506719547922998E-2</v>
      </c>
      <c r="R136">
        <v>1.8957313280775701</v>
      </c>
      <c r="S136">
        <v>1.6985137731242299</v>
      </c>
      <c r="T136">
        <v>1.8455488846503001</v>
      </c>
      <c r="U136">
        <v>1.7585010874570499</v>
      </c>
      <c r="V136">
        <v>2.1240050239737398</v>
      </c>
      <c r="W136">
        <v>1.7780078764521501</v>
      </c>
      <c r="X136">
        <v>0.11160574860162201</v>
      </c>
      <c r="Y136">
        <v>1.0078353813185801</v>
      </c>
      <c r="Z136">
        <v>2.11426985892358</v>
      </c>
      <c r="AA136">
        <v>0.148044762189455</v>
      </c>
      <c r="AB136">
        <v>1.85395528654298</v>
      </c>
      <c r="AC136">
        <v>1.5737456719949099</v>
      </c>
      <c r="AD136">
        <v>0.36947356204225801</v>
      </c>
      <c r="AE136">
        <v>2.19944423426339E-2</v>
      </c>
      <c r="AF136">
        <v>1.9311879246108701</v>
      </c>
      <c r="AG136">
        <v>1.7641590230472499</v>
      </c>
      <c r="BU136">
        <v>0.98098624878923402</v>
      </c>
      <c r="BX136" s="97">
        <v>1.1928702924247401</v>
      </c>
    </row>
    <row r="137" spans="10:76" ht="15.6">
      <c r="K137" s="98">
        <v>1.1949044156733499</v>
      </c>
      <c r="L137" s="98">
        <v>2.0668526224804999</v>
      </c>
      <c r="M137">
        <v>2.7139480315476801E-2</v>
      </c>
      <c r="N137" s="98">
        <v>3.0410638435929099E-2</v>
      </c>
      <c r="O137">
        <v>1.84873406544303</v>
      </c>
      <c r="P137">
        <v>0.82113254947793601</v>
      </c>
      <c r="Q137">
        <v>4.5560889097830397E-2</v>
      </c>
      <c r="R137">
        <v>1.8226922975928599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0.13729360614469399</v>
      </c>
      <c r="Y137">
        <v>0.99216300230787702</v>
      </c>
      <c r="Z137">
        <v>2.03058623714678</v>
      </c>
      <c r="AA137">
        <v>8.1812934365603093E-2</v>
      </c>
      <c r="AB137">
        <v>1.79691733066017</v>
      </c>
      <c r="AC137">
        <v>1.39675699140634</v>
      </c>
      <c r="AD137">
        <v>0.33068914716669501</v>
      </c>
      <c r="AE137">
        <v>1.6335258296010201E-2</v>
      </c>
      <c r="AF137">
        <v>1.8569188676485999</v>
      </c>
      <c r="AG137">
        <v>1.71150335015352</v>
      </c>
      <c r="BU137">
        <v>0.97710821905086898</v>
      </c>
      <c r="BX137" s="97">
        <v>1.1900020002945599</v>
      </c>
    </row>
    <row r="138" spans="10:76" ht="15.6">
      <c r="K138" s="98">
        <v>1.19234603729704</v>
      </c>
      <c r="L138" s="98">
        <v>2.0474207768636901</v>
      </c>
      <c r="M138">
        <v>2.9552102900930299E-2</v>
      </c>
      <c r="N138" s="98">
        <v>3.7778980414447202E-2</v>
      </c>
      <c r="O138">
        <v>1.8258315947302699</v>
      </c>
      <c r="P138">
        <v>0.78844406676461998</v>
      </c>
      <c r="Q138">
        <v>3.3952516543135199E-2</v>
      </c>
      <c r="R138">
        <v>1.8132849712460399</v>
      </c>
      <c r="S138">
        <v>1.57321245809444</v>
      </c>
      <c r="T138">
        <v>1.7567073237214601</v>
      </c>
      <c r="U138">
        <v>1.62910345937034</v>
      </c>
      <c r="V138">
        <v>2.00283546902851</v>
      </c>
      <c r="W138">
        <v>1.71205365758088</v>
      </c>
      <c r="X138">
        <v>0.143369826555377</v>
      </c>
      <c r="Y138">
        <v>1.0003468379432701</v>
      </c>
      <c r="Z138">
        <v>2.0207595024995699</v>
      </c>
      <c r="AA138">
        <v>8.3640987967217306E-2</v>
      </c>
      <c r="AB138">
        <v>1.7616860420684699</v>
      </c>
      <c r="AC138">
        <v>1.4087901817939099</v>
      </c>
      <c r="AD138">
        <v>0.32671480559055699</v>
      </c>
      <c r="AE138">
        <v>2.4178311173855299E-2</v>
      </c>
      <c r="AF138">
        <v>1.83364013826117</v>
      </c>
      <c r="AG138">
        <v>1.69197574755566</v>
      </c>
      <c r="BU138">
        <v>0.96731953640963897</v>
      </c>
      <c r="BX138" s="97">
        <v>1.18141190760278</v>
      </c>
    </row>
    <row r="139" spans="10:76" ht="15.6">
      <c r="K139" s="98">
        <v>1.18361804334598</v>
      </c>
      <c r="L139" s="98">
        <v>2.03015083319363</v>
      </c>
      <c r="M139">
        <v>3.3090243908152503E-2</v>
      </c>
      <c r="N139" s="98">
        <v>4.3935075547660497E-2</v>
      </c>
      <c r="O139">
        <v>1.80731541260887</v>
      </c>
      <c r="P139">
        <v>0.79132595544807605</v>
      </c>
      <c r="Q139">
        <v>3.4119277994156101E-2</v>
      </c>
      <c r="R139">
        <v>1.7901055304316</v>
      </c>
      <c r="S139">
        <v>1.5863090369580399</v>
      </c>
      <c r="T139">
        <v>1.7314001550256199</v>
      </c>
      <c r="U139">
        <v>1.63627222888506</v>
      </c>
      <c r="V139">
        <v>1.9732873469487999</v>
      </c>
      <c r="W139">
        <v>1.70814566403993</v>
      </c>
      <c r="X139">
        <v>0.106767566275799</v>
      </c>
      <c r="Y139">
        <v>1.0195031289384</v>
      </c>
      <c r="Z139">
        <v>2.0066960417706698</v>
      </c>
      <c r="AA139">
        <v>8.7029670227538894E-2</v>
      </c>
      <c r="AB139">
        <v>1.7731658221455899</v>
      </c>
      <c r="AC139">
        <v>1.44720898343883</v>
      </c>
      <c r="AD139">
        <v>0.33443507976290199</v>
      </c>
      <c r="AE139">
        <v>3.3090243908152503E-2</v>
      </c>
      <c r="AF139">
        <v>1.83481857454982</v>
      </c>
      <c r="AG139">
        <v>1.7083450989811899</v>
      </c>
      <c r="BU139">
        <v>0.95241228916832599</v>
      </c>
      <c r="BX139" s="97">
        <v>1.1644392065840501</v>
      </c>
    </row>
    <row r="140" spans="10:76" ht="15.6">
      <c r="K140" s="98">
        <v>1.1662543590807</v>
      </c>
      <c r="L140" s="98">
        <v>1.9926530689815201</v>
      </c>
      <c r="M140">
        <v>3.2740753430838702E-2</v>
      </c>
      <c r="N140" s="98">
        <v>4.3054950067106003E-2</v>
      </c>
      <c r="O140">
        <v>1.79340786755693</v>
      </c>
      <c r="P140">
        <v>0.78259725681500403</v>
      </c>
      <c r="Q140">
        <v>2.9420132988728899E-2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8.8177795904431797E-2</v>
      </c>
      <c r="Y140">
        <v>1.0197160870396</v>
      </c>
      <c r="Z140">
        <v>1.9664159111308901</v>
      </c>
      <c r="AA140">
        <v>8.7532680321372194E-2</v>
      </c>
      <c r="AB140">
        <v>1.7628927375147601</v>
      </c>
      <c r="AC140">
        <v>1.4334281288211701</v>
      </c>
      <c r="AD140">
        <v>0.33166390294496301</v>
      </c>
      <c r="AE140">
        <v>2.9494285212592199E-2</v>
      </c>
      <c r="AF140">
        <v>1.79157390257821</v>
      </c>
      <c r="AG140">
        <v>1.6836394888717701</v>
      </c>
      <c r="BU140">
        <v>0.91995976994831496</v>
      </c>
      <c r="BX140" s="97">
        <v>1.12648446306353</v>
      </c>
    </row>
    <row r="141" spans="10:76" ht="15.6">
      <c r="K141" s="98">
        <v>1.1287480730955799</v>
      </c>
      <c r="L141" s="98">
        <v>1.9371824836184</v>
      </c>
      <c r="M141">
        <v>3.1584090920702003E-2</v>
      </c>
      <c r="N141" s="98">
        <v>4.8846725400724801E-2</v>
      </c>
      <c r="O141">
        <v>1.71384285403435</v>
      </c>
      <c r="P141">
        <v>0.76644708871707701</v>
      </c>
      <c r="Q141">
        <v>2.42837711010193E-2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7.8217725597774193E-2</v>
      </c>
      <c r="Y141">
        <v>1.02001132221089</v>
      </c>
      <c r="Z141">
        <v>1.8926292088535701</v>
      </c>
      <c r="AA141">
        <v>8.4394160335751395E-2</v>
      </c>
      <c r="AB141">
        <v>1.7222179736811001</v>
      </c>
      <c r="AC141">
        <v>1.40359958335399</v>
      </c>
      <c r="AD141">
        <v>0.33687451287491499</v>
      </c>
      <c r="AE141">
        <v>2.6208626234929699E-2</v>
      </c>
      <c r="AF141">
        <v>1.7296175660263</v>
      </c>
      <c r="AG141">
        <v>1.6353453385633101</v>
      </c>
      <c r="BU141">
        <v>0.88265877605087695</v>
      </c>
      <c r="BX141" s="97">
        <v>1.0681285810239101</v>
      </c>
    </row>
    <row r="142" spans="10:76" ht="15.6">
      <c r="J142">
        <v>14</v>
      </c>
      <c r="K142" s="98">
        <v>1.06868399469832</v>
      </c>
      <c r="L142" s="98">
        <v>1.82625977800703</v>
      </c>
      <c r="M142">
        <v>8.26094272549408E-3</v>
      </c>
      <c r="N142" s="98">
        <v>7.4529190546553398E-3</v>
      </c>
      <c r="O142">
        <v>1.66325374037975</v>
      </c>
      <c r="P142">
        <v>1.7557444700643099</v>
      </c>
      <c r="Q142">
        <v>3.0079445304922601E-2</v>
      </c>
      <c r="R142">
        <v>1.6255961637749501</v>
      </c>
      <c r="S142">
        <v>1.4473508950818501</v>
      </c>
      <c r="T142">
        <v>1.5807281857153099</v>
      </c>
      <c r="U142">
        <v>1.5209616472647201</v>
      </c>
      <c r="V142">
        <v>1.78164729080593</v>
      </c>
      <c r="W142">
        <v>1.54240564889075</v>
      </c>
      <c r="X142">
        <v>2.09962755066915E-2</v>
      </c>
      <c r="Y142">
        <v>1.72386034525177</v>
      </c>
      <c r="Z142">
        <v>1.81129920480233</v>
      </c>
      <c r="AA142">
        <v>3.96416529124341E-2</v>
      </c>
      <c r="AB142">
        <v>1.6509501720576001</v>
      </c>
      <c r="AC142">
        <v>1.72664465440919</v>
      </c>
      <c r="AD142">
        <v>0.148067331186992</v>
      </c>
      <c r="AE142">
        <v>1.9681633724926598E-2</v>
      </c>
      <c r="AF142">
        <v>1.6407538326553499</v>
      </c>
      <c r="AG142">
        <v>1.5764768019629101</v>
      </c>
      <c r="BU142">
        <v>0.88262974400223204</v>
      </c>
      <c r="BX142" s="97">
        <v>1.06872835647897</v>
      </c>
    </row>
    <row r="143" spans="10:76" ht="15.6">
      <c r="K143" s="98">
        <v>1.0685747216733901</v>
      </c>
      <c r="L143" s="98">
        <v>1.82407368372134</v>
      </c>
      <c r="M143">
        <v>1.24291910590677E-2</v>
      </c>
      <c r="N143" s="98">
        <v>9.20009725708687E-3</v>
      </c>
      <c r="O143">
        <v>1.6687890126018601</v>
      </c>
      <c r="P143">
        <v>1.72368262884664</v>
      </c>
      <c r="Q143">
        <v>4.28580251127373E-2</v>
      </c>
      <c r="R143">
        <v>1.6329298945808599</v>
      </c>
      <c r="S143">
        <v>1.46771113376072</v>
      </c>
      <c r="T143">
        <v>1.5882597177098601</v>
      </c>
      <c r="U143">
        <v>1.52737199950984</v>
      </c>
      <c r="V143">
        <v>1.7751979062729</v>
      </c>
      <c r="W143">
        <v>1.55306868619872</v>
      </c>
      <c r="X143">
        <v>3.3881381554966297E-2</v>
      </c>
      <c r="Y143">
        <v>1.7179867463270899</v>
      </c>
      <c r="Z143">
        <v>1.8273213992308599</v>
      </c>
      <c r="AA143">
        <v>3.9100948962525799E-2</v>
      </c>
      <c r="AB143">
        <v>1.66409538164885</v>
      </c>
      <c r="AC143">
        <v>1.7069709608655299</v>
      </c>
      <c r="AD143">
        <v>0.14070007243598501</v>
      </c>
      <c r="AE143">
        <v>2.1207151940465699E-2</v>
      </c>
      <c r="AF143">
        <v>1.6436591374398</v>
      </c>
      <c r="AG143">
        <v>1.56978199360243</v>
      </c>
      <c r="BU143">
        <v>0.880211711023687</v>
      </c>
      <c r="BX143" s="97">
        <v>1.06729140169466</v>
      </c>
    </row>
    <row r="144" spans="10:76" ht="15.6">
      <c r="K144" s="98">
        <v>1.06733753660994</v>
      </c>
      <c r="L144" s="98">
        <v>1.81577042063171</v>
      </c>
      <c r="M144">
        <v>1.2776283822075501E-2</v>
      </c>
      <c r="N144" s="98">
        <v>1.2773499819057401E-2</v>
      </c>
      <c r="O144">
        <v>1.6618423051331701</v>
      </c>
      <c r="P144">
        <v>1.7398330967606499</v>
      </c>
      <c r="Q144">
        <v>5.0770877013775299E-2</v>
      </c>
      <c r="R144">
        <v>1.6250904743909</v>
      </c>
      <c r="S144">
        <v>1.46146499093514</v>
      </c>
      <c r="T144">
        <v>1.6071199925264401</v>
      </c>
      <c r="U144">
        <v>1.5200766834299599</v>
      </c>
      <c r="V144">
        <v>1.7549570907805001</v>
      </c>
      <c r="W144">
        <v>1.5476867821915099</v>
      </c>
      <c r="X144">
        <v>3.4641787747523703E-2</v>
      </c>
      <c r="Y144">
        <v>1.7189162135815399</v>
      </c>
      <c r="Z144">
        <v>1.82185571761989</v>
      </c>
      <c r="AA144">
        <v>3.4862025136060897E-2</v>
      </c>
      <c r="AB144">
        <v>1.67472838953259</v>
      </c>
      <c r="AC144">
        <v>1.7162499616462901</v>
      </c>
      <c r="AD144">
        <v>0.12831787826454499</v>
      </c>
      <c r="AE144">
        <v>2.5621270607511799E-2</v>
      </c>
      <c r="AF144">
        <v>1.6143152878931699</v>
      </c>
      <c r="AG144">
        <v>1.5325839903985801</v>
      </c>
      <c r="BU144">
        <v>0.86029415350790694</v>
      </c>
      <c r="BX144" s="97">
        <v>1.04282378118537</v>
      </c>
    </row>
    <row r="145" spans="11:76" ht="15.6">
      <c r="K145" s="98">
        <v>1.0423565341536201</v>
      </c>
      <c r="L145" s="98">
        <v>1.76505863068314</v>
      </c>
      <c r="M145">
        <v>1.24177261178433E-2</v>
      </c>
      <c r="N145" s="98">
        <v>1.07958226499833E-2</v>
      </c>
      <c r="O145">
        <v>1.63388612963506</v>
      </c>
      <c r="P145">
        <v>1.6951938939617599</v>
      </c>
      <c r="Q145">
        <v>4.5969773853901497E-2</v>
      </c>
      <c r="R145">
        <v>1.58494231833577</v>
      </c>
      <c r="S145">
        <v>1.4103611714465101</v>
      </c>
      <c r="T145">
        <v>1.5691856785539999</v>
      </c>
      <c r="U145">
        <v>1.47042352931339</v>
      </c>
      <c r="V145">
        <v>1.7281851864581701</v>
      </c>
      <c r="W145">
        <v>1.5104499959348701</v>
      </c>
      <c r="X145">
        <v>3.0321183223690401E-2</v>
      </c>
      <c r="Y145">
        <v>1.6678167000075601</v>
      </c>
      <c r="Z145">
        <v>1.7756087988726901</v>
      </c>
      <c r="AA145">
        <v>3.00871102361484E-2</v>
      </c>
      <c r="AB145">
        <v>1.62539169658853</v>
      </c>
      <c r="AC145">
        <v>1.6932561781801301</v>
      </c>
      <c r="AD145">
        <v>0.12730625855218</v>
      </c>
      <c r="AE145">
        <v>2.3299453955962099E-2</v>
      </c>
      <c r="AF145">
        <v>1.6023515689300101</v>
      </c>
      <c r="AG145">
        <v>1.52086032521071</v>
      </c>
      <c r="BU145">
        <v>0.82500375263658599</v>
      </c>
      <c r="BX145" s="97">
        <v>0.99919780212637899</v>
      </c>
    </row>
    <row r="146" spans="11:76" ht="15.6">
      <c r="K146" s="98">
        <v>0.99893097999336</v>
      </c>
      <c r="L146" s="98">
        <v>1.6946067342545701</v>
      </c>
      <c r="M146">
        <v>9.3307953738473205E-3</v>
      </c>
      <c r="N146" s="98">
        <v>5.9662529371158103E-3</v>
      </c>
      <c r="O146">
        <v>1.5712779143112601</v>
      </c>
      <c r="P146">
        <v>1.62704469898975</v>
      </c>
      <c r="Q146">
        <v>3.97972451425695E-2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1.9167913128014601E-2</v>
      </c>
      <c r="Y146">
        <v>1.6052353979703999</v>
      </c>
      <c r="Z146">
        <v>1.69867499014912</v>
      </c>
      <c r="AA146">
        <v>2.26830511477185E-2</v>
      </c>
      <c r="AB146">
        <v>1.5648474635292</v>
      </c>
      <c r="AC146">
        <v>1.6083746906171099</v>
      </c>
      <c r="AD146">
        <v>0.127177273316848</v>
      </c>
      <c r="AE146">
        <v>1.89266737049406E-2</v>
      </c>
      <c r="AF146">
        <v>1.5416012593200501</v>
      </c>
      <c r="AG146">
        <v>1.4534607295008499</v>
      </c>
      <c r="BU146">
        <v>0.78677998528896098</v>
      </c>
      <c r="BX146" s="97">
        <v>0.95602684700127205</v>
      </c>
    </row>
    <row r="147" spans="11:76" ht="15.6">
      <c r="K147" s="98">
        <v>0.95627945577541396</v>
      </c>
      <c r="L147" s="98">
        <v>1.60738821207311</v>
      </c>
      <c r="M147">
        <v>8.1218125290523704E-3</v>
      </c>
      <c r="N147" s="98">
        <v>0.105411678542163</v>
      </c>
      <c r="O147">
        <v>1.51514725713301</v>
      </c>
      <c r="P147">
        <v>1.5475086425076801</v>
      </c>
      <c r="Q147">
        <v>7.1078018754454506E-2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1.574995137448</v>
      </c>
      <c r="W147">
        <v>1.3869175278032699</v>
      </c>
      <c r="X147">
        <v>1.4282623267966499E-2</v>
      </c>
      <c r="Y147">
        <v>1.5160814872903801</v>
      </c>
      <c r="Z147">
        <v>1.62631554895456</v>
      </c>
      <c r="AA147">
        <v>2.8736747854916901E-2</v>
      </c>
      <c r="AB147">
        <v>1.5027287627918899</v>
      </c>
      <c r="AC147">
        <v>1.52331649016899</v>
      </c>
      <c r="AD147">
        <v>0.150947653497811</v>
      </c>
      <c r="AE147">
        <v>3.4544731284184303E-2</v>
      </c>
      <c r="AF147">
        <v>1.47071686392566</v>
      </c>
      <c r="AG147">
        <v>1.39776559707392</v>
      </c>
      <c r="BU147">
        <v>0.78792650126721797</v>
      </c>
      <c r="BX147" s="97">
        <v>0.95777064560073499</v>
      </c>
    </row>
    <row r="148" spans="11:76" ht="15.6">
      <c r="K148" s="98">
        <v>0.95773727463636804</v>
      </c>
      <c r="L148" s="98">
        <v>1.6056876112609499</v>
      </c>
      <c r="M148">
        <v>1.2547451733207E-2</v>
      </c>
      <c r="N148" s="98">
        <v>0.10783668725583199</v>
      </c>
      <c r="O148">
        <v>1.5216236678731601</v>
      </c>
      <c r="P148">
        <v>1.56011503876024</v>
      </c>
      <c r="Q148">
        <v>7.6902570088555194E-2</v>
      </c>
      <c r="R148">
        <v>1.4482010241337799</v>
      </c>
      <c r="S148">
        <v>1.3151204279430599</v>
      </c>
      <c r="T148">
        <v>1.4498736595816499</v>
      </c>
      <c r="U148">
        <v>1.34219402058392</v>
      </c>
      <c r="V148">
        <v>1.5854628066895999</v>
      </c>
      <c r="W148">
        <v>1.3863541657366101</v>
      </c>
      <c r="X148">
        <v>2.93166668078669E-2</v>
      </c>
      <c r="Y148">
        <v>1.5050393412461101</v>
      </c>
      <c r="Z148">
        <v>1.6215712440665599</v>
      </c>
      <c r="AA148">
        <v>2.9795928757355199E-2</v>
      </c>
      <c r="AB148">
        <v>1.4985422496548799</v>
      </c>
      <c r="AC148">
        <v>1.5233808880515101</v>
      </c>
      <c r="AD148">
        <v>0.14875428439441599</v>
      </c>
      <c r="AE148">
        <v>3.2475619037002197E-2</v>
      </c>
      <c r="AF148">
        <v>1.4664339577421599</v>
      </c>
      <c r="AG148">
        <v>1.4094784791143999</v>
      </c>
      <c r="BU148">
        <v>0.78362635095753796</v>
      </c>
      <c r="BX148" s="97">
        <v>0.95489541343104301</v>
      </c>
    </row>
    <row r="149" spans="11:76" ht="15.6">
      <c r="K149" s="98">
        <v>0.95501970318053298</v>
      </c>
      <c r="L149" s="98">
        <v>1.5927164138604499</v>
      </c>
      <c r="M149">
        <v>1.54448255708679E-2</v>
      </c>
      <c r="N149" s="98">
        <v>0.10946194837822799</v>
      </c>
      <c r="O149">
        <v>1.5138044157755099</v>
      </c>
      <c r="P149">
        <v>1.5490996515942299</v>
      </c>
      <c r="Q149">
        <v>7.0924635402952296E-2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3.6470547725782898E-2</v>
      </c>
      <c r="Y149">
        <v>1.5047154711347299</v>
      </c>
      <c r="Z149">
        <v>1.60616577605487</v>
      </c>
      <c r="AA149">
        <v>3.01976565047163E-2</v>
      </c>
      <c r="AB149">
        <v>1.47674951478946</v>
      </c>
      <c r="AC149">
        <v>1.5136248936655301</v>
      </c>
      <c r="AD149">
        <v>0.15395604344986999</v>
      </c>
      <c r="AE149">
        <v>3.9742574223779602E-2</v>
      </c>
      <c r="AF149">
        <v>1.4677654779606899</v>
      </c>
      <c r="AG149">
        <v>1.4052303300812301</v>
      </c>
      <c r="BU149">
        <v>0.76511227742251198</v>
      </c>
      <c r="BX149" s="97">
        <v>0.93224433934015405</v>
      </c>
    </row>
    <row r="150" spans="11:76" ht="15.6">
      <c r="K150" s="98">
        <v>0.9323482741461</v>
      </c>
      <c r="L150" s="98">
        <v>1.5464035606261499</v>
      </c>
      <c r="M150">
        <v>1.2719687298073301E-2</v>
      </c>
      <c r="N150" s="98">
        <v>0.108011769166333</v>
      </c>
      <c r="O150">
        <v>1.49351527015479</v>
      </c>
      <c r="P150">
        <v>1.5017520515369001</v>
      </c>
      <c r="Q150">
        <v>6.5922244701742197E-2</v>
      </c>
      <c r="R150">
        <v>1.42029513782881</v>
      </c>
      <c r="S150">
        <v>1.28758454220145</v>
      </c>
      <c r="T150">
        <v>1.42488816933966</v>
      </c>
      <c r="U150">
        <v>1.3191972154309199</v>
      </c>
      <c r="V150">
        <v>1.52088481199916</v>
      </c>
      <c r="W150">
        <v>1.3520857542062401</v>
      </c>
      <c r="X150">
        <v>2.7327283762107898E-2</v>
      </c>
      <c r="Y150">
        <v>1.4637955547003201</v>
      </c>
      <c r="Z150">
        <v>1.5435498016501401</v>
      </c>
      <c r="AA150">
        <v>3.2337587288613398E-2</v>
      </c>
      <c r="AB150">
        <v>1.43979900967129</v>
      </c>
      <c r="AC150">
        <v>1.4727357618311301</v>
      </c>
      <c r="AD150">
        <v>0.161445558512475</v>
      </c>
      <c r="AE150">
        <v>3.8664136925849198E-2</v>
      </c>
      <c r="AF150">
        <v>1.4228662690740701</v>
      </c>
      <c r="AG150">
        <v>1.36886499347683</v>
      </c>
      <c r="BU150">
        <v>0.73053945094308603</v>
      </c>
      <c r="BX150" s="97">
        <v>0.89001270346732997</v>
      </c>
    </row>
    <row r="151" spans="11:76" ht="15.6">
      <c r="K151" s="98">
        <v>0.88971927851168997</v>
      </c>
      <c r="L151" s="98">
        <v>1.48367638155759</v>
      </c>
      <c r="M151">
        <v>8.3025968108853005E-3</v>
      </c>
      <c r="N151" s="98">
        <v>9.7494835966113594E-2</v>
      </c>
      <c r="O151">
        <v>1.4418503272055301</v>
      </c>
      <c r="P151">
        <v>1.42424105990941</v>
      </c>
      <c r="Q151">
        <v>5.6322436860424603E-2</v>
      </c>
      <c r="R151">
        <v>1.36100759549614</v>
      </c>
      <c r="S151">
        <v>1.2028949160975799</v>
      </c>
      <c r="T151">
        <v>1.3593650852239301</v>
      </c>
      <c r="U151">
        <v>1.22491145780161</v>
      </c>
      <c r="V151">
        <v>1.4681183166670699</v>
      </c>
      <c r="W151">
        <v>1.2802478378778599</v>
      </c>
      <c r="X151">
        <v>1.9697262478494099E-2</v>
      </c>
      <c r="Y151">
        <v>1.39284813996073</v>
      </c>
      <c r="Z151">
        <v>1.4947973160290899</v>
      </c>
      <c r="AA151">
        <v>3.4775001564293598E-2</v>
      </c>
      <c r="AB151">
        <v>1.3621781725311399</v>
      </c>
      <c r="AC151">
        <v>1.41480015191466</v>
      </c>
      <c r="AD151">
        <v>0.16301589891190499</v>
      </c>
      <c r="AE151">
        <v>4.0032406987885502E-2</v>
      </c>
      <c r="AF151">
        <v>1.3692124960876499</v>
      </c>
      <c r="AG151">
        <v>1.3008693482931299</v>
      </c>
      <c r="BU151">
        <v>0.69113140061335898</v>
      </c>
      <c r="BX151" s="97">
        <v>0.84633698942926205</v>
      </c>
    </row>
    <row r="152" spans="11:76" ht="15.6">
      <c r="K152" s="98">
        <v>0.84666872726625897</v>
      </c>
      <c r="L152" s="98">
        <v>1.40475321180185</v>
      </c>
      <c r="M152">
        <v>9.2360016611100094E-3</v>
      </c>
      <c r="N152" s="98">
        <v>4.5924526274006901E-2</v>
      </c>
      <c r="O152">
        <v>1.3669200310519301</v>
      </c>
      <c r="P152">
        <v>1.3358646087502399</v>
      </c>
      <c r="Q152">
        <v>3.8081775399079298E-3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1.43312056153311E-2</v>
      </c>
      <c r="Y152">
        <v>1.32294199386698</v>
      </c>
      <c r="Z152">
        <v>1.42445130710971</v>
      </c>
      <c r="AA152">
        <v>4.9873540106583798E-2</v>
      </c>
      <c r="AB152">
        <v>1.2805210598558101</v>
      </c>
      <c r="AC152">
        <v>1.34372150167465</v>
      </c>
      <c r="AD152">
        <v>0.24449565044431601</v>
      </c>
      <c r="AE152">
        <v>4.4715316359675798E-3</v>
      </c>
      <c r="AF152">
        <v>1.3032233459972999</v>
      </c>
      <c r="AG152">
        <v>1.23035669922044</v>
      </c>
      <c r="BU152">
        <v>0.69248438695664505</v>
      </c>
      <c r="BX152" s="97">
        <v>0.84891666472924399</v>
      </c>
    </row>
    <row r="153" spans="11:76" ht="15.6">
      <c r="K153" s="98">
        <v>0.84929162137215397</v>
      </c>
      <c r="L153" s="98">
        <v>1.40243416024092</v>
      </c>
      <c r="M153">
        <v>1.44030784700943E-2</v>
      </c>
      <c r="N153" s="98">
        <v>4.3884037930565098E-2</v>
      </c>
      <c r="O153">
        <v>1.3773084925687</v>
      </c>
      <c r="P153">
        <v>1.33130050084559</v>
      </c>
      <c r="Q153">
        <v>1.11712505744016E-2</v>
      </c>
      <c r="R153">
        <v>1.2765718864159199</v>
      </c>
      <c r="S153">
        <v>1.15957027593189</v>
      </c>
      <c r="T153">
        <v>1.28398859215702</v>
      </c>
      <c r="U153">
        <v>1.1989459267739699</v>
      </c>
      <c r="V153">
        <v>1.3952024399738601</v>
      </c>
      <c r="W153">
        <v>1.22474417600523</v>
      </c>
      <c r="X153">
        <v>3.1864090509334503E-2</v>
      </c>
      <c r="Y153">
        <v>1.3264707150436601</v>
      </c>
      <c r="Z153">
        <v>1.4172504387295899</v>
      </c>
      <c r="AA153">
        <v>4.7487993599959602E-2</v>
      </c>
      <c r="AB153">
        <v>1.29297108502441</v>
      </c>
      <c r="AC153">
        <v>1.34191144325459</v>
      </c>
      <c r="AD153">
        <v>0.245331376359922</v>
      </c>
      <c r="AE153">
        <v>1.44030784700943E-2</v>
      </c>
      <c r="AF153">
        <v>1.3080377020337</v>
      </c>
      <c r="AG153">
        <v>1.24162883774892</v>
      </c>
      <c r="BU153">
        <v>0.69130460456407195</v>
      </c>
      <c r="BX153" s="97">
        <v>0.84891393117815095</v>
      </c>
    </row>
    <row r="154" spans="11:76" ht="15.6">
      <c r="K154" s="98">
        <v>0.84915646343322104</v>
      </c>
      <c r="L154" s="98">
        <v>1.39591914688459</v>
      </c>
      <c r="M154">
        <v>1.6369812040446199E-2</v>
      </c>
      <c r="N154" s="98">
        <v>3.9119692442199198E-2</v>
      </c>
      <c r="O154">
        <v>1.37372902357356</v>
      </c>
      <c r="P154">
        <v>1.32605803395206</v>
      </c>
      <c r="Q154">
        <v>1.7001860546575501E-2</v>
      </c>
      <c r="R154">
        <v>1.27647446884759</v>
      </c>
      <c r="S154">
        <v>1.15154873177164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3.9047207387687403E-2</v>
      </c>
      <c r="Y154">
        <v>1.3205851553029799</v>
      </c>
      <c r="Z154">
        <v>1.40511319707858</v>
      </c>
      <c r="AA154">
        <v>4.2114493673051999E-2</v>
      </c>
      <c r="AB154">
        <v>1.29112282802773</v>
      </c>
      <c r="AC154">
        <v>1.3273496860277201</v>
      </c>
      <c r="AD154">
        <v>0.24266720420534399</v>
      </c>
      <c r="AE154">
        <v>2.1673727326660699E-2</v>
      </c>
      <c r="AF154">
        <v>1.3108825894040299</v>
      </c>
      <c r="AG154">
        <v>1.24978791500915</v>
      </c>
      <c r="BU154">
        <v>0.67666123434960801</v>
      </c>
      <c r="BX154" s="97">
        <v>0.83296709681025705</v>
      </c>
    </row>
    <row r="155" spans="11:76" ht="15.6">
      <c r="K155" s="98">
        <v>0.83315131170321599</v>
      </c>
      <c r="L155" s="98">
        <v>1.3648667870976501</v>
      </c>
      <c r="M155">
        <v>1.43116634392088E-2</v>
      </c>
      <c r="N155" s="98">
        <v>2.8993145348295699E-2</v>
      </c>
      <c r="O155">
        <v>1.34517457447899</v>
      </c>
      <c r="P155">
        <v>1.2992915749435701</v>
      </c>
      <c r="Q155">
        <v>1.0674971223143599E-2</v>
      </c>
      <c r="R155">
        <v>1.2635674301270601</v>
      </c>
      <c r="S155">
        <v>1.1510511885714501</v>
      </c>
      <c r="T155">
        <v>1.2523654623178599</v>
      </c>
      <c r="U155">
        <v>1.1707074000200799</v>
      </c>
      <c r="V155">
        <v>1.35590693111754</v>
      </c>
      <c r="W155">
        <v>1.1922969570045401</v>
      </c>
      <c r="X155">
        <v>3.4376884396044902E-2</v>
      </c>
      <c r="Y155">
        <v>1.2808617904025399</v>
      </c>
      <c r="Z155">
        <v>1.37126129220783</v>
      </c>
      <c r="AA155">
        <v>3.5484009024779099E-2</v>
      </c>
      <c r="AB155">
        <v>1.2790773372627799</v>
      </c>
      <c r="AC155">
        <v>1.2994148249045601</v>
      </c>
      <c r="AD155">
        <v>0.24712260036629</v>
      </c>
      <c r="AE155">
        <v>1.33962922287087E-2</v>
      </c>
      <c r="AF155">
        <v>1.2934768790470501</v>
      </c>
      <c r="AG155">
        <v>1.22707508630884</v>
      </c>
      <c r="BU155">
        <v>0.63530227791706095</v>
      </c>
      <c r="BX155" s="97">
        <v>0.78494341600889495</v>
      </c>
    </row>
    <row r="156" spans="11:76" ht="15.6">
      <c r="K156" s="98">
        <v>0.78509372182521797</v>
      </c>
      <c r="L156" s="98">
        <v>1.2803982169196999</v>
      </c>
      <c r="M156">
        <v>1.1287583682841299E-2</v>
      </c>
      <c r="N156" s="98">
        <v>1.72985851646839E-2</v>
      </c>
      <c r="O156">
        <v>1.2628529318856201</v>
      </c>
      <c r="P156">
        <v>1.2042524864630599</v>
      </c>
      <c r="Q156">
        <v>5.1992864689502901E-3</v>
      </c>
      <c r="R156">
        <v>1.1840209676729501</v>
      </c>
      <c r="S156">
        <v>1.0804433094130199</v>
      </c>
      <c r="T156">
        <v>1.1788261510006299</v>
      </c>
      <c r="U156">
        <v>1.08144415440167</v>
      </c>
      <c r="V156">
        <v>1.27682505755216</v>
      </c>
      <c r="W156">
        <v>1.11629320204418</v>
      </c>
      <c r="X156">
        <v>3.20876704304272E-2</v>
      </c>
      <c r="Y156">
        <v>1.2093004643552101</v>
      </c>
      <c r="Z156">
        <v>1.28749088452349</v>
      </c>
      <c r="AA156">
        <v>2.6586928497046899E-2</v>
      </c>
      <c r="AB156">
        <v>1.2052552224858299</v>
      </c>
      <c r="AC156">
        <v>1.22358815406558</v>
      </c>
      <c r="AD156">
        <v>0.24888187779599</v>
      </c>
      <c r="AE156">
        <v>5.0687654101379204E-3</v>
      </c>
      <c r="AF156">
        <v>1.2218161086018999</v>
      </c>
      <c r="AG156">
        <v>1.1521048786199299</v>
      </c>
      <c r="BU156">
        <v>0.59416527132125097</v>
      </c>
      <c r="BX156" s="97">
        <v>0.73835950842105103</v>
      </c>
    </row>
    <row r="157" spans="11:76" ht="15.6">
      <c r="K157" s="98">
        <v>0.73862306752420903</v>
      </c>
      <c r="L157" s="98">
        <v>1.19448406208346</v>
      </c>
      <c r="M157">
        <v>9.8375218940092296E-3</v>
      </c>
      <c r="N157" s="98">
        <v>3.47158564966999E-2</v>
      </c>
      <c r="O157">
        <v>1.1811826291358201</v>
      </c>
      <c r="P157">
        <v>1.1191270439619301</v>
      </c>
      <c r="Q157">
        <v>4.2793279925794403E-2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9.3112296218619606E-2</v>
      </c>
      <c r="Y157">
        <v>1.13210990363444</v>
      </c>
      <c r="Z157">
        <v>1.19448406208346</v>
      </c>
      <c r="AA157">
        <v>6.5271358763465299E-3</v>
      </c>
      <c r="AB157">
        <v>1.13499148276421</v>
      </c>
      <c r="AC157">
        <v>1.1410631111381599</v>
      </c>
      <c r="AD157">
        <v>0.35263566016548997</v>
      </c>
      <c r="AE157">
        <v>2.6867837141767201E-2</v>
      </c>
      <c r="AF157">
        <v>1.1379231736023301</v>
      </c>
      <c r="AG157">
        <v>1.0724356257271099</v>
      </c>
      <c r="BU157">
        <v>0.598178383321473</v>
      </c>
      <c r="BX157" s="97">
        <v>0.74517697155281304</v>
      </c>
    </row>
    <row r="158" spans="11:76" ht="15.6">
      <c r="K158" s="98">
        <v>0.74539262562409803</v>
      </c>
      <c r="L158" s="98">
        <v>1.1988437351093699</v>
      </c>
      <c r="M158">
        <v>1.1534560477438701E-2</v>
      </c>
      <c r="N158" s="98">
        <v>3.07820292752988E-2</v>
      </c>
      <c r="O158">
        <v>1.17737587433274</v>
      </c>
      <c r="P158">
        <v>1.1204088515194499</v>
      </c>
      <c r="Q158">
        <v>4.3984424269301999E-2</v>
      </c>
      <c r="R158">
        <v>1.11202435086315</v>
      </c>
      <c r="S158">
        <v>1.0245982249001699</v>
      </c>
      <c r="T158">
        <v>1.09366443214521</v>
      </c>
      <c r="U158">
        <v>1.0281576280556199</v>
      </c>
      <c r="V158">
        <v>1.1835971032522901</v>
      </c>
      <c r="W158">
        <v>1.0458828866102301</v>
      </c>
      <c r="X158">
        <v>0.10725967100200801</v>
      </c>
      <c r="Y158">
        <v>1.1375478056236401</v>
      </c>
      <c r="Z158">
        <v>1.1908554125653601</v>
      </c>
      <c r="AA158">
        <v>6.5748408923802897E-3</v>
      </c>
      <c r="AB158">
        <v>1.1445638497689501</v>
      </c>
      <c r="AC158">
        <v>1.14693412337705</v>
      </c>
      <c r="AD158">
        <v>0.36110108479081898</v>
      </c>
      <c r="AE158">
        <v>4.7493624274430199E-2</v>
      </c>
      <c r="AF158">
        <v>1.15036174902557</v>
      </c>
      <c r="AG158">
        <v>1.0814478444241</v>
      </c>
      <c r="BU158">
        <v>0.60307924411439795</v>
      </c>
      <c r="BX158" s="97">
        <v>0.75442335967999996</v>
      </c>
    </row>
    <row r="159" spans="11:76" ht="15.6">
      <c r="K159" s="98">
        <v>0.75466056820154204</v>
      </c>
      <c r="L159" s="98">
        <v>1.2010457115837601</v>
      </c>
      <c r="M159">
        <v>1.17092790272582E-2</v>
      </c>
      <c r="N159" s="98">
        <v>2.46396160322018E-2</v>
      </c>
      <c r="O159">
        <v>1.17826990113573</v>
      </c>
      <c r="P159">
        <v>1.12629468276418</v>
      </c>
      <c r="Q159">
        <v>3.8719670554919497E-2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0.112526939552478</v>
      </c>
      <c r="Y159">
        <v>1.1487179537977701</v>
      </c>
      <c r="Z159">
        <v>1.1920728266457099</v>
      </c>
      <c r="AA159">
        <v>1.12876473230741E-2</v>
      </c>
      <c r="AB159">
        <v>1.15685327286234</v>
      </c>
      <c r="AC159">
        <v>1.1468263070956399</v>
      </c>
      <c r="AD159">
        <v>0.37459115174063501</v>
      </c>
      <c r="AE159">
        <v>4.7198654809052602E-2</v>
      </c>
      <c r="AF159">
        <v>1.16273289466741</v>
      </c>
      <c r="AG159">
        <v>1.0890838014548101</v>
      </c>
      <c r="BU159">
        <v>0.57858440290867996</v>
      </c>
      <c r="BX159" s="97">
        <v>0.72432206433381296</v>
      </c>
    </row>
    <row r="160" spans="11:76" ht="15.6">
      <c r="K160" s="98">
        <v>0.724747744756572</v>
      </c>
      <c r="L160" s="98">
        <v>1.14842693781009</v>
      </c>
      <c r="M160">
        <v>1.0717363273490099E-2</v>
      </c>
      <c r="N160" s="98">
        <v>1.85997665947134E-2</v>
      </c>
      <c r="O160">
        <v>1.1226238522287499</v>
      </c>
      <c r="P160">
        <v>1.0763129001667</v>
      </c>
      <c r="Q160">
        <v>3.4384910999338901E-2</v>
      </c>
      <c r="R160">
        <v>1.06250696516487</v>
      </c>
      <c r="S160">
        <v>0.99786733414443596</v>
      </c>
      <c r="T160">
        <v>1.0552720976279</v>
      </c>
      <c r="U160">
        <v>0.99604699682924103</v>
      </c>
      <c r="V160">
        <v>1.1498164716375601</v>
      </c>
      <c r="W160">
        <v>1.0114427566299999</v>
      </c>
      <c r="X160">
        <v>0.110322163756081</v>
      </c>
      <c r="Y160">
        <v>1.1028107738662001</v>
      </c>
      <c r="Z160">
        <v>1.1438425034155599</v>
      </c>
      <c r="AA160">
        <v>1.06305525066323E-2</v>
      </c>
      <c r="AB160">
        <v>1.11866736540792</v>
      </c>
      <c r="AC160">
        <v>1.0996326196139401</v>
      </c>
      <c r="AD160">
        <v>0.37733386159456</v>
      </c>
      <c r="AE160">
        <v>4.8995163595632302E-2</v>
      </c>
      <c r="AF160">
        <v>1.1080612667966101</v>
      </c>
      <c r="AG160">
        <v>1.0507690511916901</v>
      </c>
      <c r="BU160">
        <v>0.53921469281499301</v>
      </c>
      <c r="BX160" s="97">
        <v>0.67589349683790501</v>
      </c>
    </row>
    <row r="161" spans="10:76" ht="15.6">
      <c r="K161" s="98">
        <v>0.67611524054461802</v>
      </c>
      <c r="L161" s="98">
        <v>1.0733766153018101</v>
      </c>
      <c r="M161">
        <v>9.1538331236433405E-3</v>
      </c>
      <c r="N161" s="98">
        <v>1.4998931915699801E-2</v>
      </c>
      <c r="O161">
        <v>1.04561597651497</v>
      </c>
      <c r="P161">
        <v>0.99524250666012903</v>
      </c>
      <c r="Q161">
        <v>3.0067617790942702E-2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0.10187090358603899</v>
      </c>
      <c r="Y161">
        <v>1.02827902640487</v>
      </c>
      <c r="Z161">
        <v>1.0558389951579801</v>
      </c>
      <c r="AA161">
        <v>1.3541908502335999E-2</v>
      </c>
      <c r="AB161">
        <v>1.04040469392525</v>
      </c>
      <c r="AC161">
        <v>1.0208558459541299</v>
      </c>
      <c r="AD161">
        <v>0.37509922461216499</v>
      </c>
      <c r="AE161">
        <v>4.7278173217305597E-2</v>
      </c>
      <c r="AF161">
        <v>1.0242708414549</v>
      </c>
      <c r="AG161">
        <v>0.97272364984121995</v>
      </c>
      <c r="BU161">
        <v>0.49697972811166902</v>
      </c>
      <c r="BX161" s="97">
        <v>0.60817767792758204</v>
      </c>
    </row>
    <row r="162" spans="10:76" ht="15.6">
      <c r="J162">
        <v>16</v>
      </c>
      <c r="K162" s="98">
        <v>0.608103906065108</v>
      </c>
      <c r="L162" s="98">
        <v>0.98719211858842504</v>
      </c>
      <c r="M162">
        <v>0</v>
      </c>
      <c r="N162" s="98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0.899213399739198</v>
      </c>
      <c r="BU162">
        <v>0.50152173690095403</v>
      </c>
      <c r="BX162" s="97">
        <v>0.61420770301086003</v>
      </c>
    </row>
    <row r="163" spans="10:76" ht="15.6">
      <c r="K163" s="98">
        <v>0.61397903146861399</v>
      </c>
      <c r="L163" s="98">
        <v>0.99104719757040605</v>
      </c>
      <c r="M163">
        <v>0</v>
      </c>
      <c r="N163" s="98">
        <v>0</v>
      </c>
      <c r="O163">
        <v>0.96284459628186403</v>
      </c>
      <c r="P163">
        <v>0.91109685039727495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0.96239172418971597</v>
      </c>
      <c r="Z163">
        <v>0.97022620613677302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BU163">
        <v>0.50392079717553395</v>
      </c>
      <c r="BX163" s="97">
        <v>0.61796058260217501</v>
      </c>
    </row>
    <row r="164" spans="10:76" ht="15.6">
      <c r="K164" s="98">
        <v>0.61776951600432195</v>
      </c>
      <c r="L164" s="98">
        <v>0.989992473801249</v>
      </c>
      <c r="M164">
        <v>0</v>
      </c>
      <c r="N164" s="98">
        <v>0</v>
      </c>
      <c r="O164">
        <v>0.96385423591236397</v>
      </c>
      <c r="P164">
        <v>0.91639769340397903</v>
      </c>
      <c r="Q164">
        <v>0</v>
      </c>
      <c r="R164">
        <v>0.92421985852717203</v>
      </c>
      <c r="S164">
        <v>0.88027685358782004</v>
      </c>
      <c r="T164">
        <v>0.90814554511697798</v>
      </c>
      <c r="U164">
        <v>0.86198009521622398</v>
      </c>
      <c r="V164">
        <v>0.989170154269994</v>
      </c>
      <c r="W164">
        <v>0.88373029025432803</v>
      </c>
      <c r="X164">
        <v>0</v>
      </c>
      <c r="Y164">
        <v>0.96425437300883998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0.95293078965042599</v>
      </c>
      <c r="AE164">
        <v>0</v>
      </c>
      <c r="AF164">
        <v>0.95767143417939904</v>
      </c>
      <c r="AG164">
        <v>0.918088328027998</v>
      </c>
      <c r="BU164">
        <v>0.50100922213285803</v>
      </c>
      <c r="BX164" s="97">
        <v>0.614165432420409</v>
      </c>
    </row>
    <row r="165" spans="10:76" ht="15.6">
      <c r="K165" s="98">
        <v>0.61393041018888805</v>
      </c>
      <c r="L165" s="98">
        <v>0.98091356231871896</v>
      </c>
      <c r="M165">
        <v>0</v>
      </c>
      <c r="N165" s="98">
        <v>0</v>
      </c>
      <c r="O165">
        <v>0.95687226469950504</v>
      </c>
      <c r="P165">
        <v>0.90714969919055299</v>
      </c>
      <c r="Q165">
        <v>0</v>
      </c>
      <c r="R165">
        <v>0.92300266673930598</v>
      </c>
      <c r="S165">
        <v>0.87478509560722595</v>
      </c>
      <c r="T165">
        <v>0.90179421363599699</v>
      </c>
      <c r="U165">
        <v>0.86238029356547097</v>
      </c>
      <c r="V165">
        <v>0.97922112111186199</v>
      </c>
      <c r="W165">
        <v>0.87712084493542797</v>
      </c>
      <c r="X165">
        <v>0</v>
      </c>
      <c r="Y165">
        <v>0.95493340593847997</v>
      </c>
      <c r="Z165">
        <v>0.95998718336913502</v>
      </c>
      <c r="AA165">
        <v>0</v>
      </c>
      <c r="AB165">
        <v>0.949251328563121</v>
      </c>
      <c r="AC165">
        <v>0.93887912378713401</v>
      </c>
      <c r="AD165">
        <v>0.94592264556331795</v>
      </c>
      <c r="AE165">
        <v>0</v>
      </c>
      <c r="AF165">
        <v>0.94700817748723898</v>
      </c>
      <c r="AG165">
        <v>0.91215784930608301</v>
      </c>
      <c r="BU165">
        <v>0.44949019754407399</v>
      </c>
      <c r="BX165" s="97">
        <v>0.54954070503980601</v>
      </c>
    </row>
    <row r="166" spans="10:76" ht="15.6">
      <c r="K166" s="98">
        <v>0.54935019789513195</v>
      </c>
      <c r="L166" s="98">
        <v>0.88170096834621903</v>
      </c>
      <c r="M166">
        <v>0</v>
      </c>
      <c r="N166" s="98">
        <v>0</v>
      </c>
      <c r="O166">
        <v>0.85467985125978696</v>
      </c>
      <c r="P166">
        <v>0.80515843024929901</v>
      </c>
      <c r="Q166">
        <v>0</v>
      </c>
      <c r="R166">
        <v>0.82476517777757097</v>
      </c>
      <c r="S166">
        <v>0.77853187071201002</v>
      </c>
      <c r="T166">
        <v>0.80535166143612102</v>
      </c>
      <c r="U166">
        <v>0.77377442991274703</v>
      </c>
      <c r="V166">
        <v>0.88063486330012797</v>
      </c>
      <c r="W166">
        <v>0.77889945989405596</v>
      </c>
      <c r="X166">
        <v>0</v>
      </c>
      <c r="Y166">
        <v>0.85869141316636199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0.84986503851747397</v>
      </c>
      <c r="AE166">
        <v>0</v>
      </c>
      <c r="AF166">
        <v>0.85010846480562996</v>
      </c>
      <c r="AG166">
        <v>0.81423118072233402</v>
      </c>
      <c r="BU166">
        <v>0.40518801103752999</v>
      </c>
      <c r="BX166" s="97">
        <v>0.49458158158239901</v>
      </c>
    </row>
    <row r="167" spans="10:76" ht="15.6">
      <c r="K167" s="98">
        <v>0.494523841769898</v>
      </c>
      <c r="L167" s="98">
        <v>0.79435658959970201</v>
      </c>
      <c r="M167">
        <v>0</v>
      </c>
      <c r="N167" s="98">
        <v>0</v>
      </c>
      <c r="O167">
        <v>0.76896313684839002</v>
      </c>
      <c r="P167">
        <v>0.72641805388639202</v>
      </c>
      <c r="Q167">
        <v>0</v>
      </c>
      <c r="R167">
        <v>0.74188068903376503</v>
      </c>
      <c r="S167">
        <v>0.70909844162431501</v>
      </c>
      <c r="T167">
        <v>0.72186710878049298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0.76918620601893395</v>
      </c>
      <c r="AA167">
        <v>0</v>
      </c>
      <c r="AB167">
        <v>0.766711497725166</v>
      </c>
      <c r="AC167">
        <v>0.75443048730084605</v>
      </c>
      <c r="AD167">
        <v>0.76370283140367201</v>
      </c>
      <c r="AE167">
        <v>0</v>
      </c>
      <c r="AF167">
        <v>0.76275179916810398</v>
      </c>
      <c r="AG167">
        <v>0.73478573787661705</v>
      </c>
      <c r="BU167">
        <v>0.41758267866689303</v>
      </c>
      <c r="BX167" s="97">
        <v>0.50979777963945005</v>
      </c>
    </row>
    <row r="168" spans="10:76" ht="15.6">
      <c r="K168" s="98">
        <v>0.50978178118753703</v>
      </c>
      <c r="L168" s="98">
        <v>0.81402624831264903</v>
      </c>
      <c r="M168">
        <v>0</v>
      </c>
      <c r="N168" s="9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0.71945625588252304</v>
      </c>
      <c r="V168">
        <v>0.81217947488421205</v>
      </c>
      <c r="W168">
        <v>0.72741310248887403</v>
      </c>
      <c r="X168">
        <v>0</v>
      </c>
      <c r="Y168">
        <v>0.79201683097040698</v>
      </c>
      <c r="Z168">
        <v>0.79085493973141296</v>
      </c>
      <c r="AA168">
        <v>0</v>
      </c>
      <c r="AB168">
        <v>0.78807005963522203</v>
      </c>
      <c r="AC168">
        <v>0.77506587899118795</v>
      </c>
      <c r="AD168">
        <v>0.78608156330196599</v>
      </c>
      <c r="AE168">
        <v>0</v>
      </c>
      <c r="AF168">
        <v>0.781767137801057</v>
      </c>
      <c r="AG168">
        <v>0.75831443502489404</v>
      </c>
      <c r="BU168">
        <v>0.44244068014798099</v>
      </c>
      <c r="BX168" s="97">
        <v>0.54058445417275303</v>
      </c>
    </row>
    <row r="169" spans="10:76" ht="15.6">
      <c r="K169" s="98">
        <v>0.54057687179365199</v>
      </c>
      <c r="L169" s="98">
        <v>0.85643654160240901</v>
      </c>
      <c r="M169">
        <v>0</v>
      </c>
      <c r="N169" s="98">
        <v>0</v>
      </c>
      <c r="O169">
        <v>0.83099643759689201</v>
      </c>
      <c r="P169">
        <v>0.795378511256285</v>
      </c>
      <c r="Q169">
        <v>0</v>
      </c>
      <c r="R169">
        <v>0.80954551689846199</v>
      </c>
      <c r="S169">
        <v>0.78332926959841798</v>
      </c>
      <c r="T169">
        <v>0.79593468182094096</v>
      </c>
      <c r="U169">
        <v>0.77076237917555501</v>
      </c>
      <c r="V169">
        <v>0.85398688549931101</v>
      </c>
      <c r="W169">
        <v>0.77670621463691303</v>
      </c>
      <c r="X169">
        <v>0</v>
      </c>
      <c r="Y169">
        <v>0.83722974069275302</v>
      </c>
      <c r="Z169">
        <v>0.83326094593794298</v>
      </c>
      <c r="AA169">
        <v>0</v>
      </c>
      <c r="AB169">
        <v>0.83299178706129695</v>
      </c>
      <c r="AC169">
        <v>0.81988118311526903</v>
      </c>
      <c r="AD169">
        <v>0.83132792050298299</v>
      </c>
      <c r="AE169">
        <v>0</v>
      </c>
      <c r="AF169">
        <v>0.82496244262430696</v>
      </c>
      <c r="AG169">
        <v>0.80512868451364195</v>
      </c>
      <c r="BU169">
        <v>0.40961600095505202</v>
      </c>
      <c r="BX169" s="97">
        <v>0.49992171159447801</v>
      </c>
    </row>
    <row r="170" spans="10:76" ht="15.6">
      <c r="K170" s="98">
        <v>0.49986669384689197</v>
      </c>
      <c r="L170" s="98">
        <v>0.79270365226796602</v>
      </c>
      <c r="M170">
        <v>0</v>
      </c>
      <c r="N170" s="98">
        <v>0</v>
      </c>
      <c r="O170">
        <v>0.766560279257678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0.77498157829304304</v>
      </c>
      <c r="Z170">
        <v>0.77106008956656003</v>
      </c>
      <c r="AA170">
        <v>0</v>
      </c>
      <c r="AB170">
        <v>0.76983716376423095</v>
      </c>
      <c r="AC170">
        <v>0.75744882830115401</v>
      </c>
      <c r="AD170">
        <v>0.77066707415316005</v>
      </c>
      <c r="AE170">
        <v>0</v>
      </c>
      <c r="AF170">
        <v>0.76174782109745698</v>
      </c>
      <c r="AG170">
        <v>0.74262155684053599</v>
      </c>
      <c r="BU170">
        <v>0.36170402197513601</v>
      </c>
      <c r="BX170" s="97">
        <v>0.44068662159118999</v>
      </c>
    </row>
    <row r="171" spans="10:76" ht="15.6">
      <c r="K171" s="98">
        <v>0.44063777197589499</v>
      </c>
      <c r="L171" s="98">
        <v>0.70080801207534404</v>
      </c>
      <c r="M171">
        <v>0</v>
      </c>
      <c r="N171" s="98">
        <v>0</v>
      </c>
      <c r="O171">
        <v>0.67591801427460896</v>
      </c>
      <c r="P171">
        <v>0.64715674769264198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0.679720702383249</v>
      </c>
      <c r="AC171">
        <v>0.66714671297400197</v>
      </c>
      <c r="AD171">
        <v>0.68111739671988203</v>
      </c>
      <c r="AE171">
        <v>0</v>
      </c>
      <c r="AF171">
        <v>0.67050222048833796</v>
      </c>
      <c r="AG171">
        <v>0.65649356794128599</v>
      </c>
      <c r="BU171">
        <v>0.304034902131879</v>
      </c>
      <c r="BX171" s="97">
        <v>0.370052449831617</v>
      </c>
    </row>
    <row r="172" spans="10:76" ht="15.6">
      <c r="K172" s="98">
        <v>0.36994354310741001</v>
      </c>
      <c r="L172" s="98">
        <v>0.58768607098542902</v>
      </c>
      <c r="M172">
        <v>0</v>
      </c>
      <c r="N172" s="98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0.58450867842291399</v>
      </c>
      <c r="W172">
        <v>0.52483863039776701</v>
      </c>
      <c r="X172">
        <v>0</v>
      </c>
      <c r="Y172">
        <v>0.57687085756031398</v>
      </c>
      <c r="Z172">
        <v>0.56865731360129601</v>
      </c>
      <c r="AA172">
        <v>0</v>
      </c>
      <c r="AB172">
        <v>0.57140363846159703</v>
      </c>
      <c r="AC172">
        <v>0.55884099837942602</v>
      </c>
      <c r="AD172">
        <v>0.572934366430775</v>
      </c>
      <c r="AE172">
        <v>0</v>
      </c>
      <c r="AF172">
        <v>0.56102375244931602</v>
      </c>
      <c r="AG172">
        <v>0.55099316611660698</v>
      </c>
      <c r="BU172">
        <v>0.311479192019395</v>
      </c>
      <c r="BX172" s="97">
        <v>0.37924028785504499</v>
      </c>
    </row>
    <row r="173" spans="10:76" ht="15.6">
      <c r="K173" s="98">
        <v>0.37921441305245202</v>
      </c>
      <c r="L173" s="98">
        <v>0.59845119582403805</v>
      </c>
      <c r="M173">
        <v>0</v>
      </c>
      <c r="N173" s="98">
        <v>0</v>
      </c>
      <c r="O173">
        <v>0.57655607061492797</v>
      </c>
      <c r="P173">
        <v>0.55888120504404804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0.581176597634397</v>
      </c>
      <c r="AA173">
        <v>0</v>
      </c>
      <c r="AB173">
        <v>0.58368179459489</v>
      </c>
      <c r="AC173">
        <v>0.57258415625509396</v>
      </c>
      <c r="AD173">
        <v>0.58494558602783298</v>
      </c>
      <c r="AE173">
        <v>0</v>
      </c>
      <c r="AF173">
        <v>0.57404697661932402</v>
      </c>
      <c r="AG173">
        <v>0.56653256374897898</v>
      </c>
      <c r="BU173">
        <v>0.314617697963047</v>
      </c>
      <c r="BX173" s="97">
        <v>0.38360786156716098</v>
      </c>
    </row>
    <row r="174" spans="10:76" ht="15.6">
      <c r="K174" s="98">
        <v>0.38358095825295901</v>
      </c>
      <c r="L174" s="98">
        <v>0.60069986895211502</v>
      </c>
      <c r="M174">
        <v>0</v>
      </c>
      <c r="N174" s="98">
        <v>0</v>
      </c>
      <c r="O174">
        <v>0.58193494410480395</v>
      </c>
      <c r="P174">
        <v>0.56619368317846697</v>
      </c>
      <c r="Q174">
        <v>0</v>
      </c>
      <c r="R174">
        <v>0.57401644169647403</v>
      </c>
      <c r="S174">
        <v>0.55887427167700598</v>
      </c>
      <c r="T174">
        <v>0.56693170574787799</v>
      </c>
      <c r="U174">
        <v>0.55139170439404495</v>
      </c>
      <c r="V174">
        <v>0.59882396332452903</v>
      </c>
      <c r="W174">
        <v>0.55480158415595904</v>
      </c>
      <c r="X174">
        <v>0</v>
      </c>
      <c r="Y174">
        <v>0.59235950041136698</v>
      </c>
      <c r="Z174">
        <v>0.58579348363418204</v>
      </c>
      <c r="AA174">
        <v>0</v>
      </c>
      <c r="AB174">
        <v>0.58755895869378005</v>
      </c>
      <c r="AC174">
        <v>0.57838628115605895</v>
      </c>
      <c r="AD174">
        <v>0.589155814559018</v>
      </c>
      <c r="AE174">
        <v>0</v>
      </c>
      <c r="AF174">
        <v>0.579802603080247</v>
      </c>
      <c r="AG174">
        <v>0.57308563324698902</v>
      </c>
      <c r="BU174">
        <v>0.33669989011113699</v>
      </c>
      <c r="BX174" s="97">
        <v>0.41043643862396201</v>
      </c>
    </row>
    <row r="175" spans="10:76" ht="15.6">
      <c r="K175" s="98">
        <v>0.410406112093051</v>
      </c>
      <c r="L175" s="98">
        <v>0.63720858003723801</v>
      </c>
      <c r="M175">
        <v>0</v>
      </c>
      <c r="N175" s="98">
        <v>0</v>
      </c>
      <c r="O175">
        <v>0.620755239835313</v>
      </c>
      <c r="P175">
        <v>0.60829615541173598</v>
      </c>
      <c r="Q175">
        <v>0</v>
      </c>
      <c r="R175">
        <v>0.61449211809692095</v>
      </c>
      <c r="S175">
        <v>0.60237936813192094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0.61909332910691195</v>
      </c>
      <c r="AG175">
        <v>0.61344006537662898</v>
      </c>
      <c r="BU175">
        <v>0.24716917029535601</v>
      </c>
      <c r="BX175" s="97">
        <v>0.30056573598355002</v>
      </c>
    </row>
    <row r="176" spans="10:76" ht="15.6">
      <c r="K176" s="98">
        <v>0.300568844127031</v>
      </c>
      <c r="L176" s="98">
        <v>0.470799393921148</v>
      </c>
      <c r="M176">
        <v>0</v>
      </c>
      <c r="N176" s="98">
        <v>0</v>
      </c>
      <c r="O176">
        <v>0.45610170131908401</v>
      </c>
      <c r="P176">
        <v>0.443569901580041</v>
      </c>
      <c r="Q176">
        <v>0</v>
      </c>
      <c r="R176">
        <v>0.448858631616468</v>
      </c>
      <c r="S176">
        <v>0.43852654916622003</v>
      </c>
      <c r="T176">
        <v>0.444041244474492</v>
      </c>
      <c r="U176">
        <v>0.43108095483758602</v>
      </c>
      <c r="V176">
        <v>0.469942255953048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0.45977726751960002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BU176">
        <v>0.16989296471252599</v>
      </c>
      <c r="BX176" s="97">
        <v>0.20636737518270101</v>
      </c>
    </row>
    <row r="177" spans="10:76" ht="15.6">
      <c r="K177" s="98">
        <v>0.206347605528724</v>
      </c>
      <c r="L177" s="98">
        <v>0.32158911263828399</v>
      </c>
      <c r="M177">
        <v>0</v>
      </c>
      <c r="N177" s="98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0.29715725430720902</v>
      </c>
      <c r="V177">
        <v>0.32143821282701501</v>
      </c>
      <c r="W177">
        <v>0.29752526228662302</v>
      </c>
      <c r="X177">
        <v>0</v>
      </c>
      <c r="Y177">
        <v>0.317902515542756</v>
      </c>
      <c r="Z177">
        <v>0.314263527255078</v>
      </c>
      <c r="AA177">
        <v>0</v>
      </c>
      <c r="AB177">
        <v>0.31323871304099798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BU177">
        <v>0.19682823259750901</v>
      </c>
      <c r="BX177" s="97">
        <v>0.23928608903704199</v>
      </c>
    </row>
    <row r="178" spans="10:76" ht="15.6">
      <c r="K178" s="98">
        <v>0.239283155577941</v>
      </c>
      <c r="L178" s="98">
        <v>0.36869015464275001</v>
      </c>
      <c r="M178">
        <v>0</v>
      </c>
      <c r="N178" s="98">
        <v>0</v>
      </c>
      <c r="O178">
        <v>0.36138648441443599</v>
      </c>
      <c r="P178">
        <v>0.35507031129561301</v>
      </c>
      <c r="Q178">
        <v>0</v>
      </c>
      <c r="R178">
        <v>0.35756659277685598</v>
      </c>
      <c r="S178">
        <v>0.35384024633331401</v>
      </c>
      <c r="T178">
        <v>0.35562242495612301</v>
      </c>
      <c r="U178">
        <v>0.34888815062716499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0.362839576826053</v>
      </c>
      <c r="AA178">
        <v>0</v>
      </c>
      <c r="AB178">
        <v>0.36200273756018198</v>
      </c>
      <c r="AC178">
        <v>0.35950786684644398</v>
      </c>
      <c r="AD178">
        <v>0.363690343631278</v>
      </c>
      <c r="AE178">
        <v>0</v>
      </c>
      <c r="AF178">
        <v>0.359707717268761</v>
      </c>
      <c r="AG178">
        <v>0.35736214103220398</v>
      </c>
      <c r="BU178">
        <v>0.28230229427911901</v>
      </c>
      <c r="BX178" s="97">
        <v>0.34352373668633901</v>
      </c>
    </row>
    <row r="179" spans="10:76" ht="15.6">
      <c r="K179" s="98">
        <v>0.34351753555977599</v>
      </c>
      <c r="L179" s="98">
        <v>0.52162062465108705</v>
      </c>
      <c r="M179">
        <v>0</v>
      </c>
      <c r="N179" s="98">
        <v>0</v>
      </c>
      <c r="O179">
        <v>0.51703063606258104</v>
      </c>
      <c r="P179">
        <v>0.51335199383225605</v>
      </c>
      <c r="Q179">
        <v>0</v>
      </c>
      <c r="R179">
        <v>0.51508026123503703</v>
      </c>
      <c r="S179">
        <v>0.51237631878046497</v>
      </c>
      <c r="T179">
        <v>0.51412900222639002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BU179">
        <v>0.18896275682739</v>
      </c>
      <c r="BX179" s="97">
        <v>0.22996853563438399</v>
      </c>
    </row>
    <row r="180" spans="10:76" ht="15.6">
      <c r="K180" s="98">
        <v>0.22996174737042199</v>
      </c>
      <c r="L180" s="98">
        <v>0.34986459660918201</v>
      </c>
      <c r="M180">
        <v>0</v>
      </c>
      <c r="N180" s="98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0.34127338863022399</v>
      </c>
      <c r="X180">
        <v>0</v>
      </c>
      <c r="Y180">
        <v>0.34801180121536501</v>
      </c>
      <c r="Z180">
        <v>0.34626475491393199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0.34508826946779397</v>
      </c>
      <c r="BU180">
        <v>4.9165442674301299E-2</v>
      </c>
      <c r="BX180" s="97">
        <v>5.9654483809190001E-2</v>
      </c>
    </row>
    <row r="181" spans="10:76" ht="15.6">
      <c r="K181" s="98">
        <v>5.9650367895713E-2</v>
      </c>
      <c r="L181" s="98">
        <v>9.4531822856318906E-2</v>
      </c>
      <c r="M181">
        <v>0</v>
      </c>
      <c r="N181" s="98">
        <v>0</v>
      </c>
      <c r="O181">
        <v>9.0644554710977293E-2</v>
      </c>
      <c r="P181">
        <v>8.7487771303919798E-2</v>
      </c>
      <c r="Q181">
        <v>0</v>
      </c>
      <c r="R181">
        <v>8.8458970172945697E-2</v>
      </c>
      <c r="S181">
        <v>8.6767693536805093E-2</v>
      </c>
      <c r="T181">
        <v>8.7195394727993494E-2</v>
      </c>
      <c r="U181">
        <v>8.4062767552870399E-2</v>
      </c>
      <c r="V181">
        <v>9.4520715769059904E-2</v>
      </c>
      <c r="W181">
        <v>8.4974536179667298E-2</v>
      </c>
      <c r="X181">
        <v>0</v>
      </c>
      <c r="Y181">
        <v>9.28717847784645E-2</v>
      </c>
      <c r="Z181">
        <v>9.1364125374796906E-2</v>
      </c>
      <c r="AA181">
        <v>0</v>
      </c>
      <c r="AB181">
        <v>9.1105759235116393E-2</v>
      </c>
      <c r="AC181">
        <v>8.9564867560805894E-2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BU181">
        <v>0</v>
      </c>
      <c r="BX181" s="97">
        <v>0</v>
      </c>
    </row>
    <row r="182" spans="10:76" ht="15.6">
      <c r="J182">
        <v>18</v>
      </c>
      <c r="K182" s="98">
        <v>0</v>
      </c>
      <c r="L182" s="98">
        <v>0</v>
      </c>
      <c r="M182">
        <v>0</v>
      </c>
      <c r="N182" s="98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BU182" t="s">
        <v>258</v>
      </c>
      <c r="BX182" s="97" t="s">
        <v>253</v>
      </c>
    </row>
    <row r="183" spans="10:76" ht="15.6">
      <c r="BU183" t="s">
        <v>254</v>
      </c>
      <c r="BV183" t="s">
        <v>255</v>
      </c>
      <c r="BX183" s="97" t="s">
        <v>260</v>
      </c>
    </row>
    <row r="184" spans="10:76" ht="15.6">
      <c r="BU184">
        <v>1.73859441083999</v>
      </c>
      <c r="BV184">
        <v>1.73859441083999</v>
      </c>
      <c r="BX184" s="97" t="s">
        <v>261</v>
      </c>
    </row>
    <row r="185" spans="10:76" ht="15.6">
      <c r="BU185">
        <v>2.2115084879533402</v>
      </c>
      <c r="BV185">
        <v>1.6403518627483</v>
      </c>
      <c r="BX185" s="97" t="s">
        <v>262</v>
      </c>
    </row>
    <row r="186" spans="10:76" ht="15.6">
      <c r="BU186">
        <v>2.34334269577489</v>
      </c>
      <c r="BV186">
        <v>1.51649276682872</v>
      </c>
      <c r="BX186" s="97" t="s">
        <v>263</v>
      </c>
    </row>
    <row r="187" spans="10:76" ht="15.6">
      <c r="BU187">
        <v>2.37169238708965</v>
      </c>
      <c r="BV187">
        <v>1.5261178152024399</v>
      </c>
      <c r="BX187" s="97" t="s">
        <v>264</v>
      </c>
    </row>
    <row r="188" spans="10:76" ht="15.6">
      <c r="BU188">
        <v>2.3344622685524601</v>
      </c>
      <c r="BV188">
        <v>1.4966473235939399</v>
      </c>
      <c r="BX188" s="97" t="s">
        <v>265</v>
      </c>
    </row>
    <row r="189" spans="10:76" ht="15.6">
      <c r="BU189">
        <v>2.2418068096961798</v>
      </c>
      <c r="BV189">
        <v>1.3045782201354199</v>
      </c>
      <c r="BX189" s="97" t="s">
        <v>266</v>
      </c>
    </row>
    <row r="190" spans="10:76" ht="15.6">
      <c r="BU190">
        <v>2.3808398389861898</v>
      </c>
      <c r="BV190">
        <v>1.18009508223563</v>
      </c>
      <c r="BX190" s="97" t="s">
        <v>267</v>
      </c>
    </row>
    <row r="191" spans="10:76" ht="15.6">
      <c r="BU191">
        <v>2.5796998560500199</v>
      </c>
      <c r="BV191">
        <v>1.12136985329864</v>
      </c>
      <c r="BX191" s="97" t="s">
        <v>268</v>
      </c>
    </row>
    <row r="192" spans="10:76" ht="15.6">
      <c r="BU192">
        <v>2.5212148143994599</v>
      </c>
      <c r="BV192">
        <v>1.0669998219705299</v>
      </c>
      <c r="BX192" s="97" t="s">
        <v>269</v>
      </c>
    </row>
    <row r="193" spans="73:76" ht="15.6">
      <c r="BU193">
        <v>2.4768590033001399</v>
      </c>
      <c r="BV193">
        <v>0.96612255924343404</v>
      </c>
      <c r="BX193" s="97" t="s">
        <v>270</v>
      </c>
    </row>
    <row r="194" spans="73:76" ht="15.6">
      <c r="BU194">
        <v>2.53467093570096</v>
      </c>
      <c r="BV194">
        <v>0.99945246026041901</v>
      </c>
      <c r="BX194" s="97" t="s">
        <v>271</v>
      </c>
    </row>
    <row r="195" spans="73:76" ht="15.6">
      <c r="BU195">
        <v>2.7296007157751299</v>
      </c>
      <c r="BV195">
        <v>0.85921161319096595</v>
      </c>
      <c r="BX195" s="97" t="s">
        <v>272</v>
      </c>
    </row>
    <row r="196" spans="73:76" ht="15.6">
      <c r="BU196">
        <v>2.6831508077962298</v>
      </c>
      <c r="BV196">
        <v>0.80166373529660495</v>
      </c>
      <c r="BX196" s="97" t="s">
        <v>273</v>
      </c>
    </row>
    <row r="197" spans="73:76" ht="15.6">
      <c r="BU197">
        <v>2.67732897549618</v>
      </c>
      <c r="BV197">
        <v>0.77544919436970305</v>
      </c>
      <c r="BX197" s="97" t="s">
        <v>274</v>
      </c>
    </row>
    <row r="198" spans="73:76" ht="15.6">
      <c r="BU198">
        <v>2.5787342878496302</v>
      </c>
      <c r="BV198">
        <v>0.68662534860554802</v>
      </c>
      <c r="BX198" s="97" t="s">
        <v>275</v>
      </c>
    </row>
    <row r="199" spans="73:76" ht="15.6">
      <c r="BU199">
        <v>2.4354046864118</v>
      </c>
      <c r="BV199">
        <v>0.62983175097186705</v>
      </c>
      <c r="BX199" s="97" t="s">
        <v>276</v>
      </c>
    </row>
    <row r="200" spans="73:76" ht="15.6">
      <c r="BU200">
        <v>2.4250061625766302</v>
      </c>
      <c r="BV200">
        <v>0.62908873243557994</v>
      </c>
      <c r="BX200" s="97" t="s">
        <v>277</v>
      </c>
    </row>
    <row r="201" spans="73:76" ht="15.6">
      <c r="BU201">
        <v>2.44264486688945</v>
      </c>
      <c r="BV201">
        <v>0.62336188770648404</v>
      </c>
      <c r="BX201" s="97" t="s">
        <v>278</v>
      </c>
    </row>
    <row r="202" spans="73:76" ht="15.6">
      <c r="BU202">
        <v>2.4033535105688402</v>
      </c>
      <c r="BV202">
        <v>0.64582453810260199</v>
      </c>
      <c r="BX202" s="97" t="s">
        <v>279</v>
      </c>
    </row>
    <row r="203" spans="73:76" ht="15.6">
      <c r="BU203">
        <v>2.4496389170134498</v>
      </c>
      <c r="BV203">
        <v>0.65483467333973799</v>
      </c>
      <c r="BX203" s="97" t="s">
        <v>280</v>
      </c>
    </row>
    <row r="204" spans="73:76" ht="15.6">
      <c r="BU204">
        <v>2.4058691803118499</v>
      </c>
      <c r="BV204">
        <v>0.57765939282266998</v>
      </c>
      <c r="BX204" s="97" t="s">
        <v>281</v>
      </c>
    </row>
    <row r="205" spans="73:76" ht="15.6">
      <c r="BU205">
        <v>2.4159929364330299</v>
      </c>
      <c r="BV205">
        <v>0.61353290910601799</v>
      </c>
      <c r="BX205" s="97" t="s">
        <v>282</v>
      </c>
    </row>
    <row r="206" spans="73:76" ht="15.6">
      <c r="BU206">
        <v>2.4044906291106898</v>
      </c>
      <c r="BV206">
        <v>0.63076297849763197</v>
      </c>
      <c r="BX206" s="97" t="s">
        <v>283</v>
      </c>
    </row>
    <row r="207" spans="73:76" ht="15.6">
      <c r="BU207">
        <v>2.39840423499788</v>
      </c>
      <c r="BV207">
        <v>0.61170625037374704</v>
      </c>
      <c r="BX207" s="97" t="s">
        <v>284</v>
      </c>
    </row>
    <row r="208" spans="73:76" ht="15.6">
      <c r="BU208">
        <v>2.38280391610926</v>
      </c>
      <c r="BV208">
        <v>0.64820616783236196</v>
      </c>
      <c r="BX208" s="97" t="s">
        <v>285</v>
      </c>
    </row>
    <row r="209" spans="73:76" ht="15.6">
      <c r="BU209">
        <v>2.4851863078616501</v>
      </c>
      <c r="BV209">
        <v>0.50255499564647299</v>
      </c>
      <c r="BX209" s="97" t="s">
        <v>286</v>
      </c>
    </row>
    <row r="210" spans="73:76" ht="15.6">
      <c r="BU210">
        <v>2.4811721400840301</v>
      </c>
      <c r="BV210">
        <v>0.48780402394831202</v>
      </c>
      <c r="BX210" s="97" t="s">
        <v>287</v>
      </c>
    </row>
    <row r="211" spans="73:76" ht="15.6">
      <c r="BU211">
        <v>2.5127134216498201</v>
      </c>
      <c r="BV211">
        <v>0.48323760626694101</v>
      </c>
      <c r="BX211" s="97" t="s">
        <v>288</v>
      </c>
    </row>
    <row r="212" spans="73:76" ht="15.6">
      <c r="BU212">
        <v>2.5219276821919201</v>
      </c>
      <c r="BV212">
        <v>0.46253790350099999</v>
      </c>
      <c r="BX212" s="97" t="s">
        <v>289</v>
      </c>
    </row>
    <row r="213" spans="73:76" ht="15.6">
      <c r="BU213">
        <v>2.4946846872813699</v>
      </c>
      <c r="BV213">
        <v>0.46740044757133697</v>
      </c>
      <c r="BX213" s="97" t="s">
        <v>290</v>
      </c>
    </row>
    <row r="214" spans="73:76" ht="15.6">
      <c r="BU214">
        <v>2.5769790299625601</v>
      </c>
      <c r="BV214">
        <v>0.370261191768815</v>
      </c>
      <c r="BX214" s="97" t="s">
        <v>291</v>
      </c>
    </row>
    <row r="215" spans="73:76" ht="15.6">
      <c r="BU215">
        <v>2.62340116549088</v>
      </c>
      <c r="BV215">
        <v>0.38325444255296998</v>
      </c>
      <c r="BX215" s="97" t="s">
        <v>292</v>
      </c>
    </row>
    <row r="216" spans="73:76" ht="15.6">
      <c r="BU216">
        <v>2.60776398389747</v>
      </c>
      <c r="BV216">
        <v>0.36643982252227197</v>
      </c>
      <c r="BX216" s="97" t="s">
        <v>293</v>
      </c>
    </row>
    <row r="217" spans="73:76" ht="15.6">
      <c r="BU217">
        <v>2.63085876819162</v>
      </c>
      <c r="BV217">
        <v>0.37684836638070801</v>
      </c>
      <c r="BX217" s="97" t="s">
        <v>294</v>
      </c>
    </row>
    <row r="218" spans="73:76" ht="15.6">
      <c r="BU218">
        <v>2.6421966403064499</v>
      </c>
      <c r="BV218">
        <v>0.38869011670438902</v>
      </c>
      <c r="BX218" s="97" t="s">
        <v>295</v>
      </c>
    </row>
    <row r="219" spans="73:76" ht="15.6">
      <c r="BU219">
        <v>2.62615216409012</v>
      </c>
      <c r="BV219">
        <v>0.360702242873568</v>
      </c>
      <c r="BX219" s="97" t="s">
        <v>296</v>
      </c>
    </row>
    <row r="220" spans="73:76" ht="15.6">
      <c r="BU220">
        <v>2.67527898961835</v>
      </c>
      <c r="BV220">
        <v>0.32516908302387598</v>
      </c>
      <c r="BX220" s="97" t="s">
        <v>297</v>
      </c>
    </row>
    <row r="221" spans="73:76" ht="15.6">
      <c r="BU221">
        <v>2.7040937872858302</v>
      </c>
      <c r="BV221">
        <v>0.33175662657507499</v>
      </c>
      <c r="BX221" s="97" t="s">
        <v>298</v>
      </c>
    </row>
    <row r="222" spans="73:76" ht="15.6">
      <c r="BU222">
        <v>2.75312835371167</v>
      </c>
      <c r="BV222">
        <v>0.33932638057782599</v>
      </c>
      <c r="BX222" s="97" t="s">
        <v>299</v>
      </c>
    </row>
    <row r="223" spans="73:76" ht="15.6">
      <c r="BU223">
        <v>2.8334867733946401</v>
      </c>
      <c r="BV223">
        <v>0.337740391607327</v>
      </c>
      <c r="BX223" s="97" t="s">
        <v>300</v>
      </c>
    </row>
    <row r="224" spans="73:76" ht="15.6">
      <c r="BU224">
        <v>2.8943646684298998</v>
      </c>
      <c r="BV224">
        <v>0.36159264158823501</v>
      </c>
      <c r="BX224" s="97" t="s">
        <v>301</v>
      </c>
    </row>
    <row r="225" spans="73:76" ht="15.6">
      <c r="BU225">
        <v>2.9095913567212701</v>
      </c>
      <c r="BV225">
        <v>0.31611127751803603</v>
      </c>
      <c r="BX225" s="97" t="s">
        <v>302</v>
      </c>
    </row>
    <row r="226" spans="73:76" ht="15.6">
      <c r="BU226">
        <v>2.87815721021353</v>
      </c>
      <c r="BV226">
        <v>0.31427746280097002</v>
      </c>
      <c r="BX226" s="97" t="s">
        <v>303</v>
      </c>
    </row>
    <row r="227" spans="73:76" ht="15.6">
      <c r="BU227">
        <v>2.9056238740796601</v>
      </c>
      <c r="BV227">
        <v>0.32150730306013298</v>
      </c>
      <c r="BX227" s="97" t="s">
        <v>304</v>
      </c>
    </row>
    <row r="228" spans="73:76" ht="15.6">
      <c r="BU228">
        <v>2.9239974162099198</v>
      </c>
      <c r="BV228">
        <v>0.31561189765661701</v>
      </c>
      <c r="BX228" s="97" t="s">
        <v>305</v>
      </c>
    </row>
    <row r="229" spans="73:76" ht="15.6">
      <c r="BU229">
        <v>3.01701829780641</v>
      </c>
      <c r="BV229">
        <v>0.27884314005683503</v>
      </c>
      <c r="BX229" s="97" t="s">
        <v>306</v>
      </c>
    </row>
    <row r="230" spans="73:76" ht="15.6">
      <c r="BU230">
        <v>3.0375902493374598</v>
      </c>
      <c r="BV230">
        <v>0.26373524377958102</v>
      </c>
      <c r="BX230" s="97" t="s">
        <v>307</v>
      </c>
    </row>
    <row r="231" spans="73:76" ht="15.6">
      <c r="BU231">
        <v>3.0523434107298</v>
      </c>
      <c r="BV231">
        <v>0.26566599104893901</v>
      </c>
      <c r="BX231" s="97" t="s">
        <v>308</v>
      </c>
    </row>
    <row r="232" spans="73:76" ht="15.6">
      <c r="BU232">
        <v>3.0663946096879098</v>
      </c>
      <c r="BV232">
        <v>0.277594433522523</v>
      </c>
      <c r="BX232" s="97" t="s">
        <v>309</v>
      </c>
    </row>
    <row r="233" spans="73:76" ht="15.6">
      <c r="BU233">
        <v>3.0681232634190301</v>
      </c>
      <c r="BV233">
        <v>0.27615249026751898</v>
      </c>
      <c r="BX233" s="97" t="s">
        <v>310</v>
      </c>
    </row>
    <row r="234" spans="73:76" ht="15.6">
      <c r="BU234">
        <v>3.1905254655016799</v>
      </c>
      <c r="BV234">
        <v>0.224757178101016</v>
      </c>
      <c r="BX234" s="97" t="s">
        <v>311</v>
      </c>
    </row>
    <row r="235" spans="73:76" ht="15.6">
      <c r="BU235">
        <v>3.24254173300129</v>
      </c>
      <c r="BV235">
        <v>0.227121687621791</v>
      </c>
      <c r="BX235" s="97" t="s">
        <v>312</v>
      </c>
    </row>
    <row r="236" spans="73:76" ht="15.6">
      <c r="BU236">
        <v>3.2590467733374702</v>
      </c>
      <c r="BV236">
        <v>0.222201474075923</v>
      </c>
      <c r="BX236" s="97" t="s">
        <v>313</v>
      </c>
    </row>
    <row r="237" spans="73:76" ht="15.6">
      <c r="BU237">
        <v>3.26788018709918</v>
      </c>
      <c r="BV237">
        <v>0.22555238639109801</v>
      </c>
      <c r="BX237" s="97" t="s">
        <v>314</v>
      </c>
    </row>
    <row r="238" spans="73:76" ht="15.6">
      <c r="BU238">
        <v>3.2698105123985299</v>
      </c>
      <c r="BV238">
        <v>0.21956479981410401</v>
      </c>
      <c r="BX238" s="97" t="s">
        <v>315</v>
      </c>
    </row>
    <row r="239" spans="73:76" ht="15.6">
      <c r="BU239">
        <v>3.32017379420618</v>
      </c>
      <c r="BV239">
        <v>0.20904290086018901</v>
      </c>
      <c r="BX239" s="97" t="s">
        <v>316</v>
      </c>
    </row>
    <row r="240" spans="73:76" ht="15.6">
      <c r="BU240">
        <v>3.35817509004224</v>
      </c>
      <c r="BV240">
        <v>0.223648013199892</v>
      </c>
      <c r="BX240" s="97" t="s">
        <v>317</v>
      </c>
    </row>
    <row r="241" spans="73:76" ht="15.6">
      <c r="BU241">
        <v>3.4216042367360702</v>
      </c>
      <c r="BV241">
        <v>0.24683069442709801</v>
      </c>
      <c r="BX241" s="97" t="s">
        <v>318</v>
      </c>
    </row>
    <row r="242" spans="73:76" ht="15.6">
      <c r="BU242">
        <v>3.46672875431056</v>
      </c>
      <c r="BV242">
        <v>0.18992190931865599</v>
      </c>
      <c r="BX242" s="97" t="s">
        <v>319</v>
      </c>
    </row>
    <row r="243" spans="73:76" ht="15.6">
      <c r="BU243">
        <v>3.4557229637277702</v>
      </c>
      <c r="BV243">
        <v>0.18075464678782999</v>
      </c>
      <c r="BX243" s="97" t="s">
        <v>320</v>
      </c>
    </row>
    <row r="244" spans="73:76" ht="15.6">
      <c r="BU244">
        <v>3.4837575258874098</v>
      </c>
      <c r="BV244">
        <v>0.11640088430602</v>
      </c>
      <c r="BX244" s="97" t="s">
        <v>321</v>
      </c>
    </row>
    <row r="245" spans="73:76" ht="15.6">
      <c r="BU245">
        <v>3.5747899699362899</v>
      </c>
      <c r="BV245">
        <v>0.162452207738917</v>
      </c>
      <c r="BX245" s="97" t="s">
        <v>322</v>
      </c>
    </row>
    <row r="246" spans="73:76" ht="15.6">
      <c r="BU246">
        <v>3.5633771787138802</v>
      </c>
      <c r="BV246">
        <v>0.14378499640110501</v>
      </c>
      <c r="BX246" s="97" t="s">
        <v>323</v>
      </c>
    </row>
    <row r="247" spans="73:76" ht="15.6">
      <c r="BU247">
        <v>3.5812221948165699</v>
      </c>
      <c r="BV247">
        <v>0.15071752974727201</v>
      </c>
      <c r="BX247" s="97" t="s">
        <v>324</v>
      </c>
    </row>
    <row r="248" spans="73:76" ht="15.6">
      <c r="BU248">
        <v>3.5634632319252102</v>
      </c>
      <c r="BV248">
        <v>0.142870432871539</v>
      </c>
      <c r="BX248" s="97" t="s">
        <v>325</v>
      </c>
    </row>
    <row r="249" spans="73:76" ht="15.6">
      <c r="BU249">
        <v>3.5941068316073199</v>
      </c>
      <c r="BV249">
        <v>0.15533326504569001</v>
      </c>
      <c r="BX249" s="97" t="s">
        <v>326</v>
      </c>
    </row>
    <row r="250" spans="73:76" ht="15.6">
      <c r="BU250">
        <v>3.6125036357618101</v>
      </c>
      <c r="BV250">
        <v>0.14468688551078901</v>
      </c>
      <c r="BX250" s="97" t="s">
        <v>327</v>
      </c>
    </row>
    <row r="251" spans="73:76" ht="15.6">
      <c r="BU251">
        <v>3.6470872653129698</v>
      </c>
      <c r="BV251">
        <v>0.15560993489654101</v>
      </c>
      <c r="BX251" s="97" t="s">
        <v>328</v>
      </c>
    </row>
    <row r="252" spans="73:76" ht="15.6">
      <c r="BU252">
        <v>3.6571835450990902</v>
      </c>
      <c r="BV252">
        <v>0.156442689832509</v>
      </c>
      <c r="BX252" s="97" t="s">
        <v>329</v>
      </c>
    </row>
    <row r="253" spans="73:76" ht="15.6">
      <c r="BU253">
        <v>3.6567126726542298</v>
      </c>
      <c r="BV253">
        <v>0.14246730491051199</v>
      </c>
      <c r="BX253" s="97" t="s">
        <v>330</v>
      </c>
    </row>
    <row r="254" spans="73:76" ht="15.6">
      <c r="BU254">
        <v>3.7578022548133099</v>
      </c>
      <c r="BV254">
        <v>0.181578411785356</v>
      </c>
      <c r="BX254" s="97" t="s">
        <v>331</v>
      </c>
    </row>
    <row r="255" spans="73:76" ht="15.6">
      <c r="BU255">
        <v>3.7412645305971801</v>
      </c>
      <c r="BV255">
        <v>0.19772198750310799</v>
      </c>
      <c r="BX255" s="97" t="s">
        <v>332</v>
      </c>
    </row>
    <row r="256" spans="73:76" ht="15.6">
      <c r="BU256">
        <v>3.7597428378303102</v>
      </c>
      <c r="BV256">
        <v>0.156492362762082</v>
      </c>
      <c r="BX256" s="97" t="s">
        <v>333</v>
      </c>
    </row>
    <row r="257" spans="73:76" ht="15.6">
      <c r="BU257">
        <v>3.85399546933892</v>
      </c>
      <c r="BV257">
        <v>0.15466178933052599</v>
      </c>
      <c r="BX257" s="97" t="s">
        <v>334</v>
      </c>
    </row>
    <row r="258" spans="73:76" ht="15.6">
      <c r="BU258">
        <v>3.82911136881257</v>
      </c>
      <c r="BV258">
        <v>0.16097475377135501</v>
      </c>
      <c r="BX258" s="97" t="s">
        <v>335</v>
      </c>
    </row>
    <row r="259" spans="73:76" ht="15.6">
      <c r="BU259">
        <v>4.0057148764771604</v>
      </c>
      <c r="BV259">
        <v>0.15767570261719499</v>
      </c>
      <c r="BX259" s="97" t="s">
        <v>336</v>
      </c>
    </row>
    <row r="260" spans="73:76" ht="15.6">
      <c r="BU260">
        <v>3.9091854834508499</v>
      </c>
      <c r="BV260">
        <v>0.140803521502611</v>
      </c>
      <c r="BX260" s="97" t="s">
        <v>337</v>
      </c>
    </row>
    <row r="261" spans="73:76" ht="15.6">
      <c r="BU261">
        <v>3.9587763889885399</v>
      </c>
      <c r="BV261">
        <v>0.124581275427449</v>
      </c>
      <c r="BX261" s="97" t="s">
        <v>338</v>
      </c>
    </row>
    <row r="262" spans="73:76" ht="15.6">
      <c r="BU262">
        <v>3.9411657303211101</v>
      </c>
      <c r="BV262">
        <v>0.14541628711396601</v>
      </c>
      <c r="BX262" s="97" t="s">
        <v>339</v>
      </c>
    </row>
    <row r="263" spans="73:76" ht="15.6">
      <c r="BU263">
        <v>3.9104781978115302</v>
      </c>
      <c r="BV263">
        <v>0.178954491327489</v>
      </c>
      <c r="BX263" s="97" t="s">
        <v>340</v>
      </c>
    </row>
    <row r="264" spans="73:76" ht="15.6">
      <c r="BU264">
        <v>4.9455032745871703</v>
      </c>
      <c r="BV264">
        <v>0</v>
      </c>
      <c r="BX264" s="97" t="s">
        <v>341</v>
      </c>
    </row>
    <row r="265" spans="73:76" ht="15.6">
      <c r="BU265">
        <v>4.0882577014035899</v>
      </c>
      <c r="BV265">
        <v>0</v>
      </c>
      <c r="BX265" s="97" t="s">
        <v>342</v>
      </c>
    </row>
    <row r="266" spans="73:76" ht="15.6">
      <c r="BU266">
        <v>4.08312469579311</v>
      </c>
      <c r="BV266">
        <v>0</v>
      </c>
      <c r="BX266" s="97" t="s">
        <v>343</v>
      </c>
    </row>
    <row r="267" spans="73:76" ht="15.6">
      <c r="BU267">
        <v>4.0240126514134902</v>
      </c>
      <c r="BV267">
        <v>0</v>
      </c>
      <c r="BX267" s="97" t="s">
        <v>344</v>
      </c>
    </row>
    <row r="268" spans="73:76" ht="15.6">
      <c r="BU268">
        <v>3.92554033803474</v>
      </c>
      <c r="BV268">
        <v>0</v>
      </c>
      <c r="BX268" s="97" t="s">
        <v>345</v>
      </c>
    </row>
    <row r="269" spans="73:76" ht="15.6">
      <c r="BU269">
        <v>4.1681196907380196</v>
      </c>
      <c r="BV269">
        <v>0</v>
      </c>
      <c r="BX269" s="97" t="s">
        <v>346</v>
      </c>
    </row>
    <row r="270" spans="73:76" ht="15.6">
      <c r="BU270">
        <v>4.0899363026955404</v>
      </c>
      <c r="BV270">
        <v>0</v>
      </c>
      <c r="BX270" s="97" t="s">
        <v>347</v>
      </c>
    </row>
    <row r="271" spans="73:76" ht="15.6">
      <c r="BU271">
        <v>4.0658002950676897</v>
      </c>
      <c r="BV271">
        <v>0</v>
      </c>
      <c r="BX271" s="97" t="s">
        <v>348</v>
      </c>
    </row>
    <row r="272" spans="73:76" ht="15.6">
      <c r="BU272">
        <v>4.0332981834720902</v>
      </c>
      <c r="BV272">
        <v>0</v>
      </c>
      <c r="BX272" s="97" t="s">
        <v>349</v>
      </c>
    </row>
    <row r="273" spans="73:76" ht="15.6">
      <c r="BU273">
        <v>4.0212378495973597</v>
      </c>
      <c r="BV273">
        <v>0</v>
      </c>
      <c r="BX273" s="97" t="s">
        <v>350</v>
      </c>
    </row>
    <row r="274" spans="73:76" ht="15.6">
      <c r="BU274">
        <v>4.0278090009566903</v>
      </c>
      <c r="BV274">
        <v>0</v>
      </c>
      <c r="BX274" s="97" t="s">
        <v>351</v>
      </c>
    </row>
    <row r="275" spans="73:76" ht="15.6">
      <c r="BU275">
        <v>4.0241523293727797</v>
      </c>
      <c r="BV275">
        <v>0</v>
      </c>
      <c r="BX275" s="97" t="s">
        <v>352</v>
      </c>
    </row>
    <row r="276" spans="73:76" ht="15.6">
      <c r="BU276">
        <v>3.9916770493473699</v>
      </c>
      <c r="BV276">
        <v>0</v>
      </c>
      <c r="BX276" s="97" t="s">
        <v>353</v>
      </c>
    </row>
    <row r="277" spans="73:76" ht="15.6">
      <c r="BU277">
        <v>3.9763791363175298</v>
      </c>
      <c r="BV277">
        <v>0</v>
      </c>
      <c r="BX277" s="97" t="s">
        <v>354</v>
      </c>
    </row>
    <row r="278" spans="73:76" ht="15.6">
      <c r="BU278">
        <v>3.9296125239569899</v>
      </c>
      <c r="BV278">
        <v>0</v>
      </c>
      <c r="BX278" s="97" t="s">
        <v>355</v>
      </c>
    </row>
    <row r="279" spans="73:76" ht="15.6">
      <c r="BU279">
        <v>3.8998166612469398</v>
      </c>
      <c r="BV279">
        <v>0</v>
      </c>
      <c r="BX279" s="97" t="s">
        <v>356</v>
      </c>
    </row>
    <row r="280" spans="73:76" ht="15.6">
      <c r="BU280">
        <v>3.83903780916929</v>
      </c>
      <c r="BV280">
        <v>0</v>
      </c>
      <c r="BX280" s="97" t="s">
        <v>357</v>
      </c>
    </row>
    <row r="281" spans="73:76" ht="15.6">
      <c r="BU281">
        <v>3.7973440402598899</v>
      </c>
      <c r="BV281">
        <v>0</v>
      </c>
      <c r="BX281" s="97" t="s">
        <v>358</v>
      </c>
    </row>
    <row r="282" spans="73:76" ht="15.6">
      <c r="BU282">
        <v>3.7476878338218</v>
      </c>
      <c r="BV282">
        <v>0</v>
      </c>
      <c r="BX282" s="97" t="s">
        <v>359</v>
      </c>
    </row>
    <row r="283" spans="73:76" ht="15.6">
      <c r="BU283">
        <v>3.7329935262347602</v>
      </c>
      <c r="BV283">
        <v>0</v>
      </c>
      <c r="BX283" s="97" t="s">
        <v>360</v>
      </c>
    </row>
    <row r="284" spans="73:76" ht="15.6">
      <c r="BU284">
        <v>3.7237708445140001</v>
      </c>
      <c r="BV284">
        <v>0</v>
      </c>
      <c r="BX284" s="97" t="s">
        <v>361</v>
      </c>
    </row>
    <row r="285" spans="73:76" ht="15.6">
      <c r="BU285">
        <v>3.7186426025741501</v>
      </c>
      <c r="BV285">
        <v>0</v>
      </c>
      <c r="BX285" s="97" t="s">
        <v>362</v>
      </c>
    </row>
    <row r="286" spans="73:76" ht="15.6">
      <c r="BU286">
        <v>3.6829320759326998</v>
      </c>
      <c r="BV286">
        <v>0</v>
      </c>
      <c r="BX286" s="97" t="s">
        <v>363</v>
      </c>
    </row>
    <row r="287" spans="73:76" ht="15.6">
      <c r="BU287">
        <v>3.6320289882746799</v>
      </c>
      <c r="BV287">
        <v>0</v>
      </c>
      <c r="BX287" s="97" t="s">
        <v>364</v>
      </c>
    </row>
    <row r="288" spans="73:76" ht="15.6">
      <c r="BU288">
        <v>3.57060878540719</v>
      </c>
      <c r="BV288">
        <v>0</v>
      </c>
      <c r="BX288" s="97" t="s">
        <v>365</v>
      </c>
    </row>
    <row r="289" spans="73:76" ht="15.6">
      <c r="BU289">
        <v>3.5319543549041801</v>
      </c>
      <c r="BV289">
        <v>0</v>
      </c>
      <c r="BX289" s="97" t="s">
        <v>366</v>
      </c>
    </row>
    <row r="290" spans="73:76" ht="15.6">
      <c r="BU290">
        <v>3.5191317949180401</v>
      </c>
      <c r="BV290">
        <v>0</v>
      </c>
      <c r="BX290" s="97" t="s">
        <v>367</v>
      </c>
    </row>
    <row r="291" spans="73:76" ht="15.6">
      <c r="BU291">
        <v>3.4886778745038298</v>
      </c>
      <c r="BV291">
        <v>0</v>
      </c>
      <c r="BX291" s="97" t="s">
        <v>368</v>
      </c>
    </row>
    <row r="292" spans="73:76" ht="15.6">
      <c r="BU292">
        <v>3.4528371150625401</v>
      </c>
      <c r="BV292">
        <v>0</v>
      </c>
      <c r="BX292" s="97" t="s">
        <v>369</v>
      </c>
    </row>
    <row r="293" spans="73:76" ht="15.6">
      <c r="BU293">
        <v>3.3834184671138501</v>
      </c>
      <c r="BV293">
        <v>0</v>
      </c>
      <c r="BX293" s="97" t="s">
        <v>370</v>
      </c>
    </row>
    <row r="294" spans="73:76" ht="15.6">
      <c r="BU294">
        <v>3.3704835442680001</v>
      </c>
      <c r="BV294">
        <v>0</v>
      </c>
      <c r="BX294" s="97" t="s">
        <v>371</v>
      </c>
    </row>
    <row r="295" spans="73:76" ht="15.6">
      <c r="BU295">
        <v>3.3510996198169898</v>
      </c>
      <c r="BV295">
        <v>0</v>
      </c>
      <c r="BX295" s="97" t="s">
        <v>372</v>
      </c>
    </row>
    <row r="296" spans="73:76" ht="15.6">
      <c r="BU296">
        <v>3.3076090765286001</v>
      </c>
      <c r="BV296">
        <v>0</v>
      </c>
      <c r="BX296" s="97" t="s">
        <v>373</v>
      </c>
    </row>
    <row r="297" spans="73:76" ht="15.6">
      <c r="BU297">
        <v>3.2803664045016898</v>
      </c>
      <c r="BV297">
        <v>0</v>
      </c>
      <c r="BX297" s="97" t="s">
        <v>374</v>
      </c>
    </row>
    <row r="298" spans="73:76" ht="15.6">
      <c r="BU298">
        <v>3.2103959159353002</v>
      </c>
      <c r="BV298">
        <v>0</v>
      </c>
      <c r="BX298" s="97" t="s">
        <v>375</v>
      </c>
    </row>
    <row r="299" spans="73:76" ht="15.6">
      <c r="BU299">
        <v>3.1858273619345701</v>
      </c>
      <c r="BV299">
        <v>0</v>
      </c>
      <c r="BX299" s="97" t="s">
        <v>376</v>
      </c>
    </row>
    <row r="300" spans="73:76" ht="15.6">
      <c r="BU300">
        <v>3.1585847617456202</v>
      </c>
      <c r="BV300">
        <v>0</v>
      </c>
      <c r="BX300" s="97" t="s">
        <v>377</v>
      </c>
    </row>
    <row r="301" spans="73:76" ht="15.6">
      <c r="BU301">
        <v>3.1267554275763798</v>
      </c>
      <c r="BV301">
        <v>0</v>
      </c>
      <c r="BX301" s="97" t="s">
        <v>378</v>
      </c>
    </row>
    <row r="302" spans="73:76" ht="15.6">
      <c r="BU302">
        <v>3.0898470578944202</v>
      </c>
      <c r="BV302">
        <v>0</v>
      </c>
      <c r="BX302" s="97" t="s">
        <v>379</v>
      </c>
    </row>
    <row r="303" spans="73:76" ht="15.6">
      <c r="BU303">
        <v>3.0152866538260401</v>
      </c>
      <c r="BV303">
        <v>0</v>
      </c>
      <c r="BX303" s="97" t="s">
        <v>380</v>
      </c>
    </row>
    <row r="304" spans="73:76" ht="15.6">
      <c r="BU304">
        <v>2.9315626955062002</v>
      </c>
      <c r="BV304">
        <v>0</v>
      </c>
      <c r="BX304" s="97" t="s">
        <v>381</v>
      </c>
    </row>
    <row r="305" spans="73:76" ht="15.6">
      <c r="BU305">
        <v>2.9210231431151601</v>
      </c>
      <c r="BV305">
        <v>0</v>
      </c>
      <c r="BX305" s="97" t="s">
        <v>382</v>
      </c>
    </row>
    <row r="306" spans="73:76" ht="15.6">
      <c r="BU306">
        <v>2.9079340979478001</v>
      </c>
      <c r="BV306">
        <v>0</v>
      </c>
      <c r="BX306" s="97" t="s">
        <v>383</v>
      </c>
    </row>
    <row r="307" spans="73:76" ht="15.6">
      <c r="BU307">
        <v>2.8572728983979601</v>
      </c>
      <c r="BV307">
        <v>0</v>
      </c>
      <c r="BX307" s="97" t="s">
        <v>384</v>
      </c>
    </row>
    <row r="308" spans="73:76" ht="15.6">
      <c r="BU308">
        <v>2.8151433253504998</v>
      </c>
      <c r="BV308">
        <v>0</v>
      </c>
      <c r="BX308" s="97" t="s">
        <v>385</v>
      </c>
    </row>
    <row r="309" spans="73:76" ht="15.6">
      <c r="BU309">
        <v>2.7157242569206201</v>
      </c>
      <c r="BV309">
        <v>0</v>
      </c>
      <c r="BX309" s="97" t="s">
        <v>386</v>
      </c>
    </row>
    <row r="310" spans="73:76" ht="15.6">
      <c r="BU310">
        <v>2.7152632237046701</v>
      </c>
      <c r="BV310">
        <v>0</v>
      </c>
      <c r="BX310" s="97" t="s">
        <v>387</v>
      </c>
    </row>
    <row r="311" spans="73:76" ht="15.6">
      <c r="BU311">
        <v>2.6795164702605598</v>
      </c>
      <c r="BV311">
        <v>0</v>
      </c>
      <c r="BX311" s="97" t="s">
        <v>388</v>
      </c>
    </row>
    <row r="312" spans="73:76" ht="15.6">
      <c r="BU312">
        <v>2.6479315704290798</v>
      </c>
      <c r="BV312">
        <v>0</v>
      </c>
      <c r="BX312" s="97" t="s">
        <v>389</v>
      </c>
    </row>
    <row r="313" spans="73:76" ht="15.6">
      <c r="BU313">
        <v>2.5693529294823798</v>
      </c>
      <c r="BV313">
        <v>0</v>
      </c>
      <c r="BX313" s="97" t="s">
        <v>390</v>
      </c>
    </row>
    <row r="314" spans="73:76" ht="15.6">
      <c r="BU314">
        <v>2.5133976038065402</v>
      </c>
      <c r="BV314">
        <v>0</v>
      </c>
      <c r="BX314" s="97" t="s">
        <v>391</v>
      </c>
    </row>
    <row r="315" spans="73:76" ht="15.6">
      <c r="BU315">
        <v>2.49746870518466</v>
      </c>
      <c r="BV315">
        <v>0</v>
      </c>
      <c r="BX315" s="97" t="s">
        <v>392</v>
      </c>
    </row>
    <row r="316" spans="73:76" ht="15.6">
      <c r="BU316">
        <v>2.4725634923025299</v>
      </c>
      <c r="BV316">
        <v>0</v>
      </c>
      <c r="BX316" s="97" t="s">
        <v>393</v>
      </c>
    </row>
    <row r="317" spans="73:76" ht="15.6">
      <c r="BU317">
        <v>2.4017160567073002</v>
      </c>
      <c r="BV317">
        <v>0</v>
      </c>
      <c r="BX317" s="97" t="s">
        <v>394</v>
      </c>
    </row>
    <row r="318" spans="73:76" ht="15.6">
      <c r="BU318">
        <v>2.33112386960318</v>
      </c>
      <c r="BV318">
        <v>0</v>
      </c>
      <c r="BX318" s="97" t="s">
        <v>395</v>
      </c>
    </row>
    <row r="319" spans="73:76" ht="15.6">
      <c r="BU319">
        <v>2.2480655839704902</v>
      </c>
      <c r="BV319">
        <v>0</v>
      </c>
      <c r="BX319" s="97" t="s">
        <v>396</v>
      </c>
    </row>
    <row r="320" spans="73:76" ht="15.6">
      <c r="BU320">
        <v>2.2280121798506398</v>
      </c>
      <c r="BV320">
        <v>0</v>
      </c>
      <c r="BX320" s="97" t="s">
        <v>397</v>
      </c>
    </row>
    <row r="321" spans="73:76" ht="15.6">
      <c r="BU321">
        <v>2.19416172105322</v>
      </c>
      <c r="BV321">
        <v>0</v>
      </c>
      <c r="BX321" s="97" t="s">
        <v>398</v>
      </c>
    </row>
    <row r="322" spans="73:76" ht="15.6">
      <c r="BU322">
        <v>2.15622433178835</v>
      </c>
      <c r="BV322">
        <v>0</v>
      </c>
      <c r="BX322" s="97" t="s">
        <v>399</v>
      </c>
    </row>
    <row r="323" spans="73:76" ht="15.6">
      <c r="BU323">
        <v>2.0744273356294798</v>
      </c>
      <c r="BV323">
        <v>0</v>
      </c>
      <c r="BX323" s="97" t="s">
        <v>400</v>
      </c>
    </row>
    <row r="324" spans="73:76" ht="15.6">
      <c r="BU324">
        <v>2.0111435951483498</v>
      </c>
      <c r="BV324">
        <v>0</v>
      </c>
      <c r="BX324" s="97" t="s">
        <v>401</v>
      </c>
    </row>
    <row r="325" spans="73:76" ht="15.6">
      <c r="BU325">
        <v>2.0021507663294602</v>
      </c>
      <c r="BV325">
        <v>0</v>
      </c>
      <c r="BX325" s="97" t="s">
        <v>402</v>
      </c>
    </row>
    <row r="326" spans="73:76" ht="15.6">
      <c r="BU326">
        <v>1.9835426421473099</v>
      </c>
      <c r="BV326">
        <v>0</v>
      </c>
      <c r="BX326" s="97" t="s">
        <v>403</v>
      </c>
    </row>
    <row r="327" spans="73:76" ht="15.6">
      <c r="BU327">
        <v>1.9368970475781</v>
      </c>
      <c r="BV327">
        <v>0</v>
      </c>
      <c r="BX327" s="97" t="s">
        <v>404</v>
      </c>
    </row>
    <row r="328" spans="73:76" ht="15.6">
      <c r="BU328">
        <v>1.8484669050317499</v>
      </c>
      <c r="BV328">
        <v>0</v>
      </c>
      <c r="BX328" s="97" t="s">
        <v>405</v>
      </c>
    </row>
    <row r="329" spans="73:76" ht="15.6">
      <c r="BU329">
        <v>1.7439419852481499</v>
      </c>
      <c r="BV329">
        <v>0</v>
      </c>
      <c r="BX329" s="97" t="s">
        <v>406</v>
      </c>
    </row>
    <row r="330" spans="73:76" ht="15.6">
      <c r="BU330">
        <v>1.73460007279161</v>
      </c>
      <c r="BV330">
        <v>0</v>
      </c>
      <c r="BX330" s="97" t="s">
        <v>407</v>
      </c>
    </row>
    <row r="331" spans="73:76" ht="15.6">
      <c r="BU331">
        <v>1.72140132270582</v>
      </c>
      <c r="BV331">
        <v>0</v>
      </c>
      <c r="BX331" s="97" t="s">
        <v>408</v>
      </c>
    </row>
    <row r="332" spans="73:76" ht="15.6">
      <c r="BU332">
        <v>1.6776974551128201</v>
      </c>
      <c r="BV332">
        <v>0</v>
      </c>
      <c r="BX332" s="97" t="s">
        <v>409</v>
      </c>
    </row>
    <row r="333" spans="73:76" ht="15.6">
      <c r="BU333">
        <v>1.60254627308137</v>
      </c>
      <c r="BV333">
        <v>0</v>
      </c>
      <c r="BX333" s="97" t="s">
        <v>410</v>
      </c>
    </row>
    <row r="334" spans="73:76" ht="15.6">
      <c r="BU334">
        <v>1.5057464481421801</v>
      </c>
      <c r="BV334">
        <v>0</v>
      </c>
      <c r="BX334" s="97" t="s">
        <v>411</v>
      </c>
    </row>
    <row r="335" spans="73:76" ht="15.6">
      <c r="BU335">
        <v>1.4967907340119699</v>
      </c>
      <c r="BV335">
        <v>0</v>
      </c>
      <c r="BX335" s="97" t="s">
        <v>412</v>
      </c>
    </row>
    <row r="336" spans="73:76" ht="15.6">
      <c r="BU336">
        <v>1.4895938848217101</v>
      </c>
      <c r="BV336">
        <v>0</v>
      </c>
      <c r="BX336" s="97" t="s">
        <v>413</v>
      </c>
    </row>
    <row r="337" spans="73:76" ht="15.6">
      <c r="BU337">
        <v>1.4513303776937601</v>
      </c>
      <c r="BV337">
        <v>0</v>
      </c>
      <c r="BX337" s="97" t="s">
        <v>414</v>
      </c>
    </row>
    <row r="338" spans="73:76" ht="15.6">
      <c r="BU338">
        <v>1.36357212311467</v>
      </c>
      <c r="BV338">
        <v>0</v>
      </c>
      <c r="BX338" s="97" t="s">
        <v>415</v>
      </c>
    </row>
    <row r="339" spans="73:76" ht="15.6">
      <c r="BU339">
        <v>1.2829297014969401</v>
      </c>
      <c r="BV339">
        <v>0</v>
      </c>
      <c r="BX339" s="97" t="s">
        <v>416</v>
      </c>
    </row>
    <row r="340" spans="73:76" ht="15.6">
      <c r="BU340">
        <v>1.2830544909330699</v>
      </c>
      <c r="BV340">
        <v>0</v>
      </c>
      <c r="BX340" s="97" t="s">
        <v>417</v>
      </c>
    </row>
    <row r="341" spans="73:76" ht="15.6">
      <c r="BU341">
        <v>1.28525452935778</v>
      </c>
      <c r="BV341">
        <v>0</v>
      </c>
      <c r="BX341" s="97" t="s">
        <v>418</v>
      </c>
    </row>
    <row r="342" spans="73:76" ht="15.6">
      <c r="BU342">
        <v>1.2247159879721401</v>
      </c>
      <c r="BV342">
        <v>0</v>
      </c>
      <c r="BX342" s="97" t="s">
        <v>419</v>
      </c>
    </row>
    <row r="343" spans="73:76" ht="15.6">
      <c r="BU343">
        <v>1.1382678222559199</v>
      </c>
      <c r="BV343">
        <v>0</v>
      </c>
      <c r="BX343" s="97" t="s">
        <v>420</v>
      </c>
    </row>
    <row r="344" spans="73:76" ht="15.6">
      <c r="BU344">
        <v>1.0384868737253801</v>
      </c>
      <c r="BV344">
        <v>0</v>
      </c>
      <c r="BX344" s="97" t="s">
        <v>421</v>
      </c>
    </row>
    <row r="345" spans="73:76" ht="15.6">
      <c r="BU345">
        <v>1.04110064638341</v>
      </c>
      <c r="BV345">
        <v>0</v>
      </c>
      <c r="BX345" s="97" t="s">
        <v>422</v>
      </c>
    </row>
    <row r="346" spans="73:76" ht="15.6">
      <c r="BU346">
        <v>1.03821101777321</v>
      </c>
      <c r="BV346">
        <v>0</v>
      </c>
      <c r="BX346" s="97" t="s">
        <v>423</v>
      </c>
    </row>
    <row r="347" spans="73:76" ht="15.6">
      <c r="BU347">
        <v>1.02678825274207</v>
      </c>
      <c r="BV347">
        <v>0</v>
      </c>
      <c r="BX347" s="97" t="s">
        <v>424</v>
      </c>
    </row>
    <row r="348" spans="73:76" ht="15.6">
      <c r="BU348">
        <v>0.92179288807655801</v>
      </c>
      <c r="BV348">
        <v>0</v>
      </c>
      <c r="BX348" s="97" t="s">
        <v>425</v>
      </c>
    </row>
    <row r="349" spans="73:76" ht="15.6">
      <c r="BU349">
        <v>0.82456494098742805</v>
      </c>
      <c r="BV349">
        <v>0</v>
      </c>
      <c r="BX349" s="97" t="s">
        <v>426</v>
      </c>
    </row>
    <row r="350" spans="73:76" ht="15.6">
      <c r="BU350">
        <v>0.844088101745466</v>
      </c>
      <c r="BV350">
        <v>0</v>
      </c>
      <c r="BX350" s="97" t="s">
        <v>427</v>
      </c>
    </row>
    <row r="351" spans="73:76" ht="15.6">
      <c r="BU351">
        <v>0.88765876990270698</v>
      </c>
      <c r="BV351">
        <v>0</v>
      </c>
      <c r="BX351" s="97" t="s">
        <v>428</v>
      </c>
    </row>
    <row r="352" spans="73:76" ht="15.6">
      <c r="BU352">
        <v>0.81970889380819101</v>
      </c>
      <c r="BV352">
        <v>0</v>
      </c>
      <c r="BX352" s="97" t="s">
        <v>429</v>
      </c>
    </row>
    <row r="353" spans="73:82" ht="15.6">
      <c r="BU353">
        <v>0.72339360748390602</v>
      </c>
      <c r="BV353">
        <v>0</v>
      </c>
      <c r="BX353" s="97" t="s">
        <v>430</v>
      </c>
    </row>
    <row r="354" spans="73:82" ht="15.6">
      <c r="BU354">
        <v>0.60119275916537496</v>
      </c>
      <c r="BV354">
        <v>0</v>
      </c>
      <c r="BX354" s="97" t="s">
        <v>431</v>
      </c>
    </row>
    <row r="355" spans="73:82" ht="15.6">
      <c r="BU355">
        <v>0.61369369471820401</v>
      </c>
      <c r="BV355">
        <v>0</v>
      </c>
      <c r="BX355" s="97" t="s">
        <v>432</v>
      </c>
    </row>
    <row r="356" spans="73:82" ht="15.6">
      <c r="BU356">
        <v>0.61642425357151598</v>
      </c>
      <c r="BV356">
        <v>0</v>
      </c>
      <c r="BX356" s="97" t="s">
        <v>433</v>
      </c>
    </row>
    <row r="357" spans="73:82" ht="15.6">
      <c r="BU357">
        <v>0.65123995295298798</v>
      </c>
      <c r="BV357">
        <v>0</v>
      </c>
      <c r="BX357" s="97" t="s">
        <v>434</v>
      </c>
    </row>
    <row r="358" spans="73:82" ht="15.6">
      <c r="BU358">
        <v>0.48063410468038398</v>
      </c>
      <c r="BV358">
        <v>0</v>
      </c>
      <c r="BX358" s="97" t="s">
        <v>435</v>
      </c>
    </row>
    <row r="359" spans="73:82" ht="15.6">
      <c r="BU359">
        <v>0.32798874458814098</v>
      </c>
      <c r="BV359">
        <v>0</v>
      </c>
      <c r="BX359" s="97" t="s">
        <v>436</v>
      </c>
    </row>
    <row r="360" spans="73:82" ht="15.6">
      <c r="BU360">
        <v>0.37486043574954903</v>
      </c>
      <c r="BV360">
        <v>0</v>
      </c>
      <c r="BX360" s="97" t="s">
        <v>437</v>
      </c>
    </row>
    <row r="361" spans="73:82" ht="15.6">
      <c r="BU361">
        <v>0.52903378771980403</v>
      </c>
      <c r="BV361">
        <v>0</v>
      </c>
      <c r="BX361" s="97" t="s">
        <v>438</v>
      </c>
    </row>
    <row r="362" spans="73:82" ht="15.6">
      <c r="BU362">
        <v>0.35454722807901901</v>
      </c>
      <c r="BV362">
        <v>0</v>
      </c>
      <c r="BX362" s="97" t="s">
        <v>439</v>
      </c>
    </row>
    <row r="363" spans="73:82" ht="15.6">
      <c r="BU363">
        <v>9.6475579329019304E-2</v>
      </c>
      <c r="BV363">
        <v>0</v>
      </c>
      <c r="BX363" s="97" t="s">
        <v>440</v>
      </c>
    </row>
    <row r="364" spans="73:82" ht="15.6">
      <c r="BU364">
        <v>0</v>
      </c>
      <c r="BV364">
        <v>0</v>
      </c>
      <c r="BX364" s="97" t="s">
        <v>441</v>
      </c>
    </row>
    <row r="365" spans="73:82" ht="15.6">
      <c r="BU365" t="s">
        <v>259</v>
      </c>
      <c r="BX365" s="97" t="s">
        <v>256</v>
      </c>
    </row>
    <row r="366" spans="73:82" ht="15.6">
      <c r="BU366">
        <v>1.73859441083999</v>
      </c>
      <c r="BV366">
        <v>1.73859441083999</v>
      </c>
      <c r="BW366">
        <v>1.73859441083999</v>
      </c>
      <c r="BX366" s="97" t="s">
        <v>442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73:82" ht="15.6">
      <c r="BU367">
        <v>1.75819010343506</v>
      </c>
      <c r="BV367">
        <v>1.6834441972141301</v>
      </c>
      <c r="BW367">
        <v>2.2863108228623799</v>
      </c>
      <c r="BX367" s="97" t="s">
        <v>443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73:82" ht="15.6">
      <c r="BU368">
        <v>1.7399848138445799</v>
      </c>
      <c r="BV368">
        <v>1.8385263836363199</v>
      </c>
      <c r="BW368">
        <v>2.07325911201599</v>
      </c>
      <c r="BX368" s="97" t="s">
        <v>444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73:82" ht="15.6">
      <c r="BU369">
        <v>1.6231969127336301</v>
      </c>
      <c r="BV369">
        <v>2.4228519569652001</v>
      </c>
      <c r="BW369">
        <v>1.91090251499959</v>
      </c>
      <c r="BX369" s="97" t="s">
        <v>445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73:82" ht="15.6">
      <c r="BU370">
        <v>1.7411155557557401</v>
      </c>
      <c r="BV370">
        <v>1.96348382081921</v>
      </c>
      <c r="BW370">
        <v>1.8466602486539001</v>
      </c>
      <c r="BX370" s="97" t="s">
        <v>446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73:82" ht="15.6">
      <c r="BU371">
        <v>1.60614746615929</v>
      </c>
      <c r="BV371">
        <v>2.16367052310969</v>
      </c>
      <c r="BW371">
        <v>1.68982600905577</v>
      </c>
      <c r="BX371" s="97" t="s">
        <v>447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73:82" ht="15.6">
      <c r="BU372">
        <v>1.84302664237467</v>
      </c>
      <c r="BV372">
        <v>2.0316766867717302</v>
      </c>
      <c r="BW372">
        <v>1.61402808759798</v>
      </c>
      <c r="BX372" s="97" t="s">
        <v>448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73:82" ht="15.6">
      <c r="BU373">
        <v>1.8570123836750001</v>
      </c>
      <c r="BV373">
        <v>2.11815172584387</v>
      </c>
      <c r="BW373">
        <v>1.8078485071038</v>
      </c>
      <c r="BX373" s="97" t="s">
        <v>449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73:82" ht="15.6">
      <c r="BU374">
        <v>1.7921117608683801</v>
      </c>
      <c r="BV374">
        <v>2.3243699184442499</v>
      </c>
      <c r="BW374">
        <v>1.7405618500262301</v>
      </c>
      <c r="BX374" s="97" t="s">
        <v>450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73:82" ht="15.6">
      <c r="BU375">
        <v>1.72255775023833</v>
      </c>
      <c r="BV375">
        <v>2.22202080093441</v>
      </c>
      <c r="BW375">
        <v>1.6899494615396999</v>
      </c>
      <c r="BX375" s="97" t="s">
        <v>451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73:82" ht="15.6">
      <c r="BU376">
        <v>1.62290089286661</v>
      </c>
      <c r="BV376">
        <v>2.4504059099463502</v>
      </c>
      <c r="BW376">
        <v>2.0766822856873199</v>
      </c>
      <c r="BX376" s="97" t="s">
        <v>452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73:82" ht="15.6">
      <c r="BU377">
        <v>1.78884885407806</v>
      </c>
      <c r="BV377">
        <v>2.3035376185160401</v>
      </c>
      <c r="BW377">
        <v>1.93198913632986</v>
      </c>
      <c r="BX377" s="97" t="s">
        <v>453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73:82" ht="15.6">
      <c r="BU378">
        <v>1.83438607098415</v>
      </c>
      <c r="BV378">
        <v>2.3747240791805</v>
      </c>
      <c r="BW378">
        <v>1.97820280894461</v>
      </c>
      <c r="BX378" s="97" t="s">
        <v>454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73:82" ht="15.6">
      <c r="BU379">
        <v>1.8479795684551199</v>
      </c>
      <c r="BV379">
        <v>2.4216257526880201</v>
      </c>
      <c r="BW379">
        <v>1.9992740087213601</v>
      </c>
      <c r="BX379" s="97" t="s">
        <v>455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73:82" ht="15.6">
      <c r="BU380">
        <v>1.7968177417064499</v>
      </c>
      <c r="BV380">
        <v>2.4838197969832101</v>
      </c>
      <c r="BW380">
        <v>2.06830972535897</v>
      </c>
      <c r="BX380" s="97" t="s">
        <v>456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73:82" ht="15.6">
      <c r="BU381">
        <v>1.88655363298621</v>
      </c>
      <c r="BV381">
        <v>2.3159589169438299</v>
      </c>
      <c r="BW381">
        <v>2.09926113661222</v>
      </c>
      <c r="BX381" s="97" t="s">
        <v>457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73:82" ht="15.6">
      <c r="BU382">
        <v>1.7472244523100799</v>
      </c>
      <c r="BV382">
        <v>2.1815741158433899</v>
      </c>
      <c r="BW382">
        <v>2.1546691852318398</v>
      </c>
      <c r="BX382" s="97" t="s">
        <v>458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73:82" ht="15.6">
      <c r="BU383">
        <v>1.6917008031037399</v>
      </c>
      <c r="BV383">
        <v>2.1488369147446602</v>
      </c>
      <c r="BW383">
        <v>2.1356323384452298</v>
      </c>
      <c r="BX383" s="97" t="s">
        <v>459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73:82" ht="15.6">
      <c r="BU384">
        <v>1.78529835407277</v>
      </c>
      <c r="BV384">
        <v>2.2053145435417698</v>
      </c>
      <c r="BW384">
        <v>2.10236565234842</v>
      </c>
      <c r="BX384" s="97" t="s">
        <v>460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73:82" ht="15.6">
      <c r="BU385">
        <v>1.79765240682546</v>
      </c>
      <c r="BV385">
        <v>2.2683556730518699</v>
      </c>
      <c r="BW385">
        <v>1.9086255033889199</v>
      </c>
      <c r="BX385" s="97" t="s">
        <v>461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73:82" ht="15.6">
      <c r="BU386">
        <v>1.59709830915796</v>
      </c>
      <c r="BV386">
        <v>2.1058161285946202</v>
      </c>
      <c r="BW386">
        <v>2.0176580559225599</v>
      </c>
      <c r="BX386" s="97" t="s">
        <v>462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73:82" ht="15.6">
      <c r="BU387">
        <v>1.5211135984475299</v>
      </c>
      <c r="BV387">
        <v>2.0769971224455501</v>
      </c>
      <c r="BW387">
        <v>2.1555756484464399</v>
      </c>
      <c r="BX387" s="97" t="s">
        <v>463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73:82" ht="15.6">
      <c r="BU388">
        <v>1.5102825912242901</v>
      </c>
      <c r="BV388">
        <v>2.0156683138923999</v>
      </c>
      <c r="BW388">
        <v>2.2849893351983899</v>
      </c>
      <c r="BX388" s="97" t="s">
        <v>464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73:82" ht="15.6">
      <c r="BU389">
        <v>1.5454456339367999</v>
      </c>
      <c r="BV389">
        <v>1.9855035954548099</v>
      </c>
      <c r="BW389">
        <v>2.3893667510470902</v>
      </c>
      <c r="BX389" s="97" t="s">
        <v>465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73:82" ht="15.6">
      <c r="BU390">
        <v>1.5331357440199</v>
      </c>
      <c r="BV390">
        <v>1.98131986347643</v>
      </c>
      <c r="BW390">
        <v>2.3603706235439401</v>
      </c>
      <c r="BX390" s="97" t="s">
        <v>466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73:82" ht="15.6">
      <c r="BU391">
        <v>1.49463948942353</v>
      </c>
      <c r="BV391">
        <v>2.0130798812097899</v>
      </c>
      <c r="BW391">
        <v>2.44153245598278</v>
      </c>
      <c r="BX391" s="97" t="s">
        <v>467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73:82" ht="15.6">
      <c r="BU392">
        <v>1.4972394919337599</v>
      </c>
      <c r="BV392">
        <v>2.0006381104991902</v>
      </c>
      <c r="BW392">
        <v>2.4751433241944998</v>
      </c>
      <c r="BX392" s="97" t="s">
        <v>468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73:82" ht="15.6">
      <c r="BU393">
        <v>1.4509563433772299</v>
      </c>
      <c r="BV393">
        <v>1.9765251697459201</v>
      </c>
      <c r="BW393">
        <v>2.5267528553668899</v>
      </c>
      <c r="BX393" s="97" t="s">
        <v>469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73:82" ht="15.6">
      <c r="BU394">
        <v>1.42708832680954</v>
      </c>
      <c r="BV394">
        <v>1.9192681128689699</v>
      </c>
      <c r="BW394">
        <v>2.5579021432181901</v>
      </c>
      <c r="BX394" s="97" t="s">
        <v>470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73:82" ht="15.6">
      <c r="BU395">
        <v>1.45700561760632</v>
      </c>
      <c r="BV395">
        <v>1.9471943740667299</v>
      </c>
      <c r="BW395">
        <v>2.5221998131476102</v>
      </c>
      <c r="BX395" s="97" t="s">
        <v>471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73:82" ht="15.6">
      <c r="BU396">
        <v>1.11733706656083</v>
      </c>
      <c r="BV396">
        <v>2.0636839030427199</v>
      </c>
      <c r="BW396">
        <v>2.5606914996746699</v>
      </c>
      <c r="BX396" s="97" t="s">
        <v>472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73:82" ht="15.6">
      <c r="BU397">
        <v>1.08734493755582</v>
      </c>
      <c r="BV397">
        <v>2.0188674558494699</v>
      </c>
      <c r="BW397">
        <v>2.6042540248186099</v>
      </c>
      <c r="BX397" s="97" t="s">
        <v>473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73:82" ht="15.6">
      <c r="BU398">
        <v>1.0958184515255001</v>
      </c>
      <c r="BV398">
        <v>2.0278054263527698</v>
      </c>
      <c r="BW398">
        <v>2.5805728732548898</v>
      </c>
      <c r="BX398" s="97" t="s">
        <v>474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73:82" ht="15.6">
      <c r="BU399">
        <v>1.09140670284122</v>
      </c>
      <c r="BV399">
        <v>2.0654062505231399</v>
      </c>
      <c r="BW399">
        <v>2.6013365221170699</v>
      </c>
      <c r="BX399" s="97" t="s">
        <v>475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73:82" ht="15.6">
      <c r="BU400">
        <v>1.1103846467743199</v>
      </c>
      <c r="BV400">
        <v>2.0836869652049401</v>
      </c>
      <c r="BW400">
        <v>2.6108558523609702</v>
      </c>
      <c r="BX400" s="97" t="s">
        <v>476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73:82" ht="15.6">
      <c r="BU401">
        <v>1.2535938540005001</v>
      </c>
      <c r="BV401">
        <v>2.1630079300022498</v>
      </c>
      <c r="BW401">
        <v>2.6044576745685699</v>
      </c>
      <c r="BX401" s="97" t="s">
        <v>477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73:82" ht="15.6">
      <c r="BU402">
        <v>1.22934556362404</v>
      </c>
      <c r="BV402">
        <v>2.1555300033440701</v>
      </c>
      <c r="BW402">
        <v>2.6164422044015399</v>
      </c>
      <c r="BX402" s="97" t="s">
        <v>478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73:82" ht="15.6">
      <c r="BU403">
        <v>1.19560868914879</v>
      </c>
      <c r="BV403">
        <v>2.1613655705967298</v>
      </c>
      <c r="BW403">
        <v>2.6465595677798501</v>
      </c>
      <c r="BX403" s="97" t="s">
        <v>479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73:82" ht="15.6">
      <c r="BU404">
        <v>1.1502590506469801</v>
      </c>
      <c r="BV404">
        <v>2.1329597572991399</v>
      </c>
      <c r="BW404">
        <v>2.65563861795559</v>
      </c>
      <c r="BX404" s="97" t="s">
        <v>480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73:82" ht="15.6">
      <c r="BU405">
        <v>1.11136119922207</v>
      </c>
      <c r="BV405">
        <v>2.1107964724405499</v>
      </c>
      <c r="BW405">
        <v>2.67994830743933</v>
      </c>
      <c r="BX405" s="97" t="s">
        <v>481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73:82" ht="15.6">
      <c r="BU406">
        <v>1.08785566871595</v>
      </c>
      <c r="BV406">
        <v>2.1889895272181401</v>
      </c>
      <c r="BW406">
        <v>2.8208730551892698</v>
      </c>
      <c r="BX406" s="97" t="s">
        <v>482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73:82" ht="15.6">
      <c r="BU407">
        <v>1.1211159621351401</v>
      </c>
      <c r="BV407">
        <v>2.2217610023861001</v>
      </c>
      <c r="BW407">
        <v>2.84875962278791</v>
      </c>
      <c r="BX407" s="97" t="s">
        <v>483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73:82" ht="15.6">
      <c r="BU408">
        <v>1.1715612513868501</v>
      </c>
      <c r="BV408">
        <v>2.2596219095434602</v>
      </c>
      <c r="BW408">
        <v>2.8391673364807901</v>
      </c>
      <c r="BX408" s="97" t="s">
        <v>484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73:82" ht="15.6">
      <c r="BU409">
        <v>1.21227215919675</v>
      </c>
      <c r="BV409">
        <v>2.29805859678445</v>
      </c>
      <c r="BW409">
        <v>2.8463614773715902</v>
      </c>
      <c r="BX409" s="97" t="s">
        <v>485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73:82" ht="15.6">
      <c r="BU410">
        <v>1.2293934748897</v>
      </c>
      <c r="BV410">
        <v>2.2867267460960101</v>
      </c>
      <c r="BW410">
        <v>2.8421130984769798</v>
      </c>
      <c r="BX410" s="97" t="s">
        <v>486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73:82" ht="15.6">
      <c r="BU411">
        <v>1.06849555895027</v>
      </c>
      <c r="BV411">
        <v>2.2391033958172302</v>
      </c>
      <c r="BW411">
        <v>2.9422314006987298</v>
      </c>
      <c r="BX411" s="97" t="s">
        <v>487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73:82" ht="15.6">
      <c r="BU412">
        <v>1.08263080492134</v>
      </c>
      <c r="BV412">
        <v>2.2157862580463901</v>
      </c>
      <c r="BW412">
        <v>2.9227721022391702</v>
      </c>
      <c r="BX412" s="97" t="s">
        <v>488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73:82" ht="15.6">
      <c r="BU413">
        <v>1.0663997575676001</v>
      </c>
      <c r="BV413">
        <v>2.24905139926841</v>
      </c>
      <c r="BW413">
        <v>2.9473206733531501</v>
      </c>
      <c r="BX413" s="97" t="s">
        <v>489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73:82" ht="15.6">
      <c r="BU414">
        <v>1.0546061952942001</v>
      </c>
      <c r="BV414">
        <v>2.2344126299654801</v>
      </c>
      <c r="BW414">
        <v>2.9516984843516001</v>
      </c>
      <c r="BX414" s="97" t="s">
        <v>490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73:82" ht="15.6">
      <c r="BU415">
        <v>1.0371237452359201</v>
      </c>
      <c r="BV415">
        <v>2.2315734184233</v>
      </c>
      <c r="BW415">
        <v>2.9704573935929801</v>
      </c>
      <c r="BX415" s="97" t="s">
        <v>491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73:82" ht="15.6">
      <c r="BU416">
        <v>1.4662705526428701</v>
      </c>
      <c r="BV416">
        <v>2.61861326074236</v>
      </c>
      <c r="BW416">
        <v>2.7818533079666801</v>
      </c>
      <c r="BX416" s="97" t="s">
        <v>492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73:82" ht="15.6">
      <c r="BU417">
        <v>1.4903308261031301</v>
      </c>
      <c r="BV417">
        <v>2.6584503315343602</v>
      </c>
      <c r="BW417">
        <v>2.6690331319646501</v>
      </c>
      <c r="BX417" s="97" t="s">
        <v>493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73:82" ht="15.6">
      <c r="BU418">
        <v>1.5052143275944101</v>
      </c>
      <c r="BV418">
        <v>2.6780381399417399</v>
      </c>
      <c r="BW418">
        <v>2.7019834041626001</v>
      </c>
      <c r="BX418" s="97" t="s">
        <v>494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73:82" ht="15.6">
      <c r="BU419">
        <v>1.48998215200004</v>
      </c>
      <c r="BV419">
        <v>2.6777342980032901</v>
      </c>
      <c r="BW419">
        <v>2.7973551711826299</v>
      </c>
      <c r="BX419" s="97" t="s">
        <v>495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73:82" ht="15.6">
      <c r="BU420">
        <v>1.4717954370859401</v>
      </c>
      <c r="BV420">
        <v>2.6632653617171198</v>
      </c>
      <c r="BW420">
        <v>2.8384479490171102</v>
      </c>
      <c r="BX420" s="97" t="s">
        <v>496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73:82" ht="15.6">
      <c r="BU421">
        <v>1.7377662583515201</v>
      </c>
      <c r="BV421">
        <v>2.3860348504028202</v>
      </c>
      <c r="BW421">
        <v>2.6421334088284798</v>
      </c>
      <c r="BX421" s="97" t="s">
        <v>497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73:82" ht="15.6">
      <c r="BU422">
        <v>1.7326034280359901</v>
      </c>
      <c r="BV422">
        <v>2.5241560909111</v>
      </c>
      <c r="BW422">
        <v>2.6449098269726399</v>
      </c>
      <c r="BX422" s="97" t="s">
        <v>498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73:82" ht="15.6">
      <c r="BU423">
        <v>1.6494980949784199</v>
      </c>
      <c r="BV423">
        <v>2.5867430193289702</v>
      </c>
      <c r="BW423">
        <v>2.6943449875872898</v>
      </c>
      <c r="BX423" s="97" t="s">
        <v>499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73:82" ht="15.6">
      <c r="BU424">
        <v>1.4392703422630799</v>
      </c>
      <c r="BV424">
        <v>2.58006754462569</v>
      </c>
      <c r="BW424">
        <v>2.7342951098954198</v>
      </c>
      <c r="BX424" s="97" t="s">
        <v>500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73:82" ht="15.6">
      <c r="BU425">
        <v>1.52551803594591</v>
      </c>
      <c r="BV425">
        <v>2.48314463515498</v>
      </c>
      <c r="BW425">
        <v>2.79727013399661</v>
      </c>
      <c r="BX425" s="97" t="s">
        <v>501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73:82" ht="15.6">
      <c r="BU426">
        <v>0.98484256796619096</v>
      </c>
      <c r="BV426">
        <v>2.4815344667673598</v>
      </c>
      <c r="BW426">
        <v>2.1596743620855601</v>
      </c>
      <c r="BX426" s="97" t="s">
        <v>502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73:82" ht="15.6">
      <c r="BU427">
        <v>0.88814143097666198</v>
      </c>
      <c r="BV427">
        <v>2.4549355374394399</v>
      </c>
      <c r="BW427">
        <v>2.3372600231511802</v>
      </c>
      <c r="BX427" s="97" t="s">
        <v>503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73:82" ht="15.6">
      <c r="BU428">
        <v>0.875544714952604</v>
      </c>
      <c r="BV428">
        <v>2.4326923942571201</v>
      </c>
      <c r="BW428">
        <v>2.3344422971186898</v>
      </c>
      <c r="BX428" s="97" t="s">
        <v>504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73:82" ht="15.6">
      <c r="BU429">
        <v>0.89392834158197398</v>
      </c>
      <c r="BV429">
        <v>2.4377708090130201</v>
      </c>
      <c r="BW429">
        <v>2.34159866714137</v>
      </c>
      <c r="BX429" s="97" t="s">
        <v>505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73:82" ht="15.6">
      <c r="BU430">
        <v>0.94362434878026402</v>
      </c>
      <c r="BV430">
        <v>2.4795406378812102</v>
      </c>
      <c r="BW430">
        <v>2.2674025920026999</v>
      </c>
      <c r="BX430" s="97" t="s">
        <v>506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73:82" ht="15.6">
      <c r="BU431">
        <v>0.42951474357733999</v>
      </c>
      <c r="BV431">
        <v>2.3292634405299002</v>
      </c>
      <c r="BW431">
        <v>1.74312996725419</v>
      </c>
      <c r="BX431" s="97" t="s">
        <v>507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73:82" ht="15.6">
      <c r="BU432">
        <v>0.41508548550084501</v>
      </c>
      <c r="BV432">
        <v>2.2646000781131601</v>
      </c>
      <c r="BW432">
        <v>1.9138911566129</v>
      </c>
      <c r="BX432" s="97" t="s">
        <v>508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73:82" ht="15.6">
      <c r="BU433">
        <v>0.44819417184391103</v>
      </c>
      <c r="BV433">
        <v>2.2950160644534798</v>
      </c>
      <c r="BW433">
        <v>2.0497370965519801</v>
      </c>
      <c r="BX433" s="97" t="s">
        <v>509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73:82" ht="15.6">
      <c r="BU434">
        <v>0.49697240786962099</v>
      </c>
      <c r="BV434">
        <v>2.3801809329768302</v>
      </c>
      <c r="BW434">
        <v>2.0836607865958001</v>
      </c>
      <c r="BX434" s="97" t="s">
        <v>510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73:82" ht="15.6">
      <c r="BU435">
        <v>0.45988606645699398</v>
      </c>
      <c r="BV435">
        <v>2.2995697431674902</v>
      </c>
      <c r="BW435">
        <v>2.0168991906865199</v>
      </c>
      <c r="BX435" s="97" t="s">
        <v>511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73:82" ht="15.6">
      <c r="BU436">
        <v>0.71698579204642898</v>
      </c>
      <c r="BV436">
        <v>2.49558354639088</v>
      </c>
      <c r="BW436">
        <v>1.9346889197911501</v>
      </c>
      <c r="BX436" s="97" t="s">
        <v>512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73:82" ht="15.6">
      <c r="BU437">
        <v>0.76193794065047804</v>
      </c>
      <c r="BV437">
        <v>2.59797171153454</v>
      </c>
      <c r="BW437">
        <v>2.1716683764151701</v>
      </c>
      <c r="BX437" s="97" t="s">
        <v>513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73:82" ht="15.6">
      <c r="BU438">
        <v>0.78539232783008905</v>
      </c>
      <c r="BV438">
        <v>2.7231364351785601</v>
      </c>
      <c r="BW438">
        <v>2.1717165767825701</v>
      </c>
      <c r="BX438" s="97" t="s">
        <v>514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73:82" ht="15.6">
      <c r="BU439">
        <v>0.78612665822719896</v>
      </c>
      <c r="BV439">
        <v>2.6692816049332699</v>
      </c>
      <c r="BW439">
        <v>2.2536962864554302</v>
      </c>
      <c r="BX439" s="97" t="s">
        <v>515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73:82" ht="15.6">
      <c r="BU440">
        <v>0.83266535486065096</v>
      </c>
      <c r="BV440">
        <v>2.6615449683453201</v>
      </c>
      <c r="BW440">
        <v>2.2653274032216499</v>
      </c>
      <c r="BX440" s="97" t="s">
        <v>516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73:82" ht="15.6">
      <c r="BU441">
        <v>0.50688532689211796</v>
      </c>
      <c r="BV441">
        <v>2.79082141505824</v>
      </c>
      <c r="BW441">
        <v>1.7566217955688099</v>
      </c>
      <c r="BX441" s="97" t="s">
        <v>517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73:82" ht="15.6">
      <c r="BU442">
        <v>0.60362164957451003</v>
      </c>
      <c r="BV442">
        <v>2.83918706232806</v>
      </c>
      <c r="BW442">
        <v>1.99922300888999</v>
      </c>
      <c r="BX442" s="97" t="s">
        <v>518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73:82" ht="15.6">
      <c r="BU443">
        <v>0.60113348347372597</v>
      </c>
      <c r="BV443">
        <v>2.80778721340524</v>
      </c>
      <c r="BW443">
        <v>2.0677410578613298</v>
      </c>
      <c r="BX443" s="97" t="s">
        <v>519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73:82" ht="15.6">
      <c r="BU444">
        <v>0.60278143547483998</v>
      </c>
      <c r="BV444">
        <v>2.8764532301101702</v>
      </c>
      <c r="BW444">
        <v>2.0651171638474999</v>
      </c>
      <c r="BX444" s="97" t="s">
        <v>520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73:82" ht="15.6">
      <c r="BU445">
        <v>0.57676842455854505</v>
      </c>
      <c r="BV445">
        <v>2.8616927286696399</v>
      </c>
      <c r="BW445">
        <v>2.0585763784825399</v>
      </c>
      <c r="BX445" s="97" t="s">
        <v>521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73:82" ht="15.6">
      <c r="BU446">
        <v>0</v>
      </c>
      <c r="BV446">
        <v>3.5064694873893099</v>
      </c>
      <c r="BW446">
        <v>0</v>
      </c>
      <c r="BX446" s="97" t="s">
        <v>522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73:82" ht="15.6">
      <c r="BU447">
        <v>0</v>
      </c>
      <c r="BV447">
        <v>3.4339479213319999</v>
      </c>
      <c r="BW447">
        <v>0</v>
      </c>
      <c r="BX447" s="97" t="s">
        <v>523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73:82" ht="15.6">
      <c r="BU448">
        <v>0</v>
      </c>
      <c r="BV448">
        <v>3.4509791479402998</v>
      </c>
      <c r="BW448">
        <v>0</v>
      </c>
      <c r="BX448" s="97" t="s">
        <v>524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73:82" ht="15.6">
      <c r="BU449">
        <v>0</v>
      </c>
      <c r="BV449">
        <v>3.4385367538387999</v>
      </c>
      <c r="BW449">
        <v>0</v>
      </c>
      <c r="BX449" s="97" t="s">
        <v>525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73:82" ht="15.6">
      <c r="BU450">
        <v>0</v>
      </c>
      <c r="BV450">
        <v>3.3580178836335799</v>
      </c>
      <c r="BW450">
        <v>0</v>
      </c>
      <c r="BX450" s="97" t="s">
        <v>526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73:82" ht="15.6">
      <c r="BU451">
        <v>0</v>
      </c>
      <c r="BV451">
        <v>3.4521308509995499</v>
      </c>
      <c r="BW451">
        <v>0</v>
      </c>
      <c r="BX451" s="97" t="s">
        <v>527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73:82" ht="15.6">
      <c r="BU452">
        <v>0</v>
      </c>
      <c r="BV452">
        <v>3.45352988028319</v>
      </c>
      <c r="BW452">
        <v>0</v>
      </c>
      <c r="BX452" s="97" t="s">
        <v>528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73:82" ht="15.6">
      <c r="BU453">
        <v>0</v>
      </c>
      <c r="BV453">
        <v>3.44903979075182</v>
      </c>
      <c r="BW453">
        <v>0</v>
      </c>
      <c r="BX453" s="97" t="s">
        <v>529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73:82" ht="15.6">
      <c r="BU454">
        <v>0</v>
      </c>
      <c r="BV454">
        <v>3.4329649305718499</v>
      </c>
      <c r="BW454">
        <v>0</v>
      </c>
      <c r="BX454" s="97" t="s">
        <v>530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73:82" ht="15.6">
      <c r="BU455">
        <v>0</v>
      </c>
      <c r="BV455">
        <v>3.3253896498275402</v>
      </c>
      <c r="BW455">
        <v>0</v>
      </c>
      <c r="BX455" s="97" t="s">
        <v>531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73:82" ht="15.6">
      <c r="BU456">
        <v>0</v>
      </c>
      <c r="BV456">
        <v>3.4784005177105701</v>
      </c>
      <c r="BW456">
        <v>0</v>
      </c>
      <c r="BX456" s="97" t="s">
        <v>532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73:82" ht="15.6">
      <c r="BU457">
        <v>0</v>
      </c>
      <c r="BV457">
        <v>3.4748129930731801</v>
      </c>
      <c r="BW457">
        <v>0</v>
      </c>
      <c r="BX457" s="97" t="s">
        <v>533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73:82" ht="15.6">
      <c r="BU458">
        <v>0</v>
      </c>
      <c r="BV458">
        <v>3.41894776622904</v>
      </c>
      <c r="BW458">
        <v>0</v>
      </c>
      <c r="BX458" s="97" t="s">
        <v>534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73:82" ht="15.6">
      <c r="BU459">
        <v>0</v>
      </c>
      <c r="BV459">
        <v>3.3865703831048601</v>
      </c>
      <c r="BW459">
        <v>0</v>
      </c>
      <c r="BX459" s="97" t="s">
        <v>535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73:82" ht="15.6">
      <c r="BU460">
        <v>0</v>
      </c>
      <c r="BV460">
        <v>3.34528570127353</v>
      </c>
      <c r="BW460">
        <v>0</v>
      </c>
      <c r="BX460" s="97" t="s">
        <v>536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73:82" ht="15.6">
      <c r="BU461">
        <v>0</v>
      </c>
      <c r="BV461">
        <v>3.2543274875644501</v>
      </c>
      <c r="BW461">
        <v>0</v>
      </c>
      <c r="BX461" s="97" t="s">
        <v>537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73:82" ht="15.6">
      <c r="BU462">
        <v>0</v>
      </c>
      <c r="BV462">
        <v>3.1724329849622999</v>
      </c>
      <c r="BW462">
        <v>0</v>
      </c>
      <c r="BX462" s="97" t="s">
        <v>538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73:82" ht="15.6">
      <c r="BU463">
        <v>0</v>
      </c>
      <c r="BV463">
        <v>3.1519095955651202</v>
      </c>
      <c r="BW463">
        <v>0</v>
      </c>
      <c r="BX463" s="97" t="s">
        <v>539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73:82" ht="15.6">
      <c r="BU464">
        <v>0</v>
      </c>
      <c r="BV464">
        <v>3.12215206415364</v>
      </c>
      <c r="BW464">
        <v>0</v>
      </c>
      <c r="BX464" s="97" t="s">
        <v>540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73:82" ht="15.6">
      <c r="BU465">
        <v>0</v>
      </c>
      <c r="BV465">
        <v>3.1332623937955399</v>
      </c>
      <c r="BW465">
        <v>0</v>
      </c>
      <c r="BX465" s="97" t="s">
        <v>541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73:82" ht="15.6">
      <c r="BU466">
        <v>0</v>
      </c>
      <c r="BV466">
        <v>2.8893681783765199</v>
      </c>
      <c r="BW466">
        <v>0</v>
      </c>
      <c r="BX466" s="97" t="s">
        <v>542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73:82" ht="15.6">
      <c r="BU467">
        <v>0</v>
      </c>
      <c r="BV467">
        <v>2.8802115550058902</v>
      </c>
      <c r="BW467">
        <v>0</v>
      </c>
      <c r="BX467" s="97" t="s">
        <v>543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73:82" ht="15.6">
      <c r="BU468">
        <v>0</v>
      </c>
      <c r="BV468">
        <v>2.8638794230419702</v>
      </c>
      <c r="BW468">
        <v>0</v>
      </c>
      <c r="BX468" s="97" t="s">
        <v>544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73:82" ht="15.6">
      <c r="BU469">
        <v>0</v>
      </c>
      <c r="BV469">
        <v>2.8386627121684498</v>
      </c>
      <c r="BW469">
        <v>0</v>
      </c>
      <c r="BX469" s="97" t="s">
        <v>545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73:82" ht="15.6">
      <c r="BU470">
        <v>0</v>
      </c>
      <c r="BV470">
        <v>2.8018125381921699</v>
      </c>
      <c r="BW470">
        <v>0</v>
      </c>
      <c r="BX470" s="97" t="s">
        <v>546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73:82" ht="15.6">
      <c r="BU471">
        <v>0</v>
      </c>
      <c r="BV471">
        <v>2.69711488363316</v>
      </c>
      <c r="BW471">
        <v>0</v>
      </c>
      <c r="BX471" s="97" t="s">
        <v>547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73:82" ht="15.6">
      <c r="BU472">
        <v>0</v>
      </c>
      <c r="BV472">
        <v>2.7167089588444799</v>
      </c>
      <c r="BW472">
        <v>0</v>
      </c>
      <c r="BX472" s="97" t="s">
        <v>548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73:82" ht="15.6">
      <c r="BU473">
        <v>0</v>
      </c>
      <c r="BV473">
        <v>2.6910703861102201</v>
      </c>
      <c r="BW473">
        <v>0</v>
      </c>
      <c r="BX473" s="97" t="s">
        <v>549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73:82" ht="15.6">
      <c r="BU474">
        <v>0</v>
      </c>
      <c r="BV474">
        <v>2.66057058857273</v>
      </c>
      <c r="BW474">
        <v>0</v>
      </c>
      <c r="BX474" s="97" t="s">
        <v>550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73:82" ht="15.6">
      <c r="BU475">
        <v>0</v>
      </c>
      <c r="BV475">
        <v>2.6137417914051202</v>
      </c>
      <c r="BW475">
        <v>0</v>
      </c>
      <c r="BX475" s="97" t="s">
        <v>551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73:82" ht="15.6">
      <c r="BU476">
        <v>0</v>
      </c>
      <c r="BV476">
        <v>2.50953637844799</v>
      </c>
      <c r="BW476">
        <v>0</v>
      </c>
      <c r="BX476" s="97" t="s">
        <v>552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73:82" ht="15.6">
      <c r="BU477">
        <v>0</v>
      </c>
      <c r="BV477">
        <v>2.5089192938899298</v>
      </c>
      <c r="BW477">
        <v>0</v>
      </c>
      <c r="BX477" s="97" t="s">
        <v>553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73:82" ht="15.6">
      <c r="BU478">
        <v>0</v>
      </c>
      <c r="BV478">
        <v>2.4870087244129699</v>
      </c>
      <c r="BW478">
        <v>0</v>
      </c>
      <c r="BX478" s="97" t="s">
        <v>554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73:82" ht="15.6">
      <c r="BU479">
        <v>0</v>
      </c>
      <c r="BV479">
        <v>2.4465650567170401</v>
      </c>
      <c r="BW479">
        <v>0</v>
      </c>
      <c r="BX479" s="97" t="s">
        <v>555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73:82" ht="15.6">
      <c r="BU480">
        <v>0</v>
      </c>
      <c r="BV480">
        <v>2.4018011166864999</v>
      </c>
      <c r="BW480">
        <v>0</v>
      </c>
      <c r="BX480" s="97" t="s">
        <v>556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73:82" ht="15.6">
      <c r="BU481">
        <v>0</v>
      </c>
      <c r="BV481">
        <v>2.3103057164899301</v>
      </c>
      <c r="BW481">
        <v>0</v>
      </c>
      <c r="BX481" s="97" t="s">
        <v>557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73:82" ht="15.6">
      <c r="BU482">
        <v>0</v>
      </c>
      <c r="BV482">
        <v>2.3096005215412401</v>
      </c>
      <c r="BW482">
        <v>0</v>
      </c>
      <c r="BX482" s="97" t="s">
        <v>558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73:82" ht="15.6">
      <c r="BU483">
        <v>0</v>
      </c>
      <c r="BV483">
        <v>2.3080254449706201</v>
      </c>
      <c r="BW483">
        <v>0</v>
      </c>
      <c r="BX483" s="97" t="s">
        <v>559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73:82" ht="15.6">
      <c r="BU484">
        <v>0</v>
      </c>
      <c r="BV484">
        <v>2.2919757198287098</v>
      </c>
      <c r="BW484">
        <v>0</v>
      </c>
      <c r="BX484" s="97" t="s">
        <v>560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73:82" ht="15.6">
      <c r="BU485">
        <v>0</v>
      </c>
      <c r="BV485">
        <v>2.2454160557927398</v>
      </c>
      <c r="BW485">
        <v>0</v>
      </c>
      <c r="BX485" s="97" t="s">
        <v>561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73:82" ht="15.6">
      <c r="BU486">
        <v>0</v>
      </c>
      <c r="BV486">
        <v>2.2272233034748701</v>
      </c>
      <c r="BW486">
        <v>0</v>
      </c>
      <c r="BX486" s="97" t="s">
        <v>562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73:82" ht="15.6">
      <c r="BU487">
        <v>0</v>
      </c>
      <c r="BV487">
        <v>2.25294364890489</v>
      </c>
      <c r="BW487">
        <v>0</v>
      </c>
      <c r="BX487" s="97" t="s">
        <v>563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73:82" ht="15.6">
      <c r="BU488">
        <v>0</v>
      </c>
      <c r="BV488">
        <v>2.2506925016322801</v>
      </c>
      <c r="BW488">
        <v>0</v>
      </c>
      <c r="BX488" s="97" t="s">
        <v>564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73:82" ht="15.6">
      <c r="BU489">
        <v>0</v>
      </c>
      <c r="BV489">
        <v>2.2321778607574601</v>
      </c>
      <c r="BW489">
        <v>0</v>
      </c>
      <c r="BX489" s="97" t="s">
        <v>565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73:82" ht="15.6">
      <c r="BU490">
        <v>0</v>
      </c>
      <c r="BV490">
        <v>2.2019973388096501</v>
      </c>
      <c r="BW490">
        <v>0</v>
      </c>
      <c r="BX490" s="97" t="s">
        <v>566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73:82" ht="15.6">
      <c r="BU491">
        <v>0</v>
      </c>
      <c r="BV491">
        <v>2.0609998065347299</v>
      </c>
      <c r="BW491">
        <v>0</v>
      </c>
      <c r="BX491" s="97" t="s">
        <v>567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73:82" ht="15.6">
      <c r="BU492">
        <v>0</v>
      </c>
      <c r="BV492">
        <v>2.0684457263785601</v>
      </c>
      <c r="BW492">
        <v>0</v>
      </c>
      <c r="BX492" s="97" t="s">
        <v>568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73:82" ht="15.6">
      <c r="BU493">
        <v>0</v>
      </c>
      <c r="BV493">
        <v>2.0513853996638001</v>
      </c>
      <c r="BW493">
        <v>0</v>
      </c>
      <c r="BX493" s="97" t="s">
        <v>569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73:82" ht="15.6">
      <c r="BU494">
        <v>0</v>
      </c>
      <c r="BV494">
        <v>2.0352831115833099</v>
      </c>
      <c r="BW494">
        <v>0</v>
      </c>
      <c r="BX494" s="97" t="s">
        <v>570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73:82" ht="15.6">
      <c r="BU495">
        <v>0</v>
      </c>
      <c r="BV495">
        <v>1.97689800610045</v>
      </c>
      <c r="BW495">
        <v>0</v>
      </c>
      <c r="BX495" s="97" t="s">
        <v>571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73:82" ht="15.6">
      <c r="BU496">
        <v>0</v>
      </c>
      <c r="BV496">
        <v>1.8797466584337601</v>
      </c>
      <c r="BW496">
        <v>0</v>
      </c>
      <c r="BX496" s="97" t="s">
        <v>572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73:82" ht="15.6">
      <c r="BU497">
        <v>0</v>
      </c>
      <c r="BV497">
        <v>1.8997197289419501</v>
      </c>
      <c r="BW497">
        <v>0</v>
      </c>
      <c r="BX497" s="97" t="s">
        <v>573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73:82" ht="15.6">
      <c r="BU498">
        <v>0</v>
      </c>
      <c r="BV498">
        <v>1.8945463874275399</v>
      </c>
      <c r="BW498">
        <v>0</v>
      </c>
      <c r="BX498" s="97" t="s">
        <v>574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73:82" ht="15.6">
      <c r="BU499">
        <v>0</v>
      </c>
      <c r="BV499">
        <v>1.83354706111193</v>
      </c>
      <c r="BW499">
        <v>0</v>
      </c>
      <c r="BX499" s="97" t="s">
        <v>575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73:82" ht="15.6">
      <c r="BU500">
        <v>0</v>
      </c>
      <c r="BV500">
        <v>1.7730205685134299</v>
      </c>
      <c r="BW500">
        <v>0</v>
      </c>
      <c r="BX500" s="97" t="s">
        <v>576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73:82" ht="15.6">
      <c r="BU501">
        <v>0</v>
      </c>
      <c r="BV501">
        <v>1.7724354780198699</v>
      </c>
      <c r="BW501">
        <v>0</v>
      </c>
      <c r="BX501" s="97" t="s">
        <v>577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73:82" ht="15.6">
      <c r="BU502">
        <v>0</v>
      </c>
      <c r="BV502">
        <v>1.78083225670959</v>
      </c>
      <c r="BW502">
        <v>0</v>
      </c>
      <c r="BX502" s="97" t="s">
        <v>578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73:82" ht="15.6">
      <c r="BU503">
        <v>0</v>
      </c>
      <c r="BV503">
        <v>1.7631950449762599</v>
      </c>
      <c r="BW503">
        <v>0</v>
      </c>
      <c r="BX503" s="97" t="s">
        <v>579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73:82" ht="15.6">
      <c r="BU504">
        <v>0</v>
      </c>
      <c r="BV504">
        <v>1.7329386814191801</v>
      </c>
      <c r="BW504">
        <v>0</v>
      </c>
      <c r="BX504" s="97" t="s">
        <v>580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73:82" ht="15.6">
      <c r="BU505">
        <v>0</v>
      </c>
      <c r="BV505">
        <v>1.66839616433119</v>
      </c>
      <c r="BW505">
        <v>0</v>
      </c>
      <c r="BX505" s="97" t="s">
        <v>581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73:82" ht="15.6">
      <c r="BU506">
        <v>0</v>
      </c>
      <c r="BV506">
        <v>1.60431768157892</v>
      </c>
      <c r="BW506">
        <v>0</v>
      </c>
      <c r="BX506" s="97" t="s">
        <v>582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73:82" ht="15.6">
      <c r="BU507">
        <v>0</v>
      </c>
      <c r="BV507">
        <v>1.6203175957529099</v>
      </c>
      <c r="BW507">
        <v>0</v>
      </c>
      <c r="BX507" s="97" t="s">
        <v>583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73:82" ht="15.6">
      <c r="BU508">
        <v>0</v>
      </c>
      <c r="BV508">
        <v>1.6180290360546801</v>
      </c>
      <c r="BW508">
        <v>0</v>
      </c>
      <c r="BX508" s="97" t="s">
        <v>584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73:82" ht="15.6">
      <c r="BU509">
        <v>0</v>
      </c>
      <c r="BV509">
        <v>1.5767693217441801</v>
      </c>
      <c r="BW509">
        <v>0</v>
      </c>
      <c r="BX509" s="97" t="s">
        <v>585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73:82" ht="15.6">
      <c r="BU510">
        <v>0</v>
      </c>
      <c r="BV510">
        <v>1.5096595618719499</v>
      </c>
      <c r="BW510">
        <v>0</v>
      </c>
      <c r="BX510" s="97" t="s">
        <v>586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73:82" ht="15.6">
      <c r="BU511">
        <v>0</v>
      </c>
      <c r="BV511">
        <v>1.49967848545668</v>
      </c>
      <c r="BW511">
        <v>0</v>
      </c>
      <c r="BX511" s="97" t="s">
        <v>587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73:82" ht="15.6">
      <c r="BU512">
        <v>0</v>
      </c>
      <c r="BV512">
        <v>1.50343937728649</v>
      </c>
      <c r="BW512">
        <v>0</v>
      </c>
      <c r="BX512" s="97" t="s">
        <v>588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73:82" ht="15.6">
      <c r="BU513">
        <v>0</v>
      </c>
      <c r="BV513">
        <v>1.4977597154978299</v>
      </c>
      <c r="BW513">
        <v>0</v>
      </c>
      <c r="BX513" s="97" t="s">
        <v>589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73:82" ht="15.6">
      <c r="BU514">
        <v>0</v>
      </c>
      <c r="BV514">
        <v>1.45954891800123</v>
      </c>
      <c r="BW514">
        <v>0</v>
      </c>
      <c r="BX514" s="97" t="s">
        <v>590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73:82" ht="15.6">
      <c r="BU515">
        <v>0</v>
      </c>
      <c r="BV515">
        <v>1.39438852294302</v>
      </c>
      <c r="BW515">
        <v>0</v>
      </c>
      <c r="BX515" s="97" t="s">
        <v>591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73:82" ht="15.6">
      <c r="BU516">
        <v>0</v>
      </c>
      <c r="BV516">
        <v>1.38959063513811</v>
      </c>
      <c r="BW516">
        <v>0</v>
      </c>
      <c r="BX516" s="97" t="s">
        <v>592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73:82" ht="15.6">
      <c r="BU517">
        <v>0</v>
      </c>
      <c r="BV517">
        <v>1.3831809030650399</v>
      </c>
      <c r="BW517">
        <v>0</v>
      </c>
      <c r="BX517" s="97" t="s">
        <v>593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73:82" ht="15.6">
      <c r="BU518">
        <v>0</v>
      </c>
      <c r="BV518">
        <v>1.3758845576237599</v>
      </c>
      <c r="BW518">
        <v>0</v>
      </c>
      <c r="BX518" s="97" t="s">
        <v>594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73:82" ht="15.6">
      <c r="BU519">
        <v>0</v>
      </c>
      <c r="BV519">
        <v>1.3451178560210399</v>
      </c>
      <c r="BW519">
        <v>0</v>
      </c>
      <c r="BX519" s="97" t="s">
        <v>595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73:82" ht="15.6">
      <c r="BU520">
        <v>0</v>
      </c>
      <c r="BV520">
        <v>1.26372891807939</v>
      </c>
      <c r="BW520">
        <v>0</v>
      </c>
      <c r="BX520" s="97" t="s">
        <v>596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73:82" ht="15.6">
      <c r="BU521">
        <v>0</v>
      </c>
      <c r="BV521">
        <v>1.2026833984677501</v>
      </c>
      <c r="BW521">
        <v>0</v>
      </c>
      <c r="BX521" s="97" t="s">
        <v>597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73:82" ht="15.6">
      <c r="BU522">
        <v>0</v>
      </c>
      <c r="BV522">
        <v>1.2084793211998901</v>
      </c>
      <c r="BW522">
        <v>0</v>
      </c>
      <c r="BX522" s="97" t="s">
        <v>598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73:82" ht="15.6">
      <c r="BU523">
        <v>0</v>
      </c>
      <c r="BV523">
        <v>1.2166789920494301</v>
      </c>
      <c r="BW523">
        <v>0</v>
      </c>
      <c r="BX523" s="97" t="s">
        <v>599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73:82" ht="15.6">
      <c r="BU524">
        <v>0</v>
      </c>
      <c r="BV524">
        <v>1.1685595984025801</v>
      </c>
      <c r="BW524">
        <v>0</v>
      </c>
      <c r="BX524" s="97" t="s">
        <v>600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73:82" ht="15.6">
      <c r="BU525">
        <v>0</v>
      </c>
      <c r="BV525">
        <v>1.09101495116111</v>
      </c>
      <c r="BW525">
        <v>0</v>
      </c>
      <c r="BX525" s="97" t="s">
        <v>601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73:82" ht="15.6">
      <c r="BU526">
        <v>0</v>
      </c>
      <c r="BV526">
        <v>0.99082185335652295</v>
      </c>
      <c r="BW526">
        <v>0</v>
      </c>
      <c r="BX526" s="97" t="s">
        <v>602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73:82" ht="15.6">
      <c r="BU527">
        <v>0</v>
      </c>
      <c r="BV527">
        <v>0.99226905121022502</v>
      </c>
      <c r="BW527">
        <v>0</v>
      </c>
      <c r="BX527" s="97" t="s">
        <v>603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73:82" ht="15.6">
      <c r="BU528">
        <v>0</v>
      </c>
      <c r="BV528">
        <v>0.99064624635670395</v>
      </c>
      <c r="BW528">
        <v>0</v>
      </c>
      <c r="BX528" s="97" t="s">
        <v>604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BU529">
        <v>0</v>
      </c>
      <c r="BV529">
        <v>0.97908640138946401</v>
      </c>
      <c r="BW529">
        <v>0</v>
      </c>
      <c r="BX529" s="97" t="s">
        <v>605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BU530">
        <v>0</v>
      </c>
      <c r="BV530">
        <v>0.87880245117503497</v>
      </c>
      <c r="BW530">
        <v>0</v>
      </c>
      <c r="BX530" s="97" t="s">
        <v>606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BU531">
        <v>0</v>
      </c>
      <c r="BV531">
        <v>0.78723169425679596</v>
      </c>
      <c r="BW531">
        <v>0</v>
      </c>
      <c r="BX531" s="97" t="s">
        <v>607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BU532">
        <v>0</v>
      </c>
      <c r="BV532">
        <v>0.80264681217025802</v>
      </c>
      <c r="BW532">
        <v>0</v>
      </c>
      <c r="BX532" s="97" t="s">
        <v>608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BU533">
        <v>0</v>
      </c>
      <c r="BV533">
        <v>0.84218727162335605</v>
      </c>
      <c r="BW533">
        <v>0</v>
      </c>
      <c r="BX533" s="97" t="s">
        <v>609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BU534">
        <v>0</v>
      </c>
      <c r="BV534">
        <v>0.77809260842186301</v>
      </c>
      <c r="BW534">
        <v>0</v>
      </c>
      <c r="BX534" s="97" t="s">
        <v>610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BU535">
        <v>0</v>
      </c>
      <c r="BV535">
        <v>0.68374797719450997</v>
      </c>
      <c r="BW535">
        <v>0</v>
      </c>
      <c r="BX535" s="97" t="s">
        <v>611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BU536">
        <v>0</v>
      </c>
      <c r="BV536">
        <v>0.56507538221945397</v>
      </c>
      <c r="BW536">
        <v>0</v>
      </c>
      <c r="BX536" s="97" t="s">
        <v>612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BU537">
        <v>0</v>
      </c>
      <c r="BV537">
        <v>0.57672306375667204</v>
      </c>
      <c r="BW537">
        <v>0</v>
      </c>
      <c r="BX537" s="97" t="s">
        <v>613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BU538">
        <v>0</v>
      </c>
      <c r="BV538">
        <v>0.58075085098034596</v>
      </c>
      <c r="BW538">
        <v>0</v>
      </c>
      <c r="BX538" s="97" t="s">
        <v>614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BU539">
        <v>0</v>
      </c>
      <c r="BV539">
        <v>0.61983379556805196</v>
      </c>
      <c r="BW539">
        <v>0</v>
      </c>
      <c r="BX539" s="97" t="s">
        <v>615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BU540">
        <v>0</v>
      </c>
      <c r="BV540">
        <v>0.45422654390704897</v>
      </c>
      <c r="BW540">
        <v>0</v>
      </c>
      <c r="BX540" s="97" t="s">
        <v>616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BU541">
        <v>0</v>
      </c>
      <c r="BV541">
        <v>0.31129720023811802</v>
      </c>
      <c r="BW541">
        <v>0</v>
      </c>
      <c r="BX541" s="97" t="s">
        <v>617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257</v>
      </c>
      <c r="BU542">
        <v>0</v>
      </c>
      <c r="BV542">
        <v>0.36003628386829101</v>
      </c>
      <c r="BW542">
        <v>0</v>
      </c>
      <c r="BX542" s="97" t="s">
        <v>618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BU543">
        <v>0</v>
      </c>
      <c r="BV543">
        <v>0.51513923195607103</v>
      </c>
      <c r="BW543">
        <v>0</v>
      </c>
      <c r="BX543" s="97" t="s">
        <v>619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BU544">
        <v>0</v>
      </c>
      <c r="BV544">
        <v>0.34453681229891903</v>
      </c>
      <c r="BW544">
        <v>0</v>
      </c>
      <c r="BX544" s="97" t="s">
        <v>620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73:82" ht="15.6">
      <c r="BU545">
        <v>0</v>
      </c>
      <c r="BV545">
        <v>9.0347603984210698E-2</v>
      </c>
      <c r="BW545">
        <v>0</v>
      </c>
      <c r="BX545" s="97" t="s">
        <v>621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73:82" ht="15.6">
      <c r="BU546">
        <v>0</v>
      </c>
      <c r="BV546">
        <v>0</v>
      </c>
      <c r="BW546">
        <v>0</v>
      </c>
      <c r="BX546" s="97" t="s">
        <v>622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E9EC-05F7-4A2D-9A1F-AAC9C0F205C1}">
  <dimension ref="J3:CZ206"/>
  <sheetViews>
    <sheetView zoomScale="70" zoomScaleNormal="70" workbookViewId="0">
      <selection activeCell="K14" sqref="K14"/>
    </sheetView>
  </sheetViews>
  <sheetFormatPr baseColWidth="10" defaultRowHeight="14.4"/>
  <cols>
    <col min="1" max="16384" width="11.5546875" style="99"/>
  </cols>
  <sheetData>
    <row r="3" spans="10:104">
      <c r="J3" s="99" t="s">
        <v>625</v>
      </c>
      <c r="Z3" s="99" t="s">
        <v>631</v>
      </c>
      <c r="AP3" s="99" t="s">
        <v>626</v>
      </c>
      <c r="BH3" s="99" t="s">
        <v>632</v>
      </c>
    </row>
    <row r="4" spans="10:104">
      <c r="J4" s="99" t="s">
        <v>627</v>
      </c>
      <c r="K4" s="99">
        <v>0.1</v>
      </c>
      <c r="L4" s="99" t="s">
        <v>21</v>
      </c>
      <c r="M4" s="99" t="s">
        <v>36</v>
      </c>
      <c r="N4" s="99" t="s">
        <v>628</v>
      </c>
      <c r="O4" s="99" t="s">
        <v>26</v>
      </c>
      <c r="Z4" s="99" t="s">
        <v>627</v>
      </c>
      <c r="AA4" s="99">
        <v>0.1</v>
      </c>
      <c r="AB4" s="99" t="s">
        <v>21</v>
      </c>
      <c r="AC4" s="99" t="s">
        <v>36</v>
      </c>
      <c r="AD4" s="99" t="s">
        <v>628</v>
      </c>
      <c r="AE4" s="99" t="s">
        <v>26</v>
      </c>
      <c r="AP4" s="99" t="s">
        <v>627</v>
      </c>
      <c r="AQ4" s="99">
        <v>0.1</v>
      </c>
      <c r="AR4" s="99" t="s">
        <v>21</v>
      </c>
      <c r="AS4" s="99" t="s">
        <v>634</v>
      </c>
      <c r="AT4" s="99" t="s">
        <v>633</v>
      </c>
      <c r="AU4" s="99" t="s">
        <v>26</v>
      </c>
      <c r="AV4" s="99" t="s">
        <v>629</v>
      </c>
      <c r="BH4" s="99" t="s">
        <v>627</v>
      </c>
      <c r="BI4" s="99">
        <v>0.1</v>
      </c>
      <c r="BJ4" s="99" t="s">
        <v>21</v>
      </c>
      <c r="BK4" s="99" t="s">
        <v>634</v>
      </c>
      <c r="BL4" s="99" t="s">
        <v>633</v>
      </c>
      <c r="BM4" s="99" t="s">
        <v>26</v>
      </c>
      <c r="BN4" s="99" t="s">
        <v>629</v>
      </c>
      <c r="BP4" s="99" t="s">
        <v>627</v>
      </c>
      <c r="CC4" s="99" t="s">
        <v>646</v>
      </c>
      <c r="CV4" s="99" t="s">
        <v>654</v>
      </c>
    </row>
    <row r="5" spans="10:104">
      <c r="J5" s="99" t="s">
        <v>630</v>
      </c>
      <c r="K5" s="99">
        <v>20</v>
      </c>
      <c r="L5" s="99">
        <f>IF(AND((ROW(A45)-ROW($A$45))*$K$4&lt;=$K$5,MOD((ROW(A45)-ROW($A$45))*$K$4,5)=0),(ROW(A45)-ROW($A$45))*$K$4,"")</f>
        <v>0</v>
      </c>
      <c r="M5" s="98">
        <v>1.9353493395024499</v>
      </c>
      <c r="N5">
        <v>1.93430950439307</v>
      </c>
      <c r="O5">
        <v>1.93534933950237</v>
      </c>
      <c r="Z5" s="99" t="s">
        <v>630</v>
      </c>
      <c r="AA5" s="99">
        <v>20</v>
      </c>
      <c r="AB5" s="99">
        <f>IF(AND((ROW(Q45)-ROW($A$45))*$AA$4&lt;=$AA$5,MOD((ROW(Q45)-ROW($A$45))*$AA$4,5)=0),(ROW(Q45)-ROW($A$45))*$AA$4,"")</f>
        <v>0</v>
      </c>
      <c r="AC5" s="98">
        <v>1.87097740967841</v>
      </c>
      <c r="AD5">
        <v>1.86983648429934</v>
      </c>
      <c r="AE5">
        <v>1.87097740967841</v>
      </c>
      <c r="AP5" s="99" t="s">
        <v>630</v>
      </c>
      <c r="AQ5" s="99">
        <v>18</v>
      </c>
      <c r="AR5" s="99">
        <f>IF(AND((ROW(AG45)-ROW($A$45))*$AQ$4&lt;=$AQ$5,MOD((ROW(AG45)-ROW($A$45))*$AQ$4,3)=0),(ROW(AG45)-ROW($A$45))*$AQ$4,"")</f>
        <v>0</v>
      </c>
      <c r="AS5">
        <v>1.4959528280133498</v>
      </c>
      <c r="AT5">
        <v>1.4959528280133498</v>
      </c>
      <c r="AU5">
        <v>1.4959528280133498</v>
      </c>
      <c r="AV5" s="100">
        <v>1.0420467105363</v>
      </c>
      <c r="AW5" s="99">
        <v>1.0420467105363</v>
      </c>
      <c r="BH5" s="99" t="s">
        <v>630</v>
      </c>
      <c r="BI5" s="99">
        <v>15</v>
      </c>
      <c r="BJ5" s="99">
        <f>IF(AND((ROW(AY45)-ROW($A$45))*$BI$4&lt;=$BI$5,MOD((ROW(AY45)-ROW($A$45))*$BI$4,3)=0),(ROW(AY45)-ROW($A$45))*$BI$4,"")</f>
        <v>0</v>
      </c>
      <c r="BK5">
        <v>6.1469467329569198</v>
      </c>
      <c r="BL5" s="41">
        <v>6.1469467329569198</v>
      </c>
      <c r="BM5">
        <v>6.1469467329569198</v>
      </c>
      <c r="BN5" s="100">
        <v>1.0420467105363</v>
      </c>
      <c r="BO5" s="99">
        <v>1.0420467105363</v>
      </c>
      <c r="BP5" s="99" t="s">
        <v>630</v>
      </c>
      <c r="BS5" s="100"/>
      <c r="CC5" s="99" t="s">
        <v>627</v>
      </c>
      <c r="CD5" s="99">
        <v>0.1</v>
      </c>
      <c r="CE5" s="99" t="s">
        <v>21</v>
      </c>
      <c r="CF5" s="99" t="s">
        <v>644</v>
      </c>
      <c r="CG5" s="99" t="s">
        <v>645</v>
      </c>
      <c r="CV5" s="99" t="s">
        <v>627</v>
      </c>
      <c r="CW5" s="99">
        <v>0.1</v>
      </c>
      <c r="CX5" s="99" t="s">
        <v>21</v>
      </c>
      <c r="CY5" s="99" t="s">
        <v>649</v>
      </c>
      <c r="CZ5" s="99" t="s">
        <v>650</v>
      </c>
    </row>
    <row r="6" spans="10:104">
      <c r="L6" s="99" t="str">
        <f t="shared" ref="L6:L69" si="0">IF(AND((ROW(A46)-ROW($A$45))*$K$4&lt;=$K$5,MOD((ROW(A46)-ROW($A$45))*$K$4,5)=0),(ROW(A46)-ROW($A$45))*$K$4,"")</f>
        <v/>
      </c>
      <c r="M6" s="98">
        <v>1.9765808279222099</v>
      </c>
      <c r="N6">
        <v>1.9307788470946901</v>
      </c>
      <c r="O6">
        <v>1.93116226547982</v>
      </c>
      <c r="AB6" s="99" t="str">
        <f>IF(AND((ROW(Q46)-ROW($A$45))*$AA$4&lt;=$AA$5,MOD((ROW(Q46)-ROW($A$45))*$AA$4,5)=0),(ROW(Q46)-ROW($A$45))*$AA$4,"")</f>
        <v/>
      </c>
      <c r="AC6" s="98">
        <v>1.9107962978217701</v>
      </c>
      <c r="AD6">
        <v>1.8673153186970799</v>
      </c>
      <c r="AE6">
        <v>1.86783620645116</v>
      </c>
      <c r="AR6" s="99" t="str">
        <f t="shared" ref="AR6:AR69" si="1">IF(AND((ROW(AG46)-ROW($A$45))*$AQ$4&lt;=$AQ$5,MOD((ROW(AG46)-ROW($A$45))*$AQ$4,3)=0),(ROW(AG46)-ROW($A$45))*$AQ$4,"")</f>
        <v/>
      </c>
      <c r="AS6">
        <v>1.5297824264554301</v>
      </c>
      <c r="AT6">
        <v>1.5126978174096599</v>
      </c>
      <c r="AU6">
        <v>1.4930426638660901</v>
      </c>
      <c r="AV6" s="100">
        <v>1.0722523986380501</v>
      </c>
      <c r="AW6" s="99">
        <v>1.0396602062443401</v>
      </c>
      <c r="BJ6" s="99" t="str">
        <f t="shared" ref="BJ6:BJ69" si="2">IF(AND((ROW(AY46)-ROW($A$45))*$BI$4&lt;=$BI$5,MOD((ROW(AY46)-ROW($A$45))*$BI$4,3)=0),(ROW(AY46)-ROW($A$45))*$BI$4,"")</f>
        <v/>
      </c>
      <c r="BK6">
        <v>6.2790956600312295</v>
      </c>
      <c r="BL6" s="41">
        <v>6.07847648979544</v>
      </c>
      <c r="BM6">
        <v>6.1051744137117803</v>
      </c>
      <c r="BN6" s="100">
        <v>1.0722523986380501</v>
      </c>
      <c r="BO6" s="99">
        <v>1.0396602062443401</v>
      </c>
      <c r="BS6" s="100"/>
      <c r="CC6" s="99" t="s">
        <v>630</v>
      </c>
      <c r="CD6" s="99">
        <v>20</v>
      </c>
      <c r="CE6" s="99">
        <f>IF(AND((ROW(BT45)-ROW($A$45))*$CD$5&lt;=$CD$6,MOD((ROW(BT45)-ROW($A$45))*$CD$5,3)=0),(ROW(BT45)-ROW($A$45))*$CD$5,"")</f>
        <v>0</v>
      </c>
      <c r="CF6">
        <v>1.8488915163164299</v>
      </c>
      <c r="CG6">
        <v>1.8488915163164299</v>
      </c>
      <c r="CV6" s="99" t="s">
        <v>630</v>
      </c>
      <c r="CW6" s="99">
        <v>20</v>
      </c>
      <c r="CX6" s="99">
        <f>IF(AND((ROW(CM45)-ROW($A$45))*$CW$5&lt;=$CW$6,MOD((ROW(CM45)-ROW($A$45))*$CW$5,5)=0),(ROW(CM45)-ROW($A$45))*$CW$5,"")</f>
        <v>0</v>
      </c>
      <c r="CY6" s="98">
        <v>2.43521610062185</v>
      </c>
      <c r="CZ6" s="98">
        <v>1.9353493395024499</v>
      </c>
    </row>
    <row r="7" spans="10:104">
      <c r="L7" s="99" t="str">
        <f t="shared" si="0"/>
        <v/>
      </c>
      <c r="M7" s="98">
        <v>1.94597336542169</v>
      </c>
      <c r="N7">
        <v>1.9265421966965299</v>
      </c>
      <c r="O7">
        <v>1.9271358420481099</v>
      </c>
      <c r="AB7" s="99" t="str">
        <f t="shared" ref="AB7:AB69" si="3">IF(AND((ROW(Q47)-ROW($A$45))*$AA$4&lt;=$AA$5,MOD((ROW(Q47)-ROW($A$45))*$AA$4,5)=0),(ROW(Q47)-ROW($A$45))*$AA$4,"")</f>
        <v/>
      </c>
      <c r="AC7" s="98">
        <v>1.8812546846235401</v>
      </c>
      <c r="AD7">
        <v>1.8640000126253999</v>
      </c>
      <c r="AE7">
        <v>1.8649569672628801</v>
      </c>
      <c r="AR7" s="99" t="str">
        <f t="shared" si="1"/>
        <v/>
      </c>
      <c r="AS7">
        <v>1.5044506479676101</v>
      </c>
      <c r="AT7">
        <v>1.4877093323822599</v>
      </c>
      <c r="AU7">
        <v>1.4904601890292599</v>
      </c>
      <c r="AV7" s="100">
        <v>1.05817709659461</v>
      </c>
      <c r="AW7" s="99">
        <v>1.03771877256537</v>
      </c>
      <c r="BJ7" s="99" t="str">
        <f>IF(AND((ROW(AY47)-ROW($A$45))*$BI$4&lt;=$BI$5,MOD((ROW(AY47)-ROW($A$45))*$BI$4,3)=0),(ROW(AY47)-ROW($A$45))*$BI$4,"")</f>
        <v/>
      </c>
      <c r="BK7">
        <v>6.1367221320548602</v>
      </c>
      <c r="BL7" s="41">
        <v>5.9793589086736905</v>
      </c>
      <c r="BM7">
        <v>6.0634966837836304</v>
      </c>
      <c r="BN7" s="100">
        <v>1.05817709659461</v>
      </c>
      <c r="BO7" s="99">
        <v>1.03771877256537</v>
      </c>
      <c r="BS7" s="100"/>
      <c r="CE7" s="99" t="str">
        <f t="shared" ref="CE7:CE70" si="4">IF(AND((ROW(BT46)-ROW($A$45))*$CD$5&lt;=$CD$6,MOD((ROW(BT46)-ROW($A$45))*$CD$5,3)=0),(ROW(BT46)-ROW($A$45))*$CD$5,"")</f>
        <v/>
      </c>
      <c r="CF7">
        <v>1.8404201427546301</v>
      </c>
      <c r="CG7">
        <v>1.8508366283512701</v>
      </c>
      <c r="CX7" s="99" t="str">
        <f t="shared" ref="CX7:CX70" si="5">IF(AND((ROW(CM46)-ROW($A$45))*$CW$5&lt;=$CW$6,MOD((ROW(CM46)-ROW($A$45))*$CW$5,5)=0),(ROW(CM46)-ROW($A$45))*$CW$5,"")</f>
        <v/>
      </c>
      <c r="CY7" s="98">
        <v>2.4919481060608999</v>
      </c>
      <c r="CZ7" s="98">
        <v>1.9766750051155999</v>
      </c>
    </row>
    <row r="8" spans="10:104">
      <c r="L8" s="99" t="str">
        <f t="shared" si="0"/>
        <v/>
      </c>
      <c r="M8" s="98">
        <v>1.9381916615725301</v>
      </c>
      <c r="N8">
        <v>1.9223982275281899</v>
      </c>
      <c r="O8">
        <v>1.9232698238466801</v>
      </c>
      <c r="AB8" s="99" t="str">
        <f t="shared" si="3"/>
        <v/>
      </c>
      <c r="AC8" s="98">
        <v>1.8776148025339301</v>
      </c>
      <c r="AD8">
        <v>1.86083833652144</v>
      </c>
      <c r="AE8">
        <v>1.8623405590386</v>
      </c>
      <c r="AR8" s="99" t="str">
        <f t="shared" si="1"/>
        <v/>
      </c>
      <c r="AS8">
        <v>1.5016560118544</v>
      </c>
      <c r="AT8">
        <v>1.4894908614426501</v>
      </c>
      <c r="AU8">
        <v>1.4880516831913499</v>
      </c>
      <c r="AV8" s="100">
        <v>1.0465959823147299</v>
      </c>
      <c r="AW8" s="99">
        <v>1.0360857541766599</v>
      </c>
      <c r="BJ8" s="99" t="str">
        <f t="shared" si="2"/>
        <v/>
      </c>
      <c r="BK8">
        <v>6.0997261211526297</v>
      </c>
      <c r="BL8" s="41">
        <v>5.9785628978993497</v>
      </c>
      <c r="BM8">
        <v>6.0219147726714199</v>
      </c>
      <c r="BN8" s="100">
        <v>1.0465959823147299</v>
      </c>
      <c r="BO8" s="99">
        <v>1.0360857541766599</v>
      </c>
      <c r="BS8" s="100"/>
      <c r="CE8" s="99" t="str">
        <f t="shared" si="4"/>
        <v/>
      </c>
      <c r="CF8">
        <v>1.8431458286812501</v>
      </c>
      <c r="CG8">
        <v>1.85275683651673</v>
      </c>
      <c r="CX8" s="99" t="str">
        <f t="shared" si="5"/>
        <v/>
      </c>
      <c r="CY8" s="98">
        <v>2.44528825369866</v>
      </c>
      <c r="CZ8" s="98">
        <v>1.94611767367125</v>
      </c>
    </row>
    <row r="9" spans="10:104">
      <c r="L9" s="99" t="str">
        <f t="shared" si="0"/>
        <v/>
      </c>
      <c r="M9" s="98">
        <v>1.9321075498981699</v>
      </c>
      <c r="N9">
        <v>1.9185611740901301</v>
      </c>
      <c r="O9">
        <v>1.91956417893891</v>
      </c>
      <c r="AB9" s="99" t="str">
        <f t="shared" si="3"/>
        <v/>
      </c>
      <c r="AC9" s="98">
        <v>1.87127557141138</v>
      </c>
      <c r="AD9">
        <v>1.8579884204211401</v>
      </c>
      <c r="AE9">
        <v>1.8599882299113399</v>
      </c>
      <c r="AR9" s="99" t="str">
        <f t="shared" si="1"/>
        <v/>
      </c>
      <c r="AS9">
        <v>1.4977534271497801</v>
      </c>
      <c r="AT9">
        <v>1.4900338407822</v>
      </c>
      <c r="AU9">
        <v>1.48593525655856</v>
      </c>
      <c r="AV9" s="100">
        <v>1.04396031549401</v>
      </c>
      <c r="AW9" s="99">
        <v>1.0348222787396999</v>
      </c>
      <c r="BJ9" s="99" t="str">
        <f t="shared" si="2"/>
        <v/>
      </c>
      <c r="BK9">
        <v>6.0455501755107903</v>
      </c>
      <c r="BL9" s="41">
        <v>5.9730350745345904</v>
      </c>
      <c r="BM9">
        <v>5.9804300018533194</v>
      </c>
      <c r="BN9" s="100">
        <v>1.04396031549401</v>
      </c>
      <c r="BO9" s="99">
        <v>1.0348222787396999</v>
      </c>
      <c r="BS9" s="100"/>
      <c r="CE9" s="99" t="str">
        <f t="shared" si="4"/>
        <v/>
      </c>
      <c r="CF9">
        <v>1.84001295157842</v>
      </c>
      <c r="CG9">
        <v>1.85475076704598</v>
      </c>
      <c r="CX9" s="99" t="str">
        <f t="shared" si="5"/>
        <v/>
      </c>
      <c r="CY9" s="98">
        <v>2.4360272455952101</v>
      </c>
      <c r="CZ9" s="98">
        <v>1.93805264079954</v>
      </c>
    </row>
    <row r="10" spans="10:104">
      <c r="L10" s="99" t="str">
        <f t="shared" si="0"/>
        <v/>
      </c>
      <c r="M10" s="98">
        <v>1.9270811511577099</v>
      </c>
      <c r="N10">
        <v>1.9148084782352299</v>
      </c>
      <c r="O10">
        <v>1.91601909552315</v>
      </c>
      <c r="AB10" s="99" t="str">
        <f t="shared" si="3"/>
        <v/>
      </c>
      <c r="AC10" s="98">
        <v>1.8671381554072399</v>
      </c>
      <c r="AD10">
        <v>1.85527947407279</v>
      </c>
      <c r="AE10">
        <v>1.85790163591948</v>
      </c>
      <c r="AR10" s="99" t="str">
        <f t="shared" si="1"/>
        <v/>
      </c>
      <c r="AS10">
        <v>1.4941172919430601</v>
      </c>
      <c r="AT10">
        <v>1.4912688661053202</v>
      </c>
      <c r="AU10">
        <v>1.48398125513279</v>
      </c>
      <c r="AV10" s="100">
        <v>1.0419287894674101</v>
      </c>
      <c r="AW10" s="99">
        <v>1.03383072211059</v>
      </c>
      <c r="BJ10" s="99" t="str">
        <f t="shared" si="2"/>
        <v/>
      </c>
      <c r="BK10">
        <v>5.9744791129640298</v>
      </c>
      <c r="BL10" s="41">
        <v>5.9682262003426505</v>
      </c>
      <c r="BM10">
        <v>5.9390437916835896</v>
      </c>
      <c r="BN10" s="100">
        <v>1.0419287894674101</v>
      </c>
      <c r="BO10" s="99">
        <v>1.03383072211059</v>
      </c>
      <c r="BS10" s="100"/>
      <c r="CE10" s="99" t="str">
        <f t="shared" si="4"/>
        <v/>
      </c>
      <c r="CF10">
        <v>1.8329149578896899</v>
      </c>
      <c r="CG10">
        <v>1.8566996138248699</v>
      </c>
      <c r="CX10" s="99" t="str">
        <f t="shared" si="5"/>
        <v/>
      </c>
      <c r="CY10" s="98">
        <v>2.42584504514805</v>
      </c>
      <c r="CZ10" s="98">
        <v>1.9326806350677199</v>
      </c>
    </row>
    <row r="11" spans="10:104">
      <c r="L11" s="99" t="str">
        <f t="shared" si="0"/>
        <v/>
      </c>
      <c r="M11" s="98">
        <v>1.9215385451698499</v>
      </c>
      <c r="N11">
        <v>1.9113305949234101</v>
      </c>
      <c r="O11">
        <v>1.9126349905195399</v>
      </c>
      <c r="AB11" s="99" t="str">
        <f t="shared" si="3"/>
        <v/>
      </c>
      <c r="AC11" s="98">
        <v>1.86445094258303</v>
      </c>
      <c r="AD11">
        <v>1.8528425953836201</v>
      </c>
      <c r="AE11">
        <v>1.8560828742731801</v>
      </c>
      <c r="AR11" s="99" t="str">
        <f t="shared" si="1"/>
        <v/>
      </c>
      <c r="AS11">
        <v>1.49126599440522</v>
      </c>
      <c r="AT11">
        <v>1.46608607122155</v>
      </c>
      <c r="AU11">
        <v>1.4822819320374001</v>
      </c>
      <c r="AV11" s="100">
        <v>1.0401885972074101</v>
      </c>
      <c r="AW11" s="99">
        <v>1.03313893583148</v>
      </c>
      <c r="BJ11" s="99" t="str">
        <f t="shared" si="2"/>
        <v/>
      </c>
      <c r="BK11">
        <v>5.9488142505100301</v>
      </c>
      <c r="BL11" s="41">
        <v>5.7313066558005703</v>
      </c>
      <c r="BM11">
        <v>5.8977576691436395</v>
      </c>
      <c r="BN11" s="100">
        <v>1.0401885972074101</v>
      </c>
      <c r="BO11" s="99">
        <v>1.03313893583148</v>
      </c>
      <c r="BS11" s="100"/>
      <c r="CE11" s="99" t="str">
        <f t="shared" si="4"/>
        <v/>
      </c>
      <c r="CF11">
        <v>1.8270768199882499</v>
      </c>
      <c r="CG11">
        <v>1.8587011906736199</v>
      </c>
      <c r="CX11" s="99" t="str">
        <f t="shared" si="5"/>
        <v/>
      </c>
      <c r="CY11" s="98">
        <v>2.4165562958962501</v>
      </c>
      <c r="CZ11" s="98">
        <v>1.9263394684239099</v>
      </c>
    </row>
    <row r="12" spans="10:104">
      <c r="L12" s="99" t="str">
        <f t="shared" si="0"/>
        <v/>
      </c>
      <c r="M12" s="98">
        <v>1.91537623501901</v>
      </c>
      <c r="N12">
        <v>1.9079355122592001</v>
      </c>
      <c r="O12">
        <v>1.90941252032591</v>
      </c>
      <c r="AB12" s="99" t="str">
        <f t="shared" si="3"/>
        <v/>
      </c>
      <c r="AC12" s="98">
        <v>1.86278558532691</v>
      </c>
      <c r="AD12">
        <v>1.85054068721655</v>
      </c>
      <c r="AE12">
        <v>1.8545345249246601</v>
      </c>
      <c r="AR12" s="99" t="str">
        <f t="shared" si="1"/>
        <v/>
      </c>
      <c r="AS12">
        <v>1.4897761867385799</v>
      </c>
      <c r="AT12">
        <v>1.46740850422701</v>
      </c>
      <c r="AU12">
        <v>1.48073665889638</v>
      </c>
      <c r="AV12" s="100">
        <v>1.0383007449115</v>
      </c>
      <c r="AW12" s="99">
        <v>1.0326828638749299</v>
      </c>
      <c r="BJ12" s="99" t="str">
        <f t="shared" si="2"/>
        <v/>
      </c>
      <c r="BK12">
        <v>5.9089692281115704</v>
      </c>
      <c r="BL12" s="41">
        <v>5.7278348706930799</v>
      </c>
      <c r="BM12">
        <v>5.8565732765772305</v>
      </c>
      <c r="BN12" s="100">
        <v>1.0383007449115</v>
      </c>
      <c r="BO12" s="99">
        <v>1.0326828638749299</v>
      </c>
      <c r="BS12" s="100"/>
      <c r="CE12" s="99" t="str">
        <f t="shared" si="4"/>
        <v/>
      </c>
      <c r="CF12">
        <v>1.83721643910323</v>
      </c>
      <c r="CG12">
        <v>1.86063502841601</v>
      </c>
      <c r="CX12" s="99" t="str">
        <f t="shared" si="5"/>
        <v/>
      </c>
      <c r="CY12" s="98">
        <v>2.4073159257326702</v>
      </c>
      <c r="CZ12" s="98">
        <v>1.9207092719413701</v>
      </c>
    </row>
    <row r="13" spans="10:104">
      <c r="L13" s="99" t="str">
        <f t="shared" si="0"/>
        <v/>
      </c>
      <c r="M13" s="98">
        <v>1.9105781548113501</v>
      </c>
      <c r="N13">
        <v>1.90480287713838</v>
      </c>
      <c r="O13">
        <v>1.90635259410957</v>
      </c>
      <c r="AB13" s="99" t="str">
        <f t="shared" si="3"/>
        <v/>
      </c>
      <c r="AC13" s="98">
        <v>1.8572596465285001</v>
      </c>
      <c r="AD13">
        <v>1.8484913726177501</v>
      </c>
      <c r="AE13">
        <v>1.85325970280945</v>
      </c>
      <c r="AR13" s="99" t="str">
        <f t="shared" si="1"/>
        <v/>
      </c>
      <c r="AS13">
        <v>1.4848688325172701</v>
      </c>
      <c r="AT13">
        <v>1.4688525197444702</v>
      </c>
      <c r="AU13">
        <v>1.47942021925787</v>
      </c>
      <c r="AV13" s="100">
        <v>1.0393158560857401</v>
      </c>
      <c r="AW13" s="99">
        <v>1.0324633258820199</v>
      </c>
      <c r="BJ13" s="99" t="str">
        <f t="shared" si="2"/>
        <v/>
      </c>
      <c r="BK13">
        <v>5.8570721962189998</v>
      </c>
      <c r="BL13" s="41">
        <v>5.7250633182585196</v>
      </c>
      <c r="BM13">
        <v>5.8154923815645398</v>
      </c>
      <c r="BN13" s="100">
        <v>1.0393158560857401</v>
      </c>
      <c r="BO13" s="99">
        <v>1.0324633258820199</v>
      </c>
      <c r="BS13" s="100"/>
      <c r="CE13" s="99" t="str">
        <f t="shared" si="4"/>
        <v/>
      </c>
      <c r="CF13">
        <v>1.8329347684456301</v>
      </c>
      <c r="CG13">
        <v>1.8626073934509899</v>
      </c>
      <c r="CX13" s="99" t="str">
        <f t="shared" si="5"/>
        <v/>
      </c>
      <c r="CY13" s="98">
        <v>2.3982756321639398</v>
      </c>
      <c r="CZ13" s="98">
        <v>1.9145691974213701</v>
      </c>
    </row>
    <row r="14" spans="10:104">
      <c r="L14" s="99" t="str">
        <f t="shared" si="0"/>
        <v/>
      </c>
      <c r="M14" s="98">
        <v>1.90381118858445</v>
      </c>
      <c r="N14">
        <v>1.9017477485710601</v>
      </c>
      <c r="O14">
        <v>1.90345639009905</v>
      </c>
      <c r="AB14" s="99" t="str">
        <f t="shared" si="3"/>
        <v/>
      </c>
      <c r="AC14" s="98">
        <v>1.85437138949775</v>
      </c>
      <c r="AD14">
        <v>1.8465670454973</v>
      </c>
      <c r="AE14">
        <v>1.8522621240517301</v>
      </c>
      <c r="AR14" s="99" t="str">
        <f t="shared" si="1"/>
        <v/>
      </c>
      <c r="AS14">
        <v>1.48301855283545</v>
      </c>
      <c r="AT14">
        <v>1.4705539318196699</v>
      </c>
      <c r="AU14">
        <v>1.47824691223159</v>
      </c>
      <c r="AV14" s="100">
        <v>1.0379769029586701</v>
      </c>
      <c r="AW14" s="99">
        <v>1.03244432977874</v>
      </c>
      <c r="BJ14" s="99" t="str">
        <f t="shared" si="2"/>
        <v/>
      </c>
      <c r="BK14">
        <v>5.8042312437209098</v>
      </c>
      <c r="BL14" s="41">
        <v>5.7227423059562499</v>
      </c>
      <c r="BM14">
        <v>5.7745168881205995</v>
      </c>
      <c r="BN14" s="100">
        <v>1.0379769029586701</v>
      </c>
      <c r="BO14" s="99">
        <v>1.03244432977874</v>
      </c>
      <c r="BS14" s="100"/>
      <c r="CE14" s="99" t="str">
        <f t="shared" si="4"/>
        <v/>
      </c>
      <c r="CF14">
        <v>1.8233204187396901</v>
      </c>
      <c r="CG14">
        <v>1.86450680092034</v>
      </c>
      <c r="CX14" s="99" t="str">
        <f t="shared" si="5"/>
        <v/>
      </c>
      <c r="CY14" s="98">
        <v>2.3888658359944399</v>
      </c>
      <c r="CZ14" s="98">
        <v>1.91061913907092</v>
      </c>
    </row>
    <row r="15" spans="10:104">
      <c r="L15" s="99" t="str">
        <f t="shared" si="0"/>
        <v/>
      </c>
      <c r="M15" s="98">
        <v>1.9007776270858401</v>
      </c>
      <c r="N15">
        <v>1.8989242913422799</v>
      </c>
      <c r="O15">
        <v>1.90072537546805</v>
      </c>
      <c r="AB15" s="99" t="str">
        <f t="shared" si="3"/>
        <v/>
      </c>
      <c r="AC15" s="98">
        <v>1.85125249764584</v>
      </c>
      <c r="AD15">
        <v>1.8448581120933201</v>
      </c>
      <c r="AE15">
        <v>1.85154619081047</v>
      </c>
      <c r="AR15" s="99" t="str">
        <f t="shared" si="1"/>
        <v/>
      </c>
      <c r="AS15">
        <v>1.47978346464038</v>
      </c>
      <c r="AT15">
        <v>1.47189855981924</v>
      </c>
      <c r="AU15">
        <v>1.4772679440841401</v>
      </c>
      <c r="AV15" s="100">
        <v>1.03714231756654</v>
      </c>
      <c r="AW15" s="99">
        <v>1.0326049825708301</v>
      </c>
      <c r="BJ15" s="99" t="str">
        <f t="shared" si="2"/>
        <v/>
      </c>
      <c r="BK15">
        <v>5.7335278721037302</v>
      </c>
      <c r="BL15" s="41">
        <v>5.7185139488884804</v>
      </c>
      <c r="BM15">
        <v>5.7336488494410194</v>
      </c>
      <c r="BN15" s="100">
        <v>1.03714231756654</v>
      </c>
      <c r="BO15" s="99">
        <v>1.0326049825708301</v>
      </c>
      <c r="BS15" s="100"/>
      <c r="CE15" s="99" t="str">
        <f t="shared" si="4"/>
        <v/>
      </c>
      <c r="CF15">
        <v>1.8197214532499899</v>
      </c>
      <c r="CG15">
        <v>1.8664282097293701</v>
      </c>
      <c r="CX15" s="99" t="str">
        <f t="shared" si="5"/>
        <v/>
      </c>
      <c r="CY15" s="98">
        <v>2.3804772023965599</v>
      </c>
      <c r="CZ15" s="98">
        <v>1.90585092703184</v>
      </c>
    </row>
    <row r="16" spans="10:104">
      <c r="L16" s="99" t="str">
        <f t="shared" si="0"/>
        <v/>
      </c>
      <c r="M16" s="98">
        <v>1.8960153989961801</v>
      </c>
      <c r="N16">
        <v>1.89616094218289</v>
      </c>
      <c r="O16">
        <v>1.89579577713109</v>
      </c>
      <c r="AB16" s="99" t="str">
        <f t="shared" si="3"/>
        <v/>
      </c>
      <c r="AC16" s="98">
        <v>1.8478352772079001</v>
      </c>
      <c r="AD16">
        <v>1.8432526603722199</v>
      </c>
      <c r="AE16">
        <v>1.8489344032775199</v>
      </c>
      <c r="AR16" s="99" t="str">
        <f t="shared" si="1"/>
        <v/>
      </c>
      <c r="AS16">
        <v>1.47821162016907</v>
      </c>
      <c r="AT16">
        <v>1.45055340848171</v>
      </c>
      <c r="AU16">
        <v>1.4764150353663601</v>
      </c>
      <c r="AV16" s="100">
        <v>1.03719798190122</v>
      </c>
      <c r="AW16" s="99">
        <v>1.0329330732603801</v>
      </c>
      <c r="BJ16" s="99" t="str">
        <f t="shared" si="2"/>
        <v/>
      </c>
      <c r="BK16">
        <v>5.7068074674938201</v>
      </c>
      <c r="BL16" s="41">
        <v>5.4852867889019006</v>
      </c>
      <c r="BM16">
        <v>5.6875227066073197</v>
      </c>
      <c r="BN16" s="100">
        <v>1.03719798190122</v>
      </c>
      <c r="BO16" s="99">
        <v>1.0329330732603801</v>
      </c>
      <c r="BS16" s="100"/>
      <c r="CE16" s="99" t="str">
        <f t="shared" si="4"/>
        <v/>
      </c>
      <c r="CF16">
        <v>1.81347561534811</v>
      </c>
      <c r="CG16">
        <v>1.86825748574113</v>
      </c>
      <c r="CX16" s="99" t="str">
        <f t="shared" si="5"/>
        <v/>
      </c>
      <c r="CY16" s="98">
        <v>2.3711147821634802</v>
      </c>
      <c r="CZ16" s="98">
        <v>1.9008779661920701</v>
      </c>
    </row>
    <row r="17" spans="12:104">
      <c r="L17" s="99" t="str">
        <f t="shared" si="0"/>
        <v/>
      </c>
      <c r="M17" s="98">
        <v>1.89128938783648</v>
      </c>
      <c r="N17">
        <v>1.8936103229757699</v>
      </c>
      <c r="O17">
        <v>1.8910118593844201</v>
      </c>
      <c r="AB17" s="99" t="str">
        <f t="shared" si="3"/>
        <v/>
      </c>
      <c r="AC17" s="98">
        <v>1.83665081779503</v>
      </c>
      <c r="AD17">
        <v>1.8418376785063999</v>
      </c>
      <c r="AE17">
        <v>1.8465176489459001</v>
      </c>
      <c r="AR17" s="99" t="str">
        <f t="shared" si="1"/>
        <v/>
      </c>
      <c r="AS17">
        <v>1.4750675885767099</v>
      </c>
      <c r="AT17">
        <v>1.4521838628169399</v>
      </c>
      <c r="AU17">
        <v>1.4757293862358298</v>
      </c>
      <c r="AV17" s="100">
        <v>1.03731253831402</v>
      </c>
      <c r="AW17" s="99">
        <v>1.0333908325335801</v>
      </c>
      <c r="BJ17" s="99" t="str">
        <f t="shared" si="2"/>
        <v/>
      </c>
      <c r="BK17">
        <v>5.6591489864054001</v>
      </c>
      <c r="BL17" s="41">
        <v>5.4827975169193701</v>
      </c>
      <c r="BM17">
        <v>5.6414809798368699</v>
      </c>
      <c r="BN17" s="100">
        <v>1.03731253831402</v>
      </c>
      <c r="BO17" s="99">
        <v>1.0333908325335801</v>
      </c>
      <c r="BS17" s="100"/>
      <c r="CE17" s="99" t="str">
        <f t="shared" si="4"/>
        <v/>
      </c>
      <c r="CF17">
        <v>1.8246608700426299</v>
      </c>
      <c r="CG17">
        <v>1.87008440665965</v>
      </c>
      <c r="CX17" s="99" t="str">
        <f t="shared" si="5"/>
        <v/>
      </c>
      <c r="CY17" s="98">
        <v>2.3628452345388</v>
      </c>
      <c r="CZ17" s="98">
        <v>1.8964987828814399</v>
      </c>
    </row>
    <row r="18" spans="12:104">
      <c r="L18" s="99" t="str">
        <f t="shared" si="0"/>
        <v/>
      </c>
      <c r="M18" s="98">
        <v>1.8876532912874699</v>
      </c>
      <c r="N18">
        <v>1.8911241110316299</v>
      </c>
      <c r="O18">
        <v>1.88637489666089</v>
      </c>
      <c r="AB18" s="99" t="str">
        <f>IF(AND((ROW(Q58)-ROW($A$45))*$AA$4&lt;=$AA$5,MOD((ROW(Q58)-ROW($A$45))*$AA$4,5)=0),(ROW(Q58)-ROW($A$45))*$AA$4,"")</f>
        <v/>
      </c>
      <c r="AC18" s="98">
        <v>1.8439815514279601</v>
      </c>
      <c r="AD18">
        <v>1.84052530285076</v>
      </c>
      <c r="AE18">
        <v>1.84429683392868</v>
      </c>
      <c r="AR18" s="99" t="str">
        <f t="shared" si="1"/>
        <v/>
      </c>
      <c r="AS18">
        <v>1.47530584535982</v>
      </c>
      <c r="AT18">
        <v>1.4539258801539101</v>
      </c>
      <c r="AU18">
        <v>1.4751630728054399</v>
      </c>
      <c r="AV18" s="100">
        <v>1.03803188522325</v>
      </c>
      <c r="AW18" s="99">
        <v>1.0339844702921801</v>
      </c>
      <c r="BJ18" s="99" t="str">
        <f t="shared" si="2"/>
        <v/>
      </c>
      <c r="BK18">
        <v>5.6211182192037601</v>
      </c>
      <c r="BL18" s="41">
        <v>5.4809191772387198</v>
      </c>
      <c r="BM18">
        <v>5.5955252616397093</v>
      </c>
      <c r="BN18" s="100">
        <v>1.03803188522325</v>
      </c>
      <c r="BO18" s="99">
        <v>1.0339844702921801</v>
      </c>
      <c r="BS18" s="100"/>
      <c r="CE18" s="99" t="str">
        <f t="shared" si="4"/>
        <v/>
      </c>
      <c r="CF18">
        <v>1.81791816718998</v>
      </c>
      <c r="CG18">
        <v>1.87181133695862</v>
      </c>
      <c r="CX18" s="99" t="str">
        <f t="shared" si="5"/>
        <v/>
      </c>
      <c r="CY18" s="98">
        <v>2.3541214373589301</v>
      </c>
      <c r="CZ18" s="98">
        <v>1.8913103763401</v>
      </c>
    </row>
    <row r="19" spans="12:104">
      <c r="L19" s="99" t="str">
        <f t="shared" si="0"/>
        <v/>
      </c>
      <c r="M19" s="98">
        <v>1.8814889604326599</v>
      </c>
      <c r="N19">
        <v>1.8888304251502499</v>
      </c>
      <c r="O19">
        <v>1.8818863845371501</v>
      </c>
      <c r="AB19" s="99" t="str">
        <f t="shared" si="3"/>
        <v/>
      </c>
      <c r="AC19" s="98">
        <v>1.83866745752878</v>
      </c>
      <c r="AD19">
        <v>1.8393777317887501</v>
      </c>
      <c r="AE19">
        <v>1.8422730541422201</v>
      </c>
      <c r="AR19" s="99" t="str">
        <f t="shared" si="1"/>
        <v/>
      </c>
      <c r="AS19">
        <v>1.4724128790004001</v>
      </c>
      <c r="AT19">
        <v>1.45538085993586</v>
      </c>
      <c r="AU19">
        <v>1.4747374165467702</v>
      </c>
      <c r="AV19" s="100">
        <v>1.0368624848816199</v>
      </c>
      <c r="AW19" s="99">
        <v>1.03466452365086</v>
      </c>
      <c r="BJ19" s="99" t="str">
        <f t="shared" si="2"/>
        <v/>
      </c>
      <c r="BK19">
        <v>5.5674586789090803</v>
      </c>
      <c r="BL19" s="41">
        <v>5.4781894600726897</v>
      </c>
      <c r="BM19">
        <v>5.5496572300737297</v>
      </c>
      <c r="BN19" s="100">
        <v>1.0368624848816199</v>
      </c>
      <c r="BO19" s="99">
        <v>1.03466452365086</v>
      </c>
      <c r="BS19" s="100"/>
      <c r="CE19" s="99" t="str">
        <f t="shared" si="4"/>
        <v/>
      </c>
      <c r="CF19">
        <v>1.81818083021914</v>
      </c>
      <c r="CG19">
        <v>1.8735283461974399</v>
      </c>
      <c r="CX19" s="99" t="str">
        <f t="shared" si="5"/>
        <v/>
      </c>
      <c r="CY19" s="98">
        <v>2.3468978100089299</v>
      </c>
      <c r="CZ19" s="98">
        <v>1.88352569221564</v>
      </c>
    </row>
    <row r="20" spans="12:104">
      <c r="L20" s="99" t="str">
        <f t="shared" si="0"/>
        <v/>
      </c>
      <c r="M20" s="98">
        <v>1.87734473040137</v>
      </c>
      <c r="N20">
        <v>1.8865954565077201</v>
      </c>
      <c r="O20">
        <v>1.8775480693681601</v>
      </c>
      <c r="AB20" s="99" t="str">
        <f t="shared" si="3"/>
        <v/>
      </c>
      <c r="AC20" s="98">
        <v>1.83892361993177</v>
      </c>
      <c r="AD20">
        <v>1.83832234016219</v>
      </c>
      <c r="AE20">
        <v>1.8404476161564001</v>
      </c>
      <c r="AR20" s="99" t="str">
        <f t="shared" si="1"/>
        <v/>
      </c>
      <c r="AS20">
        <v>1.47093000657684</v>
      </c>
      <c r="AT20">
        <v>1.4568945533903699</v>
      </c>
      <c r="AU20">
        <v>1.47441933973563</v>
      </c>
      <c r="AV20" s="100">
        <v>1.0367901038413501</v>
      </c>
      <c r="AW20" s="99">
        <v>1.0354519692778601</v>
      </c>
      <c r="BJ20" s="99" t="str">
        <f t="shared" si="2"/>
        <v/>
      </c>
      <c r="BK20">
        <v>5.49589511982603</v>
      </c>
      <c r="BL20" s="41">
        <v>5.4741862303572102</v>
      </c>
      <c r="BM20">
        <v>5.5038786544181999</v>
      </c>
      <c r="BN20" s="100">
        <v>1.0367901038413501</v>
      </c>
      <c r="BO20" s="99">
        <v>1.0354519692778601</v>
      </c>
      <c r="BS20" s="100"/>
      <c r="CE20" s="99" t="str">
        <f t="shared" si="4"/>
        <v/>
      </c>
      <c r="CF20">
        <v>1.80920237972533</v>
      </c>
      <c r="CG20">
        <v>1.8751372907430399</v>
      </c>
      <c r="CX20" s="99" t="str">
        <f t="shared" si="5"/>
        <v/>
      </c>
      <c r="CY20" s="98">
        <v>2.3370662725728302</v>
      </c>
      <c r="CZ20" s="98">
        <v>1.8815999193926101</v>
      </c>
    </row>
    <row r="21" spans="12:104">
      <c r="L21" s="99" t="str">
        <f t="shared" si="0"/>
        <v/>
      </c>
      <c r="M21" s="98">
        <v>1.8730087186454401</v>
      </c>
      <c r="N21">
        <v>1.8845273034093599</v>
      </c>
      <c r="O21">
        <v>1.873361985621</v>
      </c>
      <c r="AB21" s="99" t="str">
        <f t="shared" si="3"/>
        <v/>
      </c>
      <c r="AC21" s="98">
        <v>1.8376415446557</v>
      </c>
      <c r="AD21">
        <v>1.83740150266483</v>
      </c>
      <c r="AE21">
        <v>1.8388220659749099</v>
      </c>
      <c r="AR21" s="99" t="str">
        <f t="shared" si="1"/>
        <v/>
      </c>
      <c r="AS21">
        <v>1.47003002784092</v>
      </c>
      <c r="AT21">
        <v>1.4389177396580999</v>
      </c>
      <c r="AU21">
        <v>1.4742138973238699</v>
      </c>
      <c r="AV21" s="100">
        <v>1.0374390480803799</v>
      </c>
      <c r="AW21" s="99">
        <v>1.03628895756867</v>
      </c>
      <c r="BJ21" s="99" t="str">
        <f t="shared" si="2"/>
        <v/>
      </c>
      <c r="BK21">
        <v>5.4738835358348803</v>
      </c>
      <c r="BL21" s="41">
        <v>5.2455129986913196</v>
      </c>
      <c r="BM21">
        <v>5.4581914015116002</v>
      </c>
      <c r="BN21" s="100">
        <v>1.0374390480803799</v>
      </c>
      <c r="BO21" s="99">
        <v>1.03628895756867</v>
      </c>
      <c r="BS21" s="100"/>
      <c r="CE21" s="99" t="str">
        <f t="shared" si="4"/>
        <v/>
      </c>
      <c r="CF21">
        <v>1.8038943659883599</v>
      </c>
      <c r="CG21">
        <v>1.8767223626694201</v>
      </c>
      <c r="CX21" s="99" t="str">
        <f t="shared" si="5"/>
        <v/>
      </c>
      <c r="CY21" s="98">
        <v>2.32834169460443</v>
      </c>
      <c r="CZ21" s="98">
        <v>1.8776384528883101</v>
      </c>
    </row>
    <row r="22" spans="12:104">
      <c r="L22" s="99" t="str">
        <f t="shared" si="0"/>
        <v/>
      </c>
      <c r="M22" s="98">
        <v>1.8696734251525999</v>
      </c>
      <c r="N22">
        <v>1.8825150009576701</v>
      </c>
      <c r="O22">
        <v>1.8693305016311501</v>
      </c>
      <c r="AB22" s="99" t="str">
        <f t="shared" si="3"/>
        <v/>
      </c>
      <c r="AC22" s="98">
        <v>1.8381300338345901</v>
      </c>
      <c r="AD22">
        <v>1.8365651468353099</v>
      </c>
      <c r="AE22">
        <v>1.8373982297348599</v>
      </c>
      <c r="AR22" s="99" t="str">
        <f t="shared" si="1"/>
        <v/>
      </c>
      <c r="AS22">
        <v>1.46918946332583</v>
      </c>
      <c r="AT22">
        <v>1.4414139824794199</v>
      </c>
      <c r="AU22">
        <v>1.4741056138278901</v>
      </c>
      <c r="AV22" s="100">
        <v>1.0403724185436101</v>
      </c>
      <c r="AW22" s="99">
        <v>1.0372080383803499</v>
      </c>
      <c r="BJ22" s="99" t="str">
        <f t="shared" si="2"/>
        <v/>
      </c>
      <c r="BK22">
        <v>5.44132648121517</v>
      </c>
      <c r="BL22" s="41">
        <v>5.2460648478240204</v>
      </c>
      <c r="BM22">
        <v>5.4125974428483401</v>
      </c>
      <c r="BN22" s="100">
        <v>1.0403724185436101</v>
      </c>
      <c r="BO22" s="99">
        <v>1.0372080383803499</v>
      </c>
      <c r="BS22" s="100"/>
      <c r="CE22" s="99" t="str">
        <f t="shared" si="4"/>
        <v/>
      </c>
      <c r="CF22">
        <v>1.8144959200256101</v>
      </c>
      <c r="CG22">
        <v>1.87818796678647</v>
      </c>
      <c r="CX22" s="99" t="str">
        <f t="shared" si="5"/>
        <v/>
      </c>
      <c r="CY22" s="98">
        <v>2.3212076148235798</v>
      </c>
      <c r="CZ22" s="98">
        <v>1.87088538615177</v>
      </c>
    </row>
    <row r="23" spans="12:104">
      <c r="L23" s="99" t="str">
        <f t="shared" si="0"/>
        <v/>
      </c>
      <c r="M23" s="98">
        <v>1.85571270408788</v>
      </c>
      <c r="N23">
        <v>1.8806648137172099</v>
      </c>
      <c r="O23">
        <v>1.86545637316888</v>
      </c>
      <c r="AB23" s="99" t="str">
        <f t="shared" si="3"/>
        <v/>
      </c>
      <c r="AC23" s="98">
        <v>1.83538245085929</v>
      </c>
      <c r="AD23">
        <v>1.83585358482159</v>
      </c>
      <c r="AE23">
        <v>1.83617827338485</v>
      </c>
      <c r="AR23" s="99" t="str">
        <f t="shared" si="1"/>
        <v/>
      </c>
      <c r="AS23">
        <v>1.4673088232965099</v>
      </c>
      <c r="AT23">
        <v>1.44412818049263</v>
      </c>
      <c r="AU23">
        <v>1.47409345530972</v>
      </c>
      <c r="AV23" s="100">
        <v>1.04018812308426</v>
      </c>
      <c r="AW23" s="99">
        <v>1.03814708858099</v>
      </c>
      <c r="BJ23" s="99" t="str">
        <f t="shared" si="2"/>
        <v/>
      </c>
      <c r="BK23">
        <v>5.3933937791767699</v>
      </c>
      <c r="BL23" s="41">
        <v>5.2472444171761605</v>
      </c>
      <c r="BM23">
        <v>5.3670988625513001</v>
      </c>
      <c r="BN23" s="100">
        <v>1.04018812308426</v>
      </c>
      <c r="BO23" s="99">
        <v>1.03814708858099</v>
      </c>
      <c r="BS23" s="100"/>
      <c r="CE23" s="99" t="str">
        <f t="shared" si="4"/>
        <v/>
      </c>
      <c r="CF23">
        <v>1.8107920055019799</v>
      </c>
      <c r="CG23">
        <v>1.8796188885063601</v>
      </c>
      <c r="CX23" s="99" t="str">
        <f t="shared" si="5"/>
        <v/>
      </c>
      <c r="CY23" s="98">
        <v>2.3147882177263299</v>
      </c>
      <c r="CZ23" s="98">
        <v>1.86873668613868</v>
      </c>
    </row>
    <row r="24" spans="12:104">
      <c r="L24" s="99" t="str">
        <f t="shared" si="0"/>
        <v/>
      </c>
      <c r="M24" s="98">
        <v>1.8627936726710199</v>
      </c>
      <c r="N24">
        <v>1.8788638273689999</v>
      </c>
      <c r="O24">
        <v>1.8617428010469801</v>
      </c>
      <c r="AB24" s="99" t="str">
        <f t="shared" si="3"/>
        <v/>
      </c>
      <c r="AC24" s="98">
        <v>1.8348868910318299</v>
      </c>
      <c r="AD24">
        <v>1.8352151314203999</v>
      </c>
      <c r="AE24">
        <v>1.83516479464366</v>
      </c>
      <c r="AR24" s="99" t="str">
        <f t="shared" si="1"/>
        <v/>
      </c>
      <c r="AS24">
        <v>1.4666698100526099</v>
      </c>
      <c r="AT24">
        <v>1.4468550657338501</v>
      </c>
      <c r="AU24">
        <v>1.4741660552761999</v>
      </c>
      <c r="AV24" s="100">
        <v>1.03973843141523</v>
      </c>
      <c r="AW24" s="99">
        <v>1.0391461966764699</v>
      </c>
      <c r="BJ24" s="99" t="str">
        <f t="shared" si="2"/>
        <v/>
      </c>
      <c r="BK24">
        <v>5.34264985534156</v>
      </c>
      <c r="BL24" s="41">
        <v>5.2492926279031602</v>
      </c>
      <c r="BM24">
        <v>5.3216978663645795</v>
      </c>
      <c r="BN24" s="100">
        <v>1.03973843141523</v>
      </c>
      <c r="BO24" s="99">
        <v>1.0391461966764699</v>
      </c>
      <c r="BS24" s="100"/>
      <c r="CE24" s="99" t="str">
        <f t="shared" si="4"/>
        <v/>
      </c>
      <c r="CF24">
        <v>1.79849488700967</v>
      </c>
      <c r="CG24">
        <v>1.8809363818726701</v>
      </c>
      <c r="CX24" s="99" t="str">
        <f t="shared" si="5"/>
        <v/>
      </c>
      <c r="CY24" s="98">
        <v>2.3051017478995499</v>
      </c>
      <c r="CZ24" s="98">
        <v>1.86450922162539</v>
      </c>
    </row>
    <row r="25" spans="12:104">
      <c r="L25" s="99" t="str">
        <f t="shared" si="0"/>
        <v/>
      </c>
      <c r="M25" s="98">
        <v>1.8589953911188399</v>
      </c>
      <c r="N25">
        <v>1.8771991610354199</v>
      </c>
      <c r="O25">
        <v>1.85819348280132</v>
      </c>
      <c r="AB25" s="99" t="str">
        <f t="shared" si="3"/>
        <v/>
      </c>
      <c r="AC25" s="98">
        <v>1.8328125087415801</v>
      </c>
      <c r="AD25">
        <v>1.83467226348377</v>
      </c>
      <c r="AE25">
        <v>1.83436097425967</v>
      </c>
      <c r="AR25" s="99" t="str">
        <f t="shared" si="1"/>
        <v/>
      </c>
      <c r="AS25">
        <v>1.4663469053990599</v>
      </c>
      <c r="AT25">
        <v>1.4488809143215799</v>
      </c>
      <c r="AU25">
        <v>1.4743091544234501</v>
      </c>
      <c r="AV25" s="100">
        <v>1.04025975421538</v>
      </c>
      <c r="AW25" s="99">
        <v>1.0401408563733201</v>
      </c>
      <c r="BJ25" s="99" t="str">
        <f t="shared" si="2"/>
        <v/>
      </c>
      <c r="BK25">
        <v>5.2755193729353902</v>
      </c>
      <c r="BL25" s="41">
        <v>5.2470378910956104</v>
      </c>
      <c r="BM25">
        <v>5.2763967918484607</v>
      </c>
      <c r="BN25" s="100">
        <v>1.04025975421538</v>
      </c>
      <c r="BO25" s="99">
        <v>1.0401408563733201</v>
      </c>
      <c r="BS25" s="100"/>
      <c r="CE25" s="99" t="str">
        <f t="shared" si="4"/>
        <v/>
      </c>
      <c r="CF25">
        <v>1.7981286883242</v>
      </c>
      <c r="CG25">
        <v>1.88220620788548</v>
      </c>
      <c r="CX25" s="99" t="str">
        <f t="shared" si="5"/>
        <v/>
      </c>
      <c r="CY25" s="98">
        <v>2.2993618237996198</v>
      </c>
      <c r="CZ25" s="98">
        <v>1.8617140031391399</v>
      </c>
    </row>
    <row r="26" spans="12:104">
      <c r="L26" s="99" t="str">
        <f t="shared" si="0"/>
        <v/>
      </c>
      <c r="M26" s="98">
        <v>1.85667310926101</v>
      </c>
      <c r="N26">
        <v>1.8755596897709499</v>
      </c>
      <c r="O26">
        <v>1.85526193228596</v>
      </c>
      <c r="AB26" s="99" t="str">
        <f t="shared" si="3"/>
        <v/>
      </c>
      <c r="AC26" s="98">
        <v>1.83262413977172</v>
      </c>
      <c r="AD26">
        <v>1.8341746500770499</v>
      </c>
      <c r="AE26">
        <v>1.83274543311709</v>
      </c>
      <c r="AR26" s="99" t="str">
        <f t="shared" si="1"/>
        <v/>
      </c>
      <c r="AS26">
        <v>1.4655761326407499</v>
      </c>
      <c r="AT26">
        <v>1.43292027778285</v>
      </c>
      <c r="AU26">
        <v>1.47451618822667</v>
      </c>
      <c r="AV26" s="100">
        <v>1.04174595884499</v>
      </c>
      <c r="AW26" s="99">
        <v>1.04147900907908</v>
      </c>
      <c r="BJ26" s="99" t="str">
        <f t="shared" si="2"/>
        <v/>
      </c>
      <c r="BK26">
        <v>5.2545731982760895</v>
      </c>
      <c r="BL26" s="41">
        <v>5.02151878061738</v>
      </c>
      <c r="BM26">
        <v>5.2324798679400901</v>
      </c>
      <c r="BN26" s="100">
        <v>1.04174595884499</v>
      </c>
      <c r="BO26" s="99">
        <v>1.04147900907908</v>
      </c>
      <c r="BS26" s="100"/>
      <c r="CE26" s="99" t="str">
        <f t="shared" si="4"/>
        <v/>
      </c>
      <c r="CF26">
        <v>1.79385207912263</v>
      </c>
      <c r="CG26">
        <v>1.88335238801393</v>
      </c>
      <c r="CX26" s="99" t="str">
        <f t="shared" si="5"/>
        <v/>
      </c>
      <c r="CY26" s="98">
        <v>2.2927302724604499</v>
      </c>
      <c r="CZ26" s="98">
        <v>1.8588706781103701</v>
      </c>
    </row>
    <row r="27" spans="12:104">
      <c r="L27" s="99" t="str">
        <f t="shared" si="0"/>
        <v/>
      </c>
      <c r="M27" s="98">
        <v>1.8532203562077201</v>
      </c>
      <c r="N27">
        <v>1.8740446853842301</v>
      </c>
      <c r="O27">
        <v>1.8524830731184201</v>
      </c>
      <c r="AB27" s="99" t="str">
        <f t="shared" si="3"/>
        <v/>
      </c>
      <c r="AC27" s="98">
        <v>1.8304972170176499</v>
      </c>
      <c r="AD27">
        <v>1.8337574932435401</v>
      </c>
      <c r="AE27">
        <v>1.8312643739880801</v>
      </c>
      <c r="AR27" s="99" t="str">
        <f t="shared" si="1"/>
        <v/>
      </c>
      <c r="AS27">
        <v>1.4643931175212299</v>
      </c>
      <c r="AT27">
        <v>1.43527070748333</v>
      </c>
      <c r="AU27">
        <v>1.47477640917715</v>
      </c>
      <c r="AV27" s="100">
        <v>1.0417668349926701</v>
      </c>
      <c r="AW27" s="99">
        <v>1.04290384464876</v>
      </c>
      <c r="BJ27" s="99" t="str">
        <f t="shared" si="2"/>
        <v/>
      </c>
      <c r="BK27">
        <v>5.2150620208534599</v>
      </c>
      <c r="BL27" s="41">
        <v>5.0223291065137898</v>
      </c>
      <c r="BM27">
        <v>5.1886434718712202</v>
      </c>
      <c r="BN27" s="100">
        <v>1.0417668349926701</v>
      </c>
      <c r="BO27" s="99">
        <v>1.04290384464876</v>
      </c>
      <c r="BS27" s="100"/>
      <c r="CE27" s="99" t="str">
        <f t="shared" si="4"/>
        <v/>
      </c>
      <c r="CF27">
        <v>1.8040924756296799</v>
      </c>
      <c r="CG27">
        <v>1.88445735611086</v>
      </c>
      <c r="CX27" s="99" t="str">
        <f t="shared" si="5"/>
        <v/>
      </c>
      <c r="CY27" s="98">
        <v>2.28629538731921</v>
      </c>
      <c r="CZ27" s="98">
        <v>1.85542115986787</v>
      </c>
    </row>
    <row r="28" spans="12:104">
      <c r="L28" s="99" t="str">
        <f t="shared" si="0"/>
        <v/>
      </c>
      <c r="M28" s="98">
        <v>1.8533005649971701</v>
      </c>
      <c r="N28">
        <v>1.8725647551870099</v>
      </c>
      <c r="O28">
        <v>1.8498551218419701</v>
      </c>
      <c r="AB28" s="99" t="str">
        <f t="shared" si="3"/>
        <v/>
      </c>
      <c r="AC28" s="98">
        <v>1.8322061514957499</v>
      </c>
      <c r="AD28">
        <v>1.83339053021825</v>
      </c>
      <c r="AE28">
        <v>1.82991818831772</v>
      </c>
      <c r="AR28" s="99" t="str">
        <f t="shared" si="1"/>
        <v/>
      </c>
      <c r="AS28">
        <v>1.46612877151254</v>
      </c>
      <c r="AT28">
        <v>1.4377130068883901</v>
      </c>
      <c r="AU28">
        <v>1.4750967354978</v>
      </c>
      <c r="AV28" s="100">
        <v>1.04372441608018</v>
      </c>
      <c r="AW28" s="99">
        <v>1.04445716950919</v>
      </c>
      <c r="BJ28" s="99" t="str">
        <f t="shared" si="2"/>
        <v/>
      </c>
      <c r="BK28">
        <v>5.1744848565486397</v>
      </c>
      <c r="BL28" s="41">
        <v>5.0238947344022105</v>
      </c>
      <c r="BM28">
        <v>5.1448891339047798</v>
      </c>
      <c r="BN28" s="100">
        <v>1.04372441608018</v>
      </c>
      <c r="BO28" s="99">
        <v>1.04445716950919</v>
      </c>
      <c r="BS28" s="100"/>
      <c r="CE28" s="99" t="str">
        <f t="shared" si="4"/>
        <v/>
      </c>
      <c r="CF28">
        <v>1.7981801229086001</v>
      </c>
      <c r="CG28">
        <v>1.88545329123717</v>
      </c>
      <c r="CN28" s="99" t="s">
        <v>652</v>
      </c>
      <c r="CX28" s="99" t="str">
        <f t="shared" si="5"/>
        <v/>
      </c>
      <c r="CY28" s="98">
        <v>2.2791435203342498</v>
      </c>
      <c r="CZ28" s="98">
        <v>1.8523337365745201</v>
      </c>
    </row>
    <row r="29" spans="12:104">
      <c r="L29" s="99" t="str">
        <f t="shared" si="0"/>
        <v/>
      </c>
      <c r="M29" s="98">
        <v>1.8488237466256101</v>
      </c>
      <c r="N29">
        <v>1.87119500928616</v>
      </c>
      <c r="O29">
        <v>1.8473765972996199</v>
      </c>
      <c r="AB29" s="99" t="str">
        <f t="shared" si="3"/>
        <v/>
      </c>
      <c r="AC29" s="98">
        <v>1.8287244219886101</v>
      </c>
      <c r="AD29">
        <v>1.8330869919427599</v>
      </c>
      <c r="AE29">
        <v>1.8287074763123601</v>
      </c>
      <c r="AR29" s="99" t="str">
        <f t="shared" si="1"/>
        <v/>
      </c>
      <c r="AS29">
        <v>1.46358362242474</v>
      </c>
      <c r="AT29">
        <v>1.4404168192653299</v>
      </c>
      <c r="AU29">
        <v>1.47545282736084</v>
      </c>
      <c r="AV29" s="100">
        <v>1.04484793773355</v>
      </c>
      <c r="AW29" s="99">
        <v>1.0460224425464899</v>
      </c>
      <c r="BJ29" s="99" t="str">
        <f t="shared" si="2"/>
        <v/>
      </c>
      <c r="BK29">
        <v>5.1228269711079903</v>
      </c>
      <c r="BL29" s="41">
        <v>5.0258570410777903</v>
      </c>
      <c r="BM29">
        <v>5.1012184814884298</v>
      </c>
      <c r="BN29" s="100">
        <v>1.04484793773355</v>
      </c>
      <c r="BO29" s="99">
        <v>1.0460224425464899</v>
      </c>
      <c r="BS29" s="100"/>
      <c r="BU29" t="s">
        <v>647</v>
      </c>
      <c r="BV29" t="s">
        <v>648</v>
      </c>
      <c r="CE29" s="99" t="str">
        <f t="shared" si="4"/>
        <v/>
      </c>
      <c r="CF29">
        <v>1.8030272003371199</v>
      </c>
      <c r="CG29">
        <v>1.8863898493672799</v>
      </c>
      <c r="CN29" t="s">
        <v>651</v>
      </c>
      <c r="CO29" t="s">
        <v>653</v>
      </c>
      <c r="CX29" s="99" t="str">
        <f t="shared" si="5"/>
        <v/>
      </c>
      <c r="CY29" s="98">
        <v>2.2759095811819501</v>
      </c>
      <c r="CZ29" s="98">
        <v>1.8528743975681401</v>
      </c>
    </row>
    <row r="30" spans="12:104">
      <c r="L30" s="99" t="str">
        <f t="shared" si="0"/>
        <v/>
      </c>
      <c r="M30" s="98">
        <v>1.84649481046314</v>
      </c>
      <c r="N30">
        <v>1.86985444325134</v>
      </c>
      <c r="O30">
        <v>1.84504631170829</v>
      </c>
      <c r="AB30" s="99" t="str">
        <f t="shared" si="3"/>
        <v/>
      </c>
      <c r="AC30" s="98">
        <v>1.8272889493100199</v>
      </c>
      <c r="AD30">
        <v>1.8328234036712401</v>
      </c>
      <c r="AE30">
        <v>1.8276330603731099</v>
      </c>
      <c r="AR30" s="99" t="str">
        <f t="shared" si="1"/>
        <v/>
      </c>
      <c r="AS30">
        <v>1.4645654589703301</v>
      </c>
      <c r="AT30">
        <v>1.4424414814840101</v>
      </c>
      <c r="AU30">
        <v>1.4758574357531</v>
      </c>
      <c r="AV30" s="100">
        <v>1.05198901278589</v>
      </c>
      <c r="AW30" s="99">
        <v>1.04765639251385</v>
      </c>
      <c r="BJ30" s="99" t="str">
        <f t="shared" si="2"/>
        <v/>
      </c>
      <c r="BK30">
        <v>5.0565899446911899</v>
      </c>
      <c r="BL30" s="41">
        <v>5.0220993792826594</v>
      </c>
      <c r="BM30">
        <v>5.0576332466783596</v>
      </c>
      <c r="BN30" s="100">
        <v>1.05198901278589</v>
      </c>
      <c r="BO30" s="99">
        <v>1.04765639251385</v>
      </c>
      <c r="BS30" s="100"/>
      <c r="CE30" s="99" t="str">
        <f t="shared" si="4"/>
        <v/>
      </c>
      <c r="CF30">
        <v>1.79261878041254</v>
      </c>
      <c r="CG30">
        <v>1.88721144640009</v>
      </c>
      <c r="CX30" s="99" t="str">
        <f t="shared" si="5"/>
        <v/>
      </c>
      <c r="CY30" s="98">
        <v>2.2675729303955001</v>
      </c>
      <c r="CZ30" s="98">
        <v>1.84875225085067</v>
      </c>
    </row>
    <row r="31" spans="12:104">
      <c r="L31" s="99" t="str">
        <f t="shared" si="0"/>
        <v/>
      </c>
      <c r="M31" s="98">
        <v>1.8425196387143301</v>
      </c>
      <c r="N31">
        <v>1.86860055300981</v>
      </c>
      <c r="O31">
        <v>1.84286336615252</v>
      </c>
      <c r="AB31" s="99" t="str">
        <f t="shared" si="3"/>
        <v/>
      </c>
      <c r="AC31" s="98">
        <v>1.82735931999585</v>
      </c>
      <c r="AD31">
        <v>1.83259847481606</v>
      </c>
      <c r="AE31">
        <v>1.8266960047465</v>
      </c>
      <c r="AR31" s="99" t="str">
        <f t="shared" si="1"/>
        <v/>
      </c>
      <c r="AS31">
        <v>1.4642585152273502</v>
      </c>
      <c r="AT31">
        <v>1.4277765504368001</v>
      </c>
      <c r="AU31">
        <v>1.4762775251374001</v>
      </c>
      <c r="AV31" s="100">
        <v>1.05455462266057</v>
      </c>
      <c r="AW31" s="99">
        <v>1.04924381672115</v>
      </c>
      <c r="BJ31" s="99" t="str">
        <f t="shared" si="2"/>
        <v/>
      </c>
      <c r="BK31">
        <v>5.0331308263319601</v>
      </c>
      <c r="BL31" s="41">
        <v>4.7992814953738101</v>
      </c>
      <c r="BM31">
        <v>5.0141352744638503</v>
      </c>
      <c r="BN31" s="100">
        <v>1.05455462266057</v>
      </c>
      <c r="BO31" s="99">
        <v>1.04924381672115</v>
      </c>
      <c r="BS31" s="100"/>
      <c r="CE31" s="99" t="str">
        <f t="shared" si="4"/>
        <v/>
      </c>
      <c r="CF31">
        <v>1.78756482929133</v>
      </c>
      <c r="CG31">
        <v>1.88795910894452</v>
      </c>
      <c r="CX31" s="99" t="str">
        <f t="shared" si="5"/>
        <v/>
      </c>
      <c r="CY31" s="98">
        <v>2.2622773636759201</v>
      </c>
      <c r="CZ31" s="98">
        <v>1.8479326234167699</v>
      </c>
    </row>
    <row r="32" spans="12:104">
      <c r="L32" s="99" t="str">
        <f t="shared" si="0"/>
        <v/>
      </c>
      <c r="M32" s="98">
        <v>1.84425394282389</v>
      </c>
      <c r="N32">
        <v>1.8673747301235699</v>
      </c>
      <c r="O32">
        <v>1.84082715156396</v>
      </c>
      <c r="AB32" s="99" t="str">
        <f t="shared" si="3"/>
        <v/>
      </c>
      <c r="AC32" s="98">
        <v>1.82564212844517</v>
      </c>
      <c r="AD32">
        <v>1.83240777610489</v>
      </c>
      <c r="AE32">
        <v>1.82589764397623</v>
      </c>
      <c r="AR32" s="99" t="str">
        <f t="shared" si="1"/>
        <v/>
      </c>
      <c r="AS32">
        <v>1.46452411000439</v>
      </c>
      <c r="AT32">
        <v>1.4303257366478099</v>
      </c>
      <c r="AU32">
        <v>1.4767369356322699</v>
      </c>
      <c r="AV32" s="100">
        <v>1.0590852182316399</v>
      </c>
      <c r="AW32" s="99">
        <v>1.0508514388018799</v>
      </c>
      <c r="BJ32" s="99" t="str">
        <f t="shared" si="2"/>
        <v/>
      </c>
      <c r="BK32">
        <v>5.0031801812649501</v>
      </c>
      <c r="BL32" s="41">
        <v>4.8006263481087998</v>
      </c>
      <c r="BM32">
        <v>4.9707265321297696</v>
      </c>
      <c r="BN32" s="100">
        <v>1.0590852182316399</v>
      </c>
      <c r="BO32" s="99">
        <v>1.0508514388018799</v>
      </c>
      <c r="BS32" s="100"/>
      <c r="CE32" s="99" t="str">
        <f t="shared" si="4"/>
        <v/>
      </c>
      <c r="CF32">
        <v>1.7993061312824701</v>
      </c>
      <c r="CG32">
        <v>1.88858060460279</v>
      </c>
      <c r="CX32" s="99" t="str">
        <f t="shared" si="5"/>
        <v/>
      </c>
      <c r="CY32" s="98">
        <v>2.2565825262042698</v>
      </c>
      <c r="CZ32" s="98">
        <v>1.8364410103636899</v>
      </c>
    </row>
    <row r="33" spans="12:104">
      <c r="L33" s="99" t="str">
        <f t="shared" si="0"/>
        <v/>
      </c>
      <c r="M33" s="98">
        <v>1.83626289220078</v>
      </c>
      <c r="N33">
        <v>1.8662441653733799</v>
      </c>
      <c r="O33">
        <v>1.8389373563479401</v>
      </c>
      <c r="AB33" s="99" t="str">
        <f t="shared" si="3"/>
        <v/>
      </c>
      <c r="AC33" s="98">
        <v>1.82219303093873</v>
      </c>
      <c r="AD33">
        <v>1.8322606630581</v>
      </c>
      <c r="AE33">
        <v>1.8252396264680999</v>
      </c>
      <c r="AR33" s="99" t="str">
        <f t="shared" si="1"/>
        <v/>
      </c>
      <c r="AS33">
        <v>1.4617361649776599</v>
      </c>
      <c r="AT33">
        <v>1.4327735648887601</v>
      </c>
      <c r="AU33">
        <v>1.47720714092501</v>
      </c>
      <c r="AV33" s="100">
        <v>1.06022578716121</v>
      </c>
      <c r="AW33" s="99">
        <v>1.0523741318919599</v>
      </c>
      <c r="BJ33" s="99" t="str">
        <f t="shared" si="2"/>
        <v/>
      </c>
      <c r="BK33">
        <v>4.9563050711932597</v>
      </c>
      <c r="BL33" s="41">
        <v>4.8014969221917898</v>
      </c>
      <c r="BM33">
        <v>4.9274091198214203</v>
      </c>
      <c r="BN33" s="100">
        <v>1.06022578716121</v>
      </c>
      <c r="BO33" s="99">
        <v>1.0523741318919599</v>
      </c>
      <c r="BS33" s="100"/>
      <c r="CE33" s="99" t="str">
        <f t="shared" si="4"/>
        <v/>
      </c>
      <c r="CF33">
        <v>1.7952514551297301</v>
      </c>
      <c r="CG33">
        <v>1.8891187490818899</v>
      </c>
      <c r="CX33" s="99" t="str">
        <f t="shared" si="5"/>
        <v/>
      </c>
      <c r="CY33" s="98">
        <v>2.2514085519564699</v>
      </c>
      <c r="CZ33" s="98">
        <v>1.84538475865586</v>
      </c>
    </row>
    <row r="34" spans="12:104">
      <c r="L34" s="99" t="str">
        <f t="shared" si="0"/>
        <v/>
      </c>
      <c r="M34" s="98">
        <v>1.8359147318073701</v>
      </c>
      <c r="N34">
        <v>1.8651350105643301</v>
      </c>
      <c r="O34">
        <v>1.8371939822413299</v>
      </c>
      <c r="AB34" s="99" t="str">
        <f t="shared" si="3"/>
        <v/>
      </c>
      <c r="AC34" s="98">
        <v>1.8251517597051099</v>
      </c>
      <c r="AD34">
        <v>1.83213696712291</v>
      </c>
      <c r="AE34">
        <v>1.8247239927846901</v>
      </c>
      <c r="AR34" s="99" t="str">
        <f t="shared" si="1"/>
        <v/>
      </c>
      <c r="AS34">
        <v>1.46268518926844</v>
      </c>
      <c r="AT34">
        <v>1.43532041132472</v>
      </c>
      <c r="AU34">
        <v>1.4777050391401501</v>
      </c>
      <c r="AV34" s="100">
        <v>1.0597497245723999</v>
      </c>
      <c r="AW34" s="99">
        <v>1.0538793586177999</v>
      </c>
      <c r="BJ34" s="99" t="str">
        <f t="shared" si="2"/>
        <v/>
      </c>
      <c r="BK34">
        <v>4.9079831586200795</v>
      </c>
      <c r="BL34" s="41">
        <v>4.8026003199459097</v>
      </c>
      <c r="BM34">
        <v>4.8841852825087999</v>
      </c>
      <c r="BN34" s="100">
        <v>1.0597497245723999</v>
      </c>
      <c r="BO34" s="99">
        <v>1.0538793586177999</v>
      </c>
      <c r="BS34" s="100"/>
      <c r="CE34" s="99" t="str">
        <f t="shared" si="4"/>
        <v/>
      </c>
      <c r="CF34">
        <v>1.7807919800313901</v>
      </c>
      <c r="CG34">
        <v>1.8895456644395401</v>
      </c>
      <c r="CX34" s="99" t="str">
        <f t="shared" si="5"/>
        <v/>
      </c>
      <c r="CY34" s="98">
        <v>2.24130208062354</v>
      </c>
      <c r="CZ34" s="98">
        <v>1.8375415524871901</v>
      </c>
    </row>
    <row r="35" spans="12:104">
      <c r="L35" s="99" t="str">
        <f t="shared" si="0"/>
        <v/>
      </c>
      <c r="M35" s="98">
        <v>1.8356648653796199</v>
      </c>
      <c r="N35">
        <v>1.8640957619801599</v>
      </c>
      <c r="O35">
        <v>1.8355973708398801</v>
      </c>
      <c r="AB35" s="99" t="str">
        <f t="shared" si="3"/>
        <v/>
      </c>
      <c r="AC35" s="98">
        <v>1.8237742594831201</v>
      </c>
      <c r="AD35">
        <v>1.8320312056099799</v>
      </c>
      <c r="AE35">
        <v>1.82435337990615</v>
      </c>
      <c r="AR35" s="99">
        <f t="shared" si="1"/>
        <v>3</v>
      </c>
      <c r="AS35">
        <v>1.4628610400780899</v>
      </c>
      <c r="AT35">
        <v>1.4371074434047</v>
      </c>
      <c r="AU35">
        <v>1.4781946762420799</v>
      </c>
      <c r="AV35" s="100">
        <v>1.07232932301746</v>
      </c>
      <c r="AW35" s="99">
        <v>1.0552723621779501</v>
      </c>
      <c r="BJ35" s="99">
        <f t="shared" si="2"/>
        <v>3</v>
      </c>
      <c r="BK35">
        <v>4.8394754877108497</v>
      </c>
      <c r="BL35" s="41">
        <v>4.7985113695066897</v>
      </c>
      <c r="BM35">
        <v>4.8410574235892394</v>
      </c>
      <c r="BN35" s="100">
        <v>1.07232932301746</v>
      </c>
      <c r="BO35" s="99">
        <v>1.0552723621779501</v>
      </c>
      <c r="BS35" s="100"/>
      <c r="CE35" s="99" t="str">
        <f t="shared" si="4"/>
        <v/>
      </c>
      <c r="CF35">
        <v>1.7817304312157101</v>
      </c>
      <c r="CG35">
        <v>1.88987696320152</v>
      </c>
      <c r="CX35" s="99" t="str">
        <f t="shared" si="5"/>
        <v/>
      </c>
      <c r="CY35" s="98">
        <v>2.2378332456891399</v>
      </c>
      <c r="CZ35" s="98">
        <v>1.83629090262092</v>
      </c>
    </row>
    <row r="36" spans="12:104">
      <c r="L36" s="99" t="str">
        <f t="shared" si="0"/>
        <v/>
      </c>
      <c r="M36" s="98">
        <v>1.8303134468572699</v>
      </c>
      <c r="N36">
        <v>1.8630701255348501</v>
      </c>
      <c r="O36">
        <v>1.8337305514620099</v>
      </c>
      <c r="AB36" s="99" t="str">
        <f t="shared" si="3"/>
        <v/>
      </c>
      <c r="AC36" s="98">
        <v>1.82188924510189</v>
      </c>
      <c r="AD36">
        <v>1.8319406475623301</v>
      </c>
      <c r="AE36">
        <v>1.82318852600029</v>
      </c>
      <c r="AR36" s="99" t="str">
        <f t="shared" si="1"/>
        <v/>
      </c>
      <c r="AS36">
        <v>1.4630755035685701</v>
      </c>
      <c r="AT36">
        <v>1.4250011910521201</v>
      </c>
      <c r="AU36">
        <v>1.4787033904681801</v>
      </c>
      <c r="AV36" s="100">
        <v>1.07230315398398</v>
      </c>
      <c r="AW36" s="99">
        <v>1.0552428582114</v>
      </c>
      <c r="BJ36" s="99" t="str">
        <f t="shared" si="2"/>
        <v/>
      </c>
      <c r="BK36">
        <v>4.81882283608594</v>
      </c>
      <c r="BL36" s="41">
        <v>4.5797966348623396</v>
      </c>
      <c r="BM36">
        <v>4.7993344587548403</v>
      </c>
      <c r="BN36" s="100">
        <v>1.07230315398398</v>
      </c>
      <c r="BO36" s="99">
        <v>1.0552428582114</v>
      </c>
      <c r="BS36" s="100"/>
      <c r="CE36" s="99">
        <f t="shared" si="4"/>
        <v>3</v>
      </c>
      <c r="CF36">
        <v>1.7813278602921201</v>
      </c>
      <c r="CG36">
        <v>1.8900866258860201</v>
      </c>
      <c r="CX36" s="99" t="str">
        <f t="shared" si="5"/>
        <v/>
      </c>
      <c r="CY36" s="98">
        <v>2.23252022542396</v>
      </c>
      <c r="CZ36" s="98">
        <v>1.8374963816729</v>
      </c>
    </row>
    <row r="37" spans="12:104">
      <c r="L37" s="99" t="str">
        <f t="shared" si="0"/>
        <v/>
      </c>
      <c r="M37" s="98">
        <v>1.82101697934917</v>
      </c>
      <c r="N37">
        <v>1.86210492417429</v>
      </c>
      <c r="O37">
        <v>1.8319931763061701</v>
      </c>
      <c r="AB37" s="99" t="str">
        <f t="shared" si="3"/>
        <v/>
      </c>
      <c r="AC37" s="98">
        <v>1.8222420025699999</v>
      </c>
      <c r="AD37">
        <v>1.8318575719905601</v>
      </c>
      <c r="AE37">
        <v>1.8221351992319801</v>
      </c>
      <c r="AR37" s="99" t="str">
        <f t="shared" si="1"/>
        <v/>
      </c>
      <c r="AS37">
        <v>1.4619490406925899</v>
      </c>
      <c r="AT37">
        <v>1.4285074636628701</v>
      </c>
      <c r="AU37">
        <v>1.47919325858673</v>
      </c>
      <c r="AV37" s="100">
        <v>1.0702314614684201</v>
      </c>
      <c r="AW37" s="99">
        <v>1.0556526019722099</v>
      </c>
      <c r="BJ37" s="99" t="str">
        <f t="shared" si="2"/>
        <v/>
      </c>
      <c r="BK37">
        <v>4.7872188714140202</v>
      </c>
      <c r="BL37" s="41">
        <v>4.5830253975729596</v>
      </c>
      <c r="BM37">
        <v>4.7576864793608298</v>
      </c>
      <c r="BN37" s="100">
        <v>1.0702314614684201</v>
      </c>
      <c r="BO37" s="99">
        <v>1.0556526019722099</v>
      </c>
      <c r="BS37" s="100"/>
      <c r="CE37" s="99" t="str">
        <f t="shared" si="4"/>
        <v/>
      </c>
      <c r="CF37">
        <v>1.7915215732929199</v>
      </c>
      <c r="CG37">
        <v>1.88980126254942</v>
      </c>
      <c r="CX37" s="99" t="str">
        <f t="shared" si="5"/>
        <v/>
      </c>
      <c r="CY37" s="98">
        <v>2.2271266492476798</v>
      </c>
      <c r="CZ37" s="98">
        <v>1.8336652291311299</v>
      </c>
    </row>
    <row r="38" spans="12:104">
      <c r="L38" s="99" t="str">
        <f t="shared" si="0"/>
        <v/>
      </c>
      <c r="M38" s="98">
        <v>1.83227533932687</v>
      </c>
      <c r="N38">
        <v>1.86114293316865</v>
      </c>
      <c r="O38">
        <v>1.8303864541930901</v>
      </c>
      <c r="AB38" s="99" t="str">
        <f t="shared" si="3"/>
        <v/>
      </c>
      <c r="AC38" s="98">
        <v>1.82481976957349</v>
      </c>
      <c r="AD38">
        <v>1.83177265451464</v>
      </c>
      <c r="AE38">
        <v>1.8211962703159801</v>
      </c>
      <c r="AR38" s="99" t="str">
        <f t="shared" si="1"/>
        <v/>
      </c>
      <c r="AS38">
        <v>1.4665025903148299</v>
      </c>
      <c r="AT38">
        <v>1.4316469750823999</v>
      </c>
      <c r="AU38">
        <v>1.4796864949109401</v>
      </c>
      <c r="AV38" s="100">
        <v>1.07262537568015</v>
      </c>
      <c r="AW38" s="99">
        <v>1.05639540906374</v>
      </c>
      <c r="BJ38" s="99" t="str">
        <f t="shared" si="2"/>
        <v/>
      </c>
      <c r="BK38">
        <v>4.7455193566909601</v>
      </c>
      <c r="BL38" s="41">
        <v>4.5859995646298204</v>
      </c>
      <c r="BM38">
        <v>4.7161151213294605</v>
      </c>
      <c r="BN38" s="100">
        <v>1.07262537568015</v>
      </c>
      <c r="BO38" s="99">
        <v>1.05639540906374</v>
      </c>
      <c r="BS38" s="100"/>
      <c r="CE38" s="99" t="str">
        <f t="shared" si="4"/>
        <v/>
      </c>
      <c r="CF38">
        <v>1.78679695550176</v>
      </c>
      <c r="CG38">
        <v>1.8894616922230101</v>
      </c>
      <c r="CX38" s="99" t="str">
        <f t="shared" si="5"/>
        <v/>
      </c>
      <c r="CY38" s="98">
        <v>2.2208633390230101</v>
      </c>
      <c r="CZ38" s="98">
        <v>1.8293843324264301</v>
      </c>
    </row>
    <row r="39" spans="12:104">
      <c r="L39" s="99" t="str">
        <f t="shared" si="0"/>
        <v/>
      </c>
      <c r="M39" s="98">
        <v>1.8302494865788801</v>
      </c>
      <c r="N39">
        <v>1.86023284926111</v>
      </c>
      <c r="O39">
        <v>1.82891285303565</v>
      </c>
      <c r="AB39" s="99" t="str">
        <f t="shared" si="3"/>
        <v/>
      </c>
      <c r="AC39" s="98">
        <v>1.8186557909416099</v>
      </c>
      <c r="AD39">
        <v>1.83168618586717</v>
      </c>
      <c r="AE39">
        <v>1.8203760906824999</v>
      </c>
      <c r="AR39" s="99" t="str">
        <f t="shared" si="1"/>
        <v/>
      </c>
      <c r="AS39">
        <v>1.4637108548732098</v>
      </c>
      <c r="AT39">
        <v>1.43491740768191</v>
      </c>
      <c r="AU39">
        <v>1.48015186619768</v>
      </c>
      <c r="AV39" s="100">
        <v>1.07203255358931</v>
      </c>
      <c r="AW39" s="99">
        <v>1.05732356820247</v>
      </c>
      <c r="BJ39" s="99" t="str">
        <f t="shared" si="2"/>
        <v/>
      </c>
      <c r="BK39">
        <v>4.6953747012880402</v>
      </c>
      <c r="BL39" s="41">
        <v>4.5890175246896199</v>
      </c>
      <c r="BM39">
        <v>4.6746221169081901</v>
      </c>
      <c r="BN39" s="100">
        <v>1.07203255358931</v>
      </c>
      <c r="BO39" s="99">
        <v>1.05732356820247</v>
      </c>
      <c r="BS39" s="100"/>
      <c r="CE39" s="99" t="str">
        <f t="shared" si="4"/>
        <v/>
      </c>
      <c r="CF39">
        <v>1.7972400487536999</v>
      </c>
      <c r="CG39">
        <v>1.88904111382125</v>
      </c>
      <c r="CX39" s="99" t="str">
        <f t="shared" si="5"/>
        <v/>
      </c>
      <c r="CY39" s="98">
        <v>2.22062692541849</v>
      </c>
      <c r="CZ39" s="98">
        <v>1.83233219019391</v>
      </c>
    </row>
    <row r="40" spans="12:104">
      <c r="L40" s="99" t="str">
        <f t="shared" si="0"/>
        <v/>
      </c>
      <c r="M40" s="98">
        <v>1.8280005536122499</v>
      </c>
      <c r="N40">
        <v>1.8593208643235799</v>
      </c>
      <c r="O40">
        <v>1.8275763396042399</v>
      </c>
      <c r="AB40" s="99" t="str">
        <f t="shared" si="3"/>
        <v/>
      </c>
      <c r="AC40" s="98">
        <v>1.8197060186438001</v>
      </c>
      <c r="AD40">
        <v>1.8315891525856101</v>
      </c>
      <c r="AE40">
        <v>1.8196808458109399</v>
      </c>
      <c r="AR40" s="99" t="str">
        <f t="shared" si="1"/>
        <v/>
      </c>
      <c r="AS40">
        <v>1.4649467772222</v>
      </c>
      <c r="AT40">
        <v>1.43731689143339</v>
      </c>
      <c r="AU40">
        <v>1.4806107423214701</v>
      </c>
      <c r="AV40" s="100">
        <v>1.0863965401021001</v>
      </c>
      <c r="AW40" s="99">
        <v>1.05839469519229</v>
      </c>
      <c r="BJ40" s="99" t="str">
        <f t="shared" si="2"/>
        <v/>
      </c>
      <c r="BK40">
        <v>4.6317077571255201</v>
      </c>
      <c r="BL40" s="41">
        <v>4.5871013970837096</v>
      </c>
      <c r="BM40">
        <v>4.63320930274294</v>
      </c>
      <c r="BN40" s="100">
        <v>1.0863965401021001</v>
      </c>
      <c r="BO40" s="99">
        <v>1.05839469519229</v>
      </c>
      <c r="BS40" s="100"/>
      <c r="CE40" s="99" t="str">
        <f t="shared" si="4"/>
        <v/>
      </c>
      <c r="CF40">
        <v>1.7938197863754599</v>
      </c>
      <c r="CG40">
        <v>1.88855629249152</v>
      </c>
      <c r="CX40" s="99" t="str">
        <f t="shared" si="5"/>
        <v/>
      </c>
      <c r="CY40" s="98">
        <v>2.21158312944883</v>
      </c>
      <c r="CZ40" s="98">
        <v>1.8281665443450901</v>
      </c>
    </row>
    <row r="41" spans="12:104">
      <c r="L41" s="99" t="str">
        <f t="shared" si="0"/>
        <v/>
      </c>
      <c r="M41" s="98">
        <v>1.8267636411402199</v>
      </c>
      <c r="N41">
        <v>1.85845331564762</v>
      </c>
      <c r="O41">
        <v>1.8263824397602</v>
      </c>
      <c r="AB41" s="99" t="str">
        <f t="shared" si="3"/>
        <v/>
      </c>
      <c r="AC41" s="98">
        <v>1.8102241321205901</v>
      </c>
      <c r="AD41">
        <v>1.8314829817630001</v>
      </c>
      <c r="AE41">
        <v>1.8191187084853</v>
      </c>
      <c r="AR41" s="99" t="str">
        <f t="shared" si="1"/>
        <v/>
      </c>
      <c r="AS41">
        <v>1.4658355123761599</v>
      </c>
      <c r="AT41">
        <v>1.42752910204614</v>
      </c>
      <c r="AU41">
        <v>1.4810342436398298</v>
      </c>
      <c r="AV41" s="100">
        <v>1.08594651834759</v>
      </c>
      <c r="AW41" s="99">
        <v>1.05947736413412</v>
      </c>
      <c r="BJ41" s="99" t="str">
        <f t="shared" si="2"/>
        <v/>
      </c>
      <c r="BK41">
        <v>4.6143523693061201</v>
      </c>
      <c r="BL41" s="41">
        <v>4.3702773312474905</v>
      </c>
      <c r="BM41">
        <v>4.5918786289739302</v>
      </c>
      <c r="BN41" s="100">
        <v>1.08594651834759</v>
      </c>
      <c r="BO41" s="99">
        <v>1.05947736413412</v>
      </c>
      <c r="BS41" s="100"/>
      <c r="CE41" s="99" t="str">
        <f t="shared" si="4"/>
        <v/>
      </c>
      <c r="CF41">
        <v>1.79278834659954</v>
      </c>
      <c r="CG41">
        <v>1.8879758475092401</v>
      </c>
      <c r="CX41" s="99" t="str">
        <f t="shared" si="5"/>
        <v/>
      </c>
      <c r="CY41" s="98">
        <v>2.2075103026504199</v>
      </c>
      <c r="CZ41" s="98">
        <v>1.82763259102</v>
      </c>
    </row>
    <row r="42" spans="12:104">
      <c r="L42" s="99" t="str">
        <f t="shared" si="0"/>
        <v/>
      </c>
      <c r="M42" s="98">
        <v>1.8267643874145301</v>
      </c>
      <c r="N42">
        <v>1.8575791162001201</v>
      </c>
      <c r="O42">
        <v>1.8253377602868199</v>
      </c>
      <c r="AB42" s="99" t="str">
        <f t="shared" si="3"/>
        <v/>
      </c>
      <c r="AC42" s="98">
        <v>1.8211583697738301</v>
      </c>
      <c r="AD42">
        <v>1.8313580645138401</v>
      </c>
      <c r="AE42">
        <v>1.8186992880074599</v>
      </c>
      <c r="AR42" s="99" t="str">
        <f t="shared" si="1"/>
        <v/>
      </c>
      <c r="AS42">
        <v>1.4676843356098801</v>
      </c>
      <c r="AT42">
        <v>1.4305241086177101</v>
      </c>
      <c r="AU42">
        <v>1.48144192676116</v>
      </c>
      <c r="AV42" s="100">
        <v>1.08843299365405</v>
      </c>
      <c r="AW42" s="99">
        <v>1.06057312059519</v>
      </c>
      <c r="BJ42" s="99" t="str">
        <f t="shared" si="2"/>
        <v/>
      </c>
      <c r="BK42">
        <v>4.5821337503905202</v>
      </c>
      <c r="BL42" s="41">
        <v>4.37340860011063</v>
      </c>
      <c r="BM42">
        <v>4.5506321695289005</v>
      </c>
      <c r="BN42" s="100">
        <v>1.08843299365405</v>
      </c>
      <c r="BO42" s="99">
        <v>1.06057312059519</v>
      </c>
      <c r="BS42" s="100"/>
      <c r="CE42" s="99" t="str">
        <f t="shared" si="4"/>
        <v/>
      </c>
      <c r="CF42">
        <v>1.8092065927641101</v>
      </c>
      <c r="CG42">
        <v>1.88732855009516</v>
      </c>
      <c r="CX42" s="99" t="str">
        <f t="shared" si="5"/>
        <v/>
      </c>
      <c r="CY42" s="98">
        <v>2.2026962172508702</v>
      </c>
      <c r="CZ42" s="98">
        <v>1.82618048813766</v>
      </c>
    </row>
    <row r="43" spans="12:104">
      <c r="L43" s="99" t="str">
        <f t="shared" si="0"/>
        <v/>
      </c>
      <c r="M43" s="98">
        <v>1.8188221975654799</v>
      </c>
      <c r="N43">
        <v>1.85674290744987</v>
      </c>
      <c r="O43">
        <v>1.8244485952676199</v>
      </c>
      <c r="AB43" s="99" t="str">
        <f t="shared" si="3"/>
        <v/>
      </c>
      <c r="AC43" s="98">
        <v>1.81495499963069</v>
      </c>
      <c r="AD43">
        <v>1.8312178160714401</v>
      </c>
      <c r="AE43">
        <v>1.81843184179397</v>
      </c>
      <c r="AR43" s="99" t="str">
        <f t="shared" si="1"/>
        <v/>
      </c>
      <c r="AS43">
        <v>1.4629007971679</v>
      </c>
      <c r="AT43">
        <v>1.4337464078223601</v>
      </c>
      <c r="AU43">
        <v>1.4818081717132101</v>
      </c>
      <c r="AV43" s="100">
        <v>1.08626030726043</v>
      </c>
      <c r="AW43" s="99">
        <v>1.0615831838854599</v>
      </c>
      <c r="BJ43" s="99" t="str">
        <f t="shared" si="2"/>
        <v/>
      </c>
      <c r="BK43">
        <v>4.54679728853485</v>
      </c>
      <c r="BL43" s="41">
        <v>4.3766858029852598</v>
      </c>
      <c r="BM43">
        <v>4.5094721338270602</v>
      </c>
      <c r="BN43" s="100">
        <v>1.08626030726043</v>
      </c>
      <c r="BO43" s="99">
        <v>1.0615831838854599</v>
      </c>
      <c r="BS43" s="100"/>
      <c r="CE43" s="99" t="str">
        <f t="shared" si="4"/>
        <v/>
      </c>
      <c r="CF43">
        <v>1.8150561687220299</v>
      </c>
      <c r="CG43">
        <v>1.88657748481873</v>
      </c>
      <c r="CX43" s="99" t="str">
        <f t="shared" si="5"/>
        <v/>
      </c>
      <c r="CY43" s="98">
        <v>2.1984930232759701</v>
      </c>
      <c r="CZ43" s="98">
        <v>1.8257547226987401</v>
      </c>
    </row>
    <row r="44" spans="12:104">
      <c r="L44" s="99" t="str">
        <f t="shared" si="0"/>
        <v/>
      </c>
      <c r="M44" s="98">
        <v>1.8165369936934499</v>
      </c>
      <c r="N44">
        <v>1.85589570437213</v>
      </c>
      <c r="O44">
        <v>1.8237188521925201</v>
      </c>
      <c r="AB44" s="99" t="str">
        <f t="shared" si="3"/>
        <v/>
      </c>
      <c r="AC44" s="98">
        <v>1.81802160057559</v>
      </c>
      <c r="AD44">
        <v>1.83105123269742</v>
      </c>
      <c r="AE44">
        <v>1.81832274578553</v>
      </c>
      <c r="AR44" s="99" t="str">
        <f t="shared" si="1"/>
        <v/>
      </c>
      <c r="AS44">
        <v>1.4670011446025599</v>
      </c>
      <c r="AT44">
        <v>1.4369519278987299</v>
      </c>
      <c r="AU44">
        <v>1.48214986288513</v>
      </c>
      <c r="AV44" s="100">
        <v>1.0827540185426501</v>
      </c>
      <c r="AW44" s="99">
        <v>1.0625401264407801</v>
      </c>
      <c r="BJ44" s="99" t="str">
        <f t="shared" si="2"/>
        <v/>
      </c>
      <c r="BK44">
        <v>4.4925582417661705</v>
      </c>
      <c r="BL44" s="41">
        <v>4.3799947134969699</v>
      </c>
      <c r="BM44">
        <v>4.46840088015683</v>
      </c>
      <c r="BN44" s="100">
        <v>1.0827540185426501</v>
      </c>
      <c r="BO44" s="99">
        <v>1.0625401264407801</v>
      </c>
      <c r="BS44" s="100"/>
      <c r="CE44" s="99" t="str">
        <f t="shared" si="4"/>
        <v/>
      </c>
      <c r="CF44">
        <v>1.8034560752197999</v>
      </c>
      <c r="CG44">
        <v>1.8857640160547999</v>
      </c>
      <c r="CX44" s="99" t="str">
        <f t="shared" si="5"/>
        <v/>
      </c>
      <c r="CY44" s="98">
        <v>2.18687382465993</v>
      </c>
      <c r="CZ44" s="98">
        <v>1.81807533217563</v>
      </c>
    </row>
    <row r="45" spans="12:104">
      <c r="L45" s="99" t="str">
        <f t="shared" si="0"/>
        <v/>
      </c>
      <c r="M45" s="98">
        <v>1.8201400712632301</v>
      </c>
      <c r="N45">
        <v>1.8550810383305201</v>
      </c>
      <c r="O45">
        <v>1.8231486312109699</v>
      </c>
      <c r="AB45" s="99" t="str">
        <f t="shared" si="3"/>
        <v/>
      </c>
      <c r="AC45" s="98">
        <v>1.81600527542476</v>
      </c>
      <c r="AD45">
        <v>1.83086446183538</v>
      </c>
      <c r="AE45">
        <v>1.8183745887134199</v>
      </c>
      <c r="AR45" s="99" t="str">
        <f t="shared" si="1"/>
        <v/>
      </c>
      <c r="AS45">
        <v>1.46958208353047</v>
      </c>
      <c r="AT45">
        <v>1.4406229480307999</v>
      </c>
      <c r="AU45">
        <v>1.48244543581046</v>
      </c>
      <c r="AV45" s="100">
        <v>1.10593157254533</v>
      </c>
      <c r="AW45" s="99">
        <v>1.0633862832024299</v>
      </c>
      <c r="BJ45" s="99" t="str">
        <f t="shared" si="2"/>
        <v/>
      </c>
      <c r="BK45">
        <v>4.4262361429534405</v>
      </c>
      <c r="BL45" s="41">
        <v>4.3788596643856401</v>
      </c>
      <c r="BM45">
        <v>4.4274209310541499</v>
      </c>
      <c r="BN45" s="100">
        <v>1.10593157254533</v>
      </c>
      <c r="BO45" s="99">
        <v>1.0633862832024299</v>
      </c>
      <c r="BS45" s="100"/>
      <c r="CE45" s="99" t="str">
        <f t="shared" si="4"/>
        <v/>
      </c>
      <c r="CF45">
        <v>1.8042101123618699</v>
      </c>
      <c r="CG45">
        <v>1.8848454988807399</v>
      </c>
      <c r="CX45" s="99" t="str">
        <f t="shared" si="5"/>
        <v/>
      </c>
      <c r="CY45" s="98">
        <v>2.1871878713950799</v>
      </c>
      <c r="CZ45" s="98">
        <v>1.82015188948108</v>
      </c>
    </row>
    <row r="46" spans="12:104">
      <c r="L46" s="99" t="str">
        <f t="shared" si="0"/>
        <v/>
      </c>
      <c r="M46" s="98">
        <v>1.8191614084697201</v>
      </c>
      <c r="N46">
        <v>1.8542130047736101</v>
      </c>
      <c r="O46">
        <v>1.82202402521211</v>
      </c>
      <c r="AB46" s="99" t="str">
        <f t="shared" si="3"/>
        <v/>
      </c>
      <c r="AC46" s="98">
        <v>1.8183347629943301</v>
      </c>
      <c r="AD46">
        <v>1.8306065685019599</v>
      </c>
      <c r="AE46">
        <v>1.8173446235259001</v>
      </c>
      <c r="AR46" s="99" t="str">
        <f t="shared" si="1"/>
        <v/>
      </c>
      <c r="AS46">
        <v>1.46987950647426</v>
      </c>
      <c r="AT46">
        <v>1.4318861213062399</v>
      </c>
      <c r="AU46">
        <v>1.48268850469534</v>
      </c>
      <c r="AV46" s="100">
        <v>1.1063560752224899</v>
      </c>
      <c r="AW46" s="99">
        <v>1.07038873548296</v>
      </c>
      <c r="BJ46" s="99" t="str">
        <f t="shared" si="2"/>
        <v/>
      </c>
      <c r="BK46">
        <v>4.41009192048576</v>
      </c>
      <c r="BL46" s="41">
        <v>4.1646064360467099</v>
      </c>
      <c r="BM46">
        <v>4.3873839754937896</v>
      </c>
      <c r="BN46" s="100">
        <v>1.1063560752224899</v>
      </c>
      <c r="BO46" s="99">
        <v>1.07038873548296</v>
      </c>
      <c r="BS46" s="100"/>
      <c r="CE46" s="99" t="str">
        <f t="shared" si="4"/>
        <v/>
      </c>
      <c r="CF46">
        <v>1.80420224866856</v>
      </c>
      <c r="CG46">
        <v>1.8838757341575301</v>
      </c>
      <c r="CX46" s="99" t="str">
        <f t="shared" si="5"/>
        <v/>
      </c>
      <c r="CY46" s="98">
        <v>2.1840273303706499</v>
      </c>
      <c r="CZ46" s="98">
        <v>1.8228826617031799</v>
      </c>
    </row>
    <row r="47" spans="12:104">
      <c r="L47" s="99" t="str">
        <f t="shared" si="0"/>
        <v/>
      </c>
      <c r="M47" s="98">
        <v>1.8194535251016599</v>
      </c>
      <c r="N47">
        <v>1.8533822868540799</v>
      </c>
      <c r="O47">
        <v>1.8210132278347799</v>
      </c>
      <c r="AB47" s="99" t="str">
        <f t="shared" si="3"/>
        <v/>
      </c>
      <c r="AC47" s="98">
        <v>1.81769504835258</v>
      </c>
      <c r="AD47">
        <v>1.83033401320843</v>
      </c>
      <c r="AE47">
        <v>1.81642037623554</v>
      </c>
      <c r="AR47" s="99" t="str">
        <f t="shared" si="1"/>
        <v/>
      </c>
      <c r="AS47">
        <v>1.4701837273273901</v>
      </c>
      <c r="AT47">
        <v>1.4352327501729101</v>
      </c>
      <c r="AU47">
        <v>1.48288686338682</v>
      </c>
      <c r="AV47" s="100">
        <v>1.10520329964731</v>
      </c>
      <c r="AW47" s="99">
        <v>1.07662113728813</v>
      </c>
      <c r="BJ47" s="99" t="str">
        <f t="shared" si="2"/>
        <v/>
      </c>
      <c r="BK47">
        <v>4.3811095335905597</v>
      </c>
      <c r="BL47" s="41">
        <v>4.1684501859299203</v>
      </c>
      <c r="BM47">
        <v>4.3474149936698501</v>
      </c>
      <c r="BN47" s="100">
        <v>1.10520329964731</v>
      </c>
      <c r="BO47" s="99">
        <v>1.07662113728813</v>
      </c>
      <c r="BS47" s="100"/>
      <c r="CE47" s="99" t="str">
        <f t="shared" si="4"/>
        <v/>
      </c>
      <c r="CF47">
        <v>1.8178008754049599</v>
      </c>
      <c r="CG47">
        <v>1.8853812645663399</v>
      </c>
      <c r="CX47" s="99" t="str">
        <f t="shared" si="5"/>
        <v/>
      </c>
      <c r="CY47" s="98">
        <v>2.1796613564500098</v>
      </c>
      <c r="CZ47" s="98">
        <v>1.82025461988029</v>
      </c>
    </row>
    <row r="48" spans="12:104">
      <c r="L48" s="99" t="str">
        <f t="shared" si="0"/>
        <v/>
      </c>
      <c r="M48" s="98">
        <v>1.8279853515718201</v>
      </c>
      <c r="N48">
        <v>1.8525409609869701</v>
      </c>
      <c r="O48">
        <v>1.8201162367594299</v>
      </c>
      <c r="AB48" s="99" t="str">
        <f t="shared" si="3"/>
        <v/>
      </c>
      <c r="AC48" s="98">
        <v>1.82092189766461</v>
      </c>
      <c r="AD48">
        <v>1.83002947111776</v>
      </c>
      <c r="AE48">
        <v>1.8156233024097399</v>
      </c>
      <c r="AR48" s="99" t="str">
        <f t="shared" si="1"/>
        <v/>
      </c>
      <c r="AS48">
        <v>1.47756533514859</v>
      </c>
      <c r="AT48">
        <v>1.4385353146397999</v>
      </c>
      <c r="AU48">
        <v>1.48304909580383</v>
      </c>
      <c r="AV48" s="100">
        <v>1.1147547308532599</v>
      </c>
      <c r="AW48" s="99">
        <v>1.0819355004278</v>
      </c>
      <c r="BJ48" s="99" t="str">
        <f t="shared" si="2"/>
        <v/>
      </c>
      <c r="BK48">
        <v>4.3354000947565101</v>
      </c>
      <c r="BL48" s="41">
        <v>4.1718931117397799</v>
      </c>
      <c r="BM48">
        <v>4.30751564230947</v>
      </c>
      <c r="BN48" s="100">
        <v>1.1147547308532599</v>
      </c>
      <c r="BO48" s="99">
        <v>1.0819355004278</v>
      </c>
      <c r="BS48" s="100"/>
      <c r="CE48" s="99" t="str">
        <f t="shared" si="4"/>
        <v/>
      </c>
      <c r="CF48">
        <v>1.8114594731675799</v>
      </c>
      <c r="CG48">
        <v>1.8863217245363499</v>
      </c>
      <c r="CX48" s="99" t="str">
        <f t="shared" si="5"/>
        <v/>
      </c>
      <c r="CY48" s="98">
        <v>2.1748639724155701</v>
      </c>
      <c r="CZ48" s="98">
        <v>1.81958546855709</v>
      </c>
    </row>
    <row r="49" spans="12:104">
      <c r="L49" s="99" t="str">
        <f t="shared" si="0"/>
        <v/>
      </c>
      <c r="M49" s="98">
        <v>1.8217531130171101</v>
      </c>
      <c r="N49">
        <v>1.8517329774765701</v>
      </c>
      <c r="O49">
        <v>1.8193343774192099</v>
      </c>
      <c r="AB49" s="99" t="str">
        <f t="shared" si="3"/>
        <v/>
      </c>
      <c r="AC49" s="98">
        <v>1.81679209647883</v>
      </c>
      <c r="AD49">
        <v>1.8297075436597801</v>
      </c>
      <c r="AE49">
        <v>1.8149730661530501</v>
      </c>
      <c r="AR49" s="99" t="str">
        <f t="shared" si="1"/>
        <v/>
      </c>
      <c r="AS49">
        <v>1.4743182417428899</v>
      </c>
      <c r="AT49">
        <v>1.4424597097148</v>
      </c>
      <c r="AU49">
        <v>1.48316432601757</v>
      </c>
      <c r="AV49" s="100">
        <v>1.12845933921194</v>
      </c>
      <c r="AW49" s="99">
        <v>1.0857152778838799</v>
      </c>
      <c r="BJ49" s="99" t="str">
        <f t="shared" si="2"/>
        <v/>
      </c>
      <c r="BK49">
        <v>4.2907598660725501</v>
      </c>
      <c r="BL49" s="41">
        <v>4.17689059302299</v>
      </c>
      <c r="BM49">
        <v>4.2676876734296005</v>
      </c>
      <c r="BN49" s="100">
        <v>1.12845933921194</v>
      </c>
      <c r="BO49" s="99">
        <v>1.0857152778838799</v>
      </c>
      <c r="BS49" s="100"/>
      <c r="CE49" s="99" t="str">
        <f t="shared" si="4"/>
        <v/>
      </c>
      <c r="CF49">
        <v>1.8196964324753999</v>
      </c>
      <c r="CG49">
        <v>1.8867005177524201</v>
      </c>
      <c r="CX49" s="99" t="str">
        <f t="shared" si="5"/>
        <v/>
      </c>
      <c r="CY49" s="98">
        <v>2.1804544610354899</v>
      </c>
      <c r="CZ49" s="98">
        <v>1.82830819524501</v>
      </c>
    </row>
    <row r="50" spans="12:104">
      <c r="L50" s="99" t="str">
        <f t="shared" si="0"/>
        <v/>
      </c>
      <c r="M50" s="98">
        <v>1.8186502987269999</v>
      </c>
      <c r="N50">
        <v>1.8509120543121</v>
      </c>
      <c r="O50">
        <v>1.8186709946789701</v>
      </c>
      <c r="AB50" s="99" t="str">
        <f t="shared" si="3"/>
        <v/>
      </c>
      <c r="AC50" s="98">
        <v>1.8169370709508901</v>
      </c>
      <c r="AD50">
        <v>1.82934866975511</v>
      </c>
      <c r="AE50">
        <v>1.8144583650855399</v>
      </c>
      <c r="AR50" s="99" t="str">
        <f t="shared" si="1"/>
        <v/>
      </c>
      <c r="AS50">
        <v>1.4766368270497001</v>
      </c>
      <c r="AT50">
        <v>1.4466239217343</v>
      </c>
      <c r="AU50">
        <v>1.4832370209796699</v>
      </c>
      <c r="AV50" s="100">
        <v>1.15657401799936</v>
      </c>
      <c r="AW50" s="99">
        <v>1.08797425271871</v>
      </c>
      <c r="BJ50" s="99" t="str">
        <f t="shared" si="2"/>
        <v/>
      </c>
      <c r="BK50">
        <v>4.2289688706407604</v>
      </c>
      <c r="BL50" s="41">
        <v>4.1764207158710196</v>
      </c>
      <c r="BM50">
        <v>4.2279329422892697</v>
      </c>
      <c r="BN50" s="100">
        <v>1.15657401799936</v>
      </c>
      <c r="BO50" s="99">
        <v>1.08797425271871</v>
      </c>
      <c r="BS50" s="100"/>
      <c r="CE50" s="99" t="str">
        <f t="shared" si="4"/>
        <v/>
      </c>
      <c r="CF50">
        <v>1.8162165760118001</v>
      </c>
      <c r="CG50">
        <v>1.8864637083737399</v>
      </c>
      <c r="CX50" s="99" t="str">
        <f t="shared" si="5"/>
        <v/>
      </c>
      <c r="CY50" s="98">
        <v>2.1698070957773101</v>
      </c>
      <c r="CZ50" s="98">
        <v>1.8201212381248799</v>
      </c>
    </row>
    <row r="51" spans="12:104">
      <c r="L51" s="99" t="str">
        <f t="shared" si="0"/>
        <v/>
      </c>
      <c r="M51" s="98">
        <v>1.8220670941368999</v>
      </c>
      <c r="N51">
        <v>1.8500969506823299</v>
      </c>
      <c r="O51">
        <v>1.81813267327177</v>
      </c>
      <c r="AB51" s="99" t="str">
        <f t="shared" si="3"/>
        <v/>
      </c>
      <c r="AC51" s="98">
        <v>1.8164012399442799</v>
      </c>
      <c r="AD51">
        <v>1.8289502647760301</v>
      </c>
      <c r="AE51">
        <v>1.8140647471178699</v>
      </c>
      <c r="AR51" s="99" t="str">
        <f t="shared" si="1"/>
        <v/>
      </c>
      <c r="AS51">
        <v>1.4779738791620098</v>
      </c>
      <c r="AT51">
        <v>1.4386787587818</v>
      </c>
      <c r="AU51">
        <v>1.48325209309293</v>
      </c>
      <c r="AV51" s="100">
        <v>1.16205610418681</v>
      </c>
      <c r="AW51" s="99">
        <v>1.0921218109356501</v>
      </c>
      <c r="BJ51" s="99" t="str">
        <f t="shared" si="2"/>
        <v/>
      </c>
      <c r="BK51">
        <v>4.2137239572211795</v>
      </c>
      <c r="BL51" s="41">
        <v>3.9633032859296895</v>
      </c>
      <c r="BM51">
        <v>4.1882534163115999</v>
      </c>
      <c r="BN51" s="100">
        <v>1.16205610418681</v>
      </c>
      <c r="BO51" s="99">
        <v>1.0921218109356501</v>
      </c>
      <c r="BS51" s="100"/>
      <c r="CE51" s="99" t="str">
        <f t="shared" si="4"/>
        <v/>
      </c>
      <c r="CF51">
        <v>1.81313158984356</v>
      </c>
      <c r="CG51">
        <v>1.88557745051452</v>
      </c>
      <c r="CX51" s="99" t="str">
        <f t="shared" si="5"/>
        <v/>
      </c>
      <c r="CY51" s="98">
        <v>2.16608131714445</v>
      </c>
      <c r="CZ51" s="98">
        <v>1.82003357758617</v>
      </c>
    </row>
    <row r="52" spans="12:104">
      <c r="L52" s="99" t="str">
        <f t="shared" si="0"/>
        <v/>
      </c>
      <c r="M52" s="98">
        <v>1.8218303546597601</v>
      </c>
      <c r="N52">
        <v>1.84927807113035</v>
      </c>
      <c r="O52">
        <v>1.81773074304476</v>
      </c>
      <c r="AB52" s="99" t="str">
        <f t="shared" si="3"/>
        <v/>
      </c>
      <c r="AC52" s="98">
        <v>1.8151033459294399</v>
      </c>
      <c r="AD52">
        <v>1.82852004563743</v>
      </c>
      <c r="AE52">
        <v>1.8138381072432199</v>
      </c>
      <c r="AR52" s="99" t="str">
        <f t="shared" si="1"/>
        <v/>
      </c>
      <c r="AS52">
        <v>1.4810341963916001</v>
      </c>
      <c r="AT52">
        <v>1.44246938644941</v>
      </c>
      <c r="AU52">
        <v>1.48322332561193</v>
      </c>
      <c r="AV52" s="100">
        <v>1.17384545651871</v>
      </c>
      <c r="AW52" s="99">
        <v>1.0939459441938599</v>
      </c>
      <c r="BJ52" s="99" t="str">
        <f t="shared" si="2"/>
        <v/>
      </c>
      <c r="BK52">
        <v>4.1851894691088001</v>
      </c>
      <c r="BL52" s="41">
        <v>3.9675310624362803</v>
      </c>
      <c r="BM52">
        <v>4.1486511851333701</v>
      </c>
      <c r="BN52" s="100">
        <v>1.17384545651871</v>
      </c>
      <c r="BO52" s="99">
        <v>1.0939459441938599</v>
      </c>
      <c r="BS52" s="100"/>
      <c r="CE52" s="99" t="str">
        <f t="shared" si="4"/>
        <v/>
      </c>
      <c r="CF52">
        <v>1.8287918471390501</v>
      </c>
      <c r="CG52">
        <v>1.88543112050031</v>
      </c>
      <c r="CX52" s="99" t="str">
        <f t="shared" si="5"/>
        <v/>
      </c>
      <c r="CY52" s="98">
        <v>2.1628907549562801</v>
      </c>
      <c r="CZ52" s="98">
        <v>1.8215024339166199</v>
      </c>
    </row>
    <row r="53" spans="12:104">
      <c r="L53" s="99" t="str">
        <f t="shared" si="0"/>
        <v/>
      </c>
      <c r="M53" s="98">
        <v>1.8105598824876701</v>
      </c>
      <c r="N53">
        <v>1.8485115440823201</v>
      </c>
      <c r="O53">
        <v>1.81748057717053</v>
      </c>
      <c r="AB53" s="99" t="str">
        <f t="shared" si="3"/>
        <v/>
      </c>
      <c r="AC53" s="98">
        <v>1.80155682493918</v>
      </c>
      <c r="AD53">
        <v>1.8280914803502899</v>
      </c>
      <c r="AE53">
        <v>1.8137959914186299</v>
      </c>
      <c r="AR53" s="99" t="str">
        <f t="shared" si="1"/>
        <v/>
      </c>
      <c r="AS53">
        <v>1.47361944592809</v>
      </c>
      <c r="AT53">
        <v>1.44652819938235</v>
      </c>
      <c r="AU53">
        <v>1.4831564486222999</v>
      </c>
      <c r="AV53" s="100">
        <v>1.1738400539937901</v>
      </c>
      <c r="AW53" s="99">
        <v>1.08986688259968</v>
      </c>
      <c r="BJ53" s="99" t="str">
        <f t="shared" si="2"/>
        <v/>
      </c>
      <c r="BK53">
        <v>4.1534539703908795</v>
      </c>
      <c r="BL53" s="41">
        <v>3.9720170599580298</v>
      </c>
      <c r="BM53">
        <v>4.1091284719729204</v>
      </c>
      <c r="BN53" s="100">
        <v>1.1738400539937901</v>
      </c>
      <c r="BO53" s="99">
        <v>1.08986688259968</v>
      </c>
      <c r="BS53" s="100"/>
      <c r="CE53" s="99" t="str">
        <f t="shared" si="4"/>
        <v/>
      </c>
      <c r="CF53">
        <v>1.83305961680406</v>
      </c>
      <c r="CG53">
        <v>1.88408463435132</v>
      </c>
      <c r="CX53" s="99" t="str">
        <f t="shared" si="5"/>
        <v/>
      </c>
      <c r="CY53" s="98">
        <v>2.1602866532345701</v>
      </c>
      <c r="CZ53" s="98">
        <v>1.8212362732978999</v>
      </c>
    </row>
    <row r="54" spans="12:104">
      <c r="L54" s="99" t="str">
        <f t="shared" si="0"/>
        <v/>
      </c>
      <c r="M54" s="98">
        <v>1.8138743871922101</v>
      </c>
      <c r="N54">
        <v>1.84773770397806</v>
      </c>
      <c r="O54">
        <v>1.8173937352182301</v>
      </c>
      <c r="AB54" s="99" t="str">
        <f t="shared" si="3"/>
        <v/>
      </c>
      <c r="AC54" s="98">
        <v>1.80537723009965</v>
      </c>
      <c r="AD54">
        <v>1.8276253621318399</v>
      </c>
      <c r="AE54">
        <v>1.8139172171561899</v>
      </c>
      <c r="AR54" s="99" t="str">
        <f t="shared" si="1"/>
        <v/>
      </c>
      <c r="AS54">
        <v>1.47889794584338</v>
      </c>
      <c r="AT54">
        <v>1.45067301388655</v>
      </c>
      <c r="AU54">
        <v>1.483039617954</v>
      </c>
      <c r="AV54" s="100">
        <v>1.1564626778781899</v>
      </c>
      <c r="AW54" s="99">
        <v>1.0831451571372701</v>
      </c>
      <c r="BJ54" s="99" t="str">
        <f t="shared" si="2"/>
        <v/>
      </c>
      <c r="BK54">
        <v>4.0928610729751904</v>
      </c>
      <c r="BL54" s="41">
        <v>3.9767493121595003</v>
      </c>
      <c r="BM54">
        <v>4.0696876465495899</v>
      </c>
      <c r="BN54" s="100">
        <v>1.1564626778781899</v>
      </c>
      <c r="BO54" s="99">
        <v>1.0831451571372701</v>
      </c>
      <c r="BS54" s="100"/>
      <c r="CE54" s="99" t="str">
        <f t="shared" si="4"/>
        <v/>
      </c>
      <c r="CF54">
        <v>1.8217858153972</v>
      </c>
      <c r="CG54">
        <v>1.88070507073718</v>
      </c>
      <c r="CX54" s="99" t="str">
        <f t="shared" si="5"/>
        <v/>
      </c>
      <c r="CY54" s="98">
        <v>2.1441968888627798</v>
      </c>
      <c r="CZ54" s="98">
        <v>1.8095523176745101</v>
      </c>
    </row>
    <row r="55" spans="12:104">
      <c r="L55" s="99">
        <f t="shared" si="0"/>
        <v>5</v>
      </c>
      <c r="M55" s="98">
        <v>1.8185124624225799</v>
      </c>
      <c r="N55">
        <v>1.8469795915959499</v>
      </c>
      <c r="O55">
        <v>1.8174683768364099</v>
      </c>
      <c r="AB55" s="99">
        <f t="shared" si="3"/>
        <v>5</v>
      </c>
      <c r="AC55" s="98">
        <v>1.81199451707363</v>
      </c>
      <c r="AD55">
        <v>1.8271301398891999</v>
      </c>
      <c r="AE55">
        <v>1.81433236894601</v>
      </c>
      <c r="AR55" s="99" t="str">
        <f t="shared" si="1"/>
        <v/>
      </c>
      <c r="AS55">
        <v>1.48843067713831</v>
      </c>
      <c r="AT55">
        <v>1.4584877570228401</v>
      </c>
      <c r="AU55">
        <v>1.48287054795436</v>
      </c>
      <c r="AV55" s="100">
        <v>1.0669651766445101</v>
      </c>
      <c r="AW55" s="99">
        <v>1.06726437115094</v>
      </c>
      <c r="BJ55" s="99" t="str">
        <f t="shared" si="2"/>
        <v/>
      </c>
      <c r="BK55">
        <v>4.0304602837030901</v>
      </c>
      <c r="BL55" s="41">
        <v>3.9776697865363198</v>
      </c>
      <c r="BM55">
        <v>4.0303312398410203</v>
      </c>
      <c r="BN55" s="100">
        <v>1.0669651766445101</v>
      </c>
      <c r="BO55" s="99">
        <v>1.06726437115094</v>
      </c>
      <c r="BS55" s="100"/>
      <c r="CE55" s="99" t="str">
        <f t="shared" si="4"/>
        <v/>
      </c>
      <c r="CF55">
        <v>1.82181189406675</v>
      </c>
      <c r="CG55">
        <v>1.8761897649408701</v>
      </c>
      <c r="CX55" s="99" t="str">
        <f t="shared" si="5"/>
        <v/>
      </c>
      <c r="CY55" s="98">
        <v>2.14672207132493</v>
      </c>
      <c r="CZ55" s="98">
        <v>1.8141270471649</v>
      </c>
    </row>
    <row r="56" spans="12:104">
      <c r="L56" s="99" t="str">
        <f t="shared" si="0"/>
        <v/>
      </c>
      <c r="M56" s="98">
        <v>1.82112760953798</v>
      </c>
      <c r="N56">
        <v>1.85311994090818</v>
      </c>
      <c r="O56">
        <v>1.8215010071909099</v>
      </c>
      <c r="AB56" s="99" t="str">
        <f t="shared" si="3"/>
        <v/>
      </c>
      <c r="AC56" s="98">
        <v>1.81314901702303</v>
      </c>
      <c r="AD56">
        <v>1.83260384654676</v>
      </c>
      <c r="AE56">
        <v>1.8200166085532501</v>
      </c>
      <c r="AR56" s="99" t="str">
        <f t="shared" si="1"/>
        <v/>
      </c>
      <c r="AS56">
        <v>1.488496042582</v>
      </c>
      <c r="AT56">
        <v>1.4688732651699701</v>
      </c>
      <c r="AU56">
        <v>1.48616369614799</v>
      </c>
      <c r="AV56" s="100">
        <v>1.08387334063619</v>
      </c>
      <c r="AW56" s="99">
        <v>1.0441832419936199</v>
      </c>
      <c r="BJ56" s="99" t="str">
        <f t="shared" si="2"/>
        <v/>
      </c>
      <c r="BK56">
        <v>4.0162536979784598</v>
      </c>
      <c r="BL56" s="41">
        <v>3.74970387542204</v>
      </c>
      <c r="BM56">
        <v>3.9875607908975397</v>
      </c>
      <c r="BN56" s="100">
        <v>1.08387334063619</v>
      </c>
      <c r="BO56" s="99">
        <v>1.0441832419936199</v>
      </c>
      <c r="BS56" s="100"/>
      <c r="CE56" s="99" t="str">
        <f t="shared" si="4"/>
        <v/>
      </c>
      <c r="CF56">
        <v>1.8192422072129599</v>
      </c>
      <c r="CG56">
        <v>1.8719809250570001</v>
      </c>
      <c r="CX56" s="99">
        <f t="shared" si="5"/>
        <v>5</v>
      </c>
      <c r="CY56" s="98">
        <v>2.1494479821772301</v>
      </c>
      <c r="CZ56" s="98">
        <v>1.82180559603857</v>
      </c>
    </row>
    <row r="57" spans="12:104">
      <c r="L57" s="99" t="str">
        <f t="shared" si="0"/>
        <v/>
      </c>
      <c r="M57" s="98">
        <v>1.81833761520153</v>
      </c>
      <c r="N57">
        <v>1.8589920306866199</v>
      </c>
      <c r="O57">
        <v>1.8257954687373801</v>
      </c>
      <c r="AB57" s="99" t="str">
        <f t="shared" si="3"/>
        <v/>
      </c>
      <c r="AC57" s="98">
        <v>1.8133158766120201</v>
      </c>
      <c r="AD57">
        <v>1.83782270967051</v>
      </c>
      <c r="AE57">
        <v>1.8260166851877</v>
      </c>
      <c r="AR57" s="99" t="str">
        <f t="shared" si="1"/>
        <v/>
      </c>
      <c r="AS57">
        <v>1.4889365385601501</v>
      </c>
      <c r="AT57">
        <v>1.4731492147485299</v>
      </c>
      <c r="AU57">
        <v>1.48933312581746</v>
      </c>
      <c r="AV57" s="100">
        <v>1.0984754608181699</v>
      </c>
      <c r="AW57" s="99">
        <v>1.0220157792917799</v>
      </c>
      <c r="BJ57" s="99" t="str">
        <f t="shared" si="2"/>
        <v/>
      </c>
      <c r="BK57">
        <v>3.9912141571144302</v>
      </c>
      <c r="BL57" s="41">
        <v>3.7544370550664801</v>
      </c>
      <c r="BM57">
        <v>3.9450111628254296</v>
      </c>
      <c r="BN57" s="100">
        <v>1.0984754608181699</v>
      </c>
      <c r="BO57" s="99">
        <v>1.0220157792917799</v>
      </c>
      <c r="BS57" s="100"/>
      <c r="CE57" s="99" t="str">
        <f t="shared" si="4"/>
        <v/>
      </c>
      <c r="CF57">
        <v>1.83359612260384</v>
      </c>
      <c r="CG57">
        <v>1.8691440617186901</v>
      </c>
      <c r="CX57" s="99" t="str">
        <f t="shared" si="5"/>
        <v/>
      </c>
      <c r="CY57" s="98">
        <v>2.1462416047717898</v>
      </c>
      <c r="CZ57" s="98">
        <v>1.8214916499635601</v>
      </c>
    </row>
    <row r="58" spans="12:104">
      <c r="L58" s="99" t="str">
        <f t="shared" si="0"/>
        <v/>
      </c>
      <c r="M58" s="98">
        <v>1.8371809062172599</v>
      </c>
      <c r="N58">
        <v>1.8649093405127299</v>
      </c>
      <c r="O58">
        <v>1.83038536347422</v>
      </c>
      <c r="AB58" s="99" t="str">
        <f t="shared" si="3"/>
        <v/>
      </c>
      <c r="AC58" s="98">
        <v>1.8342253597688301</v>
      </c>
      <c r="AD58">
        <v>1.8430626316835801</v>
      </c>
      <c r="AE58">
        <v>1.83243367286077</v>
      </c>
      <c r="AR58" s="99" t="str">
        <f t="shared" si="1"/>
        <v/>
      </c>
      <c r="AS58">
        <v>1.503915524071</v>
      </c>
      <c r="AT58">
        <v>1.47712654550809</v>
      </c>
      <c r="AU58">
        <v>1.4925404725826599</v>
      </c>
      <c r="AV58" s="100">
        <v>1.04597307406047</v>
      </c>
      <c r="AW58" s="99">
        <v>0.99951591583515198</v>
      </c>
      <c r="BJ58" s="99" t="str">
        <f t="shared" si="2"/>
        <v/>
      </c>
      <c r="BK58">
        <v>3.93882177476724</v>
      </c>
      <c r="BL58" s="41">
        <v>3.7592948052727104</v>
      </c>
      <c r="BM58">
        <v>3.90268849417187</v>
      </c>
      <c r="BN58" s="100">
        <v>1.04597307406047</v>
      </c>
      <c r="BO58" s="99">
        <v>0.99951591583515198</v>
      </c>
      <c r="BS58" s="100"/>
      <c r="CE58" s="99" t="str">
        <f t="shared" si="4"/>
        <v/>
      </c>
      <c r="CF58">
        <v>1.8281415189913399</v>
      </c>
      <c r="CG58">
        <v>1.86631383689371</v>
      </c>
      <c r="CX58" s="99" t="str">
        <f t="shared" si="5"/>
        <v/>
      </c>
      <c r="CY58" s="98">
        <v>2.1427214865569901</v>
      </c>
      <c r="CZ58" s="98">
        <v>1.8205038990215701</v>
      </c>
    </row>
    <row r="59" spans="12:104">
      <c r="L59" s="99" t="str">
        <f t="shared" si="0"/>
        <v/>
      </c>
      <c r="M59" s="98">
        <v>1.8411910683569299</v>
      </c>
      <c r="N59">
        <v>1.8705405470385701</v>
      </c>
      <c r="O59">
        <v>1.83527069911316</v>
      </c>
      <c r="AB59" s="99" t="str">
        <f t="shared" si="3"/>
        <v/>
      </c>
      <c r="AC59" s="98">
        <v>1.84508522209426</v>
      </c>
      <c r="AD59">
        <v>1.8480277869307</v>
      </c>
      <c r="AE59">
        <v>1.83927259856584</v>
      </c>
      <c r="AR59" s="99" t="str">
        <f t="shared" si="1"/>
        <v/>
      </c>
      <c r="AS59">
        <v>1.5117960079347201</v>
      </c>
      <c r="AT59">
        <v>1.4827444427568799</v>
      </c>
      <c r="AU59">
        <v>1.49559931574697</v>
      </c>
      <c r="AV59" s="100">
        <v>0.983404117927966</v>
      </c>
      <c r="AW59" s="99">
        <v>0.97789152750371899</v>
      </c>
      <c r="BJ59" s="99" t="str">
        <f t="shared" si="2"/>
        <v/>
      </c>
      <c r="BK59">
        <v>3.8855079300611797</v>
      </c>
      <c r="BL59" s="41">
        <v>3.7649168775427597</v>
      </c>
      <c r="BM59">
        <v>3.8605992184911302</v>
      </c>
      <c r="BN59" s="100">
        <v>0.983404117927966</v>
      </c>
      <c r="BO59" s="99">
        <v>0.97789152750371899</v>
      </c>
      <c r="BS59" s="100"/>
      <c r="CE59" s="99" t="str">
        <f t="shared" si="4"/>
        <v/>
      </c>
      <c r="CF59">
        <v>1.8335336701939799</v>
      </c>
      <c r="CG59">
        <v>1.86332814969733</v>
      </c>
      <c r="CX59" s="99" t="str">
        <f t="shared" si="5"/>
        <v/>
      </c>
      <c r="CY59" s="98">
        <v>2.1586690416003398</v>
      </c>
      <c r="CZ59" s="98">
        <v>1.83800287063415</v>
      </c>
    </row>
    <row r="60" spans="12:104">
      <c r="L60" s="99" t="str">
        <f t="shared" si="0"/>
        <v/>
      </c>
      <c r="M60" s="98">
        <v>1.8469769069736599</v>
      </c>
      <c r="N60">
        <v>1.87618743070961</v>
      </c>
      <c r="O60">
        <v>1.84045614026458</v>
      </c>
      <c r="AB60" s="99" t="str">
        <f t="shared" si="3"/>
        <v/>
      </c>
      <c r="AC60" s="98">
        <v>1.8576845378075799</v>
      </c>
      <c r="AD60">
        <v>1.85298191916093</v>
      </c>
      <c r="AE60">
        <v>1.84646939388507</v>
      </c>
      <c r="AR60" s="99" t="str">
        <f t="shared" si="1"/>
        <v/>
      </c>
      <c r="AS60">
        <v>1.5264280707878999</v>
      </c>
      <c r="AT60">
        <v>1.4957170169216201</v>
      </c>
      <c r="AU60">
        <v>1.49866694785568</v>
      </c>
      <c r="AV60" s="100">
        <v>0.93692073078474802</v>
      </c>
      <c r="AW60" s="99">
        <v>0.95593030193403095</v>
      </c>
      <c r="BJ60" s="99" t="str">
        <f t="shared" si="2"/>
        <v/>
      </c>
      <c r="BK60">
        <v>3.8184035480748904</v>
      </c>
      <c r="BL60" s="41">
        <v>3.7677116931973602</v>
      </c>
      <c r="BM60">
        <v>3.8187500845351203</v>
      </c>
      <c r="BN60" s="100">
        <v>0.93692073078474802</v>
      </c>
      <c r="BO60" s="99">
        <v>0.95593030193403095</v>
      </c>
      <c r="BS60" s="100"/>
      <c r="CE60" s="99" t="str">
        <f t="shared" si="4"/>
        <v/>
      </c>
      <c r="CF60">
        <v>1.8310224534350401</v>
      </c>
      <c r="CG60">
        <v>1.86034396012863</v>
      </c>
      <c r="CX60" s="99" t="str">
        <f t="shared" si="5"/>
        <v/>
      </c>
      <c r="CY60" s="98">
        <v>2.1598339696729298</v>
      </c>
      <c r="CZ60" s="98">
        <v>1.8416252057803699</v>
      </c>
    </row>
    <row r="61" spans="12:104">
      <c r="L61" s="99" t="str">
        <f t="shared" si="0"/>
        <v/>
      </c>
      <c r="M61" s="98">
        <v>1.85410961020731</v>
      </c>
      <c r="N61">
        <v>1.88153486877419</v>
      </c>
      <c r="O61">
        <v>1.8459528737672699</v>
      </c>
      <c r="AB61" s="99" t="str">
        <f t="shared" si="3"/>
        <v/>
      </c>
      <c r="AC61" s="98">
        <v>1.8642542459706599</v>
      </c>
      <c r="AD61">
        <v>1.8576464743701699</v>
      </c>
      <c r="AE61">
        <v>1.85416492708422</v>
      </c>
      <c r="AR61" s="99" t="str">
        <f t="shared" si="1"/>
        <v/>
      </c>
      <c r="AS61">
        <v>1.5323042025309601</v>
      </c>
      <c r="AT61">
        <v>1.50295882531072</v>
      </c>
      <c r="AU61">
        <v>1.5015662078543899</v>
      </c>
      <c r="AV61" s="100">
        <v>0.93220017539042999</v>
      </c>
      <c r="AW61" s="99">
        <v>0.93483262986800397</v>
      </c>
      <c r="BJ61" s="99" t="str">
        <f t="shared" si="2"/>
        <v/>
      </c>
      <c r="BK61">
        <v>3.8013855349066903</v>
      </c>
      <c r="BL61" s="41">
        <v>3.54625243772026</v>
      </c>
      <c r="BM61">
        <v>3.77714817834039</v>
      </c>
      <c r="BN61" s="100">
        <v>0.93220017539042999</v>
      </c>
      <c r="BO61" s="99">
        <v>0.93483262986800397</v>
      </c>
      <c r="BS61" s="100"/>
      <c r="CE61" s="99" t="str">
        <f t="shared" si="4"/>
        <v/>
      </c>
      <c r="CF61">
        <v>1.82948850679351</v>
      </c>
      <c r="CG61">
        <v>1.8571911597503199</v>
      </c>
      <c r="CX61" s="99" t="str">
        <f t="shared" si="5"/>
        <v/>
      </c>
      <c r="CY61" s="98">
        <v>2.1651718725341702</v>
      </c>
      <c r="CZ61" s="98">
        <v>1.8456943943837101</v>
      </c>
    </row>
    <row r="62" spans="12:104">
      <c r="L62" s="99" t="str">
        <f t="shared" si="0"/>
        <v/>
      </c>
      <c r="M62" s="98">
        <v>1.8655544783675899</v>
      </c>
      <c r="N62">
        <v>1.8868704784355601</v>
      </c>
      <c r="O62">
        <v>1.8517834608583701</v>
      </c>
      <c r="AB62" s="99" t="str">
        <f t="shared" si="3"/>
        <v/>
      </c>
      <c r="AC62" s="98">
        <v>1.8799205580862499</v>
      </c>
      <c r="AD62">
        <v>1.8622703442258799</v>
      </c>
      <c r="AE62">
        <v>1.8623908898377699</v>
      </c>
      <c r="AR62" s="99" t="str">
        <f t="shared" si="1"/>
        <v/>
      </c>
      <c r="AS62">
        <v>1.54523169227165</v>
      </c>
      <c r="AT62">
        <v>1.50825549864095</v>
      </c>
      <c r="AU62">
        <v>1.50444726347488</v>
      </c>
      <c r="AV62" s="100">
        <v>0.92113155245941702</v>
      </c>
      <c r="AW62" s="99">
        <v>0.91337032372875504</v>
      </c>
      <c r="BJ62" s="99" t="str">
        <f t="shared" si="2"/>
        <v/>
      </c>
      <c r="BK62">
        <v>3.7704322750692905</v>
      </c>
      <c r="BL62" s="41">
        <v>3.5513626986337599</v>
      </c>
      <c r="BM62">
        <v>3.7358009474496905</v>
      </c>
      <c r="BN62" s="100">
        <v>0.92113155245941702</v>
      </c>
      <c r="BO62" s="99">
        <v>0.91337032372875504</v>
      </c>
      <c r="BS62" s="100"/>
      <c r="CE62" s="99" t="str">
        <f t="shared" si="4"/>
        <v/>
      </c>
      <c r="CF62">
        <v>1.8440144844639701</v>
      </c>
      <c r="CG62">
        <v>1.85403626869122</v>
      </c>
      <c r="CX62" s="99" t="str">
        <f t="shared" si="5"/>
        <v/>
      </c>
      <c r="CY62" s="98">
        <v>2.1688893988901699</v>
      </c>
      <c r="CZ62" s="98">
        <v>1.8508529902254101</v>
      </c>
    </row>
    <row r="63" spans="12:104">
      <c r="L63" s="99" t="str">
        <f t="shared" si="0"/>
        <v/>
      </c>
      <c r="M63" s="98">
        <v>1.8555092187831801</v>
      </c>
      <c r="N63">
        <v>1.8918974694128601</v>
      </c>
      <c r="O63">
        <v>1.8580138397861701</v>
      </c>
      <c r="AB63" s="99" t="str">
        <f t="shared" si="3"/>
        <v/>
      </c>
      <c r="AC63" s="98">
        <v>1.87378078515627</v>
      </c>
      <c r="AD63">
        <v>1.8665945680128899</v>
      </c>
      <c r="AE63">
        <v>1.8711537350968499</v>
      </c>
      <c r="AR63" s="99" t="str">
        <f t="shared" si="1"/>
        <v/>
      </c>
      <c r="AS63">
        <v>1.5469078363484901</v>
      </c>
      <c r="AT63">
        <v>1.51473341801817</v>
      </c>
      <c r="AU63">
        <v>1.50714468826267</v>
      </c>
      <c r="AV63" s="100">
        <v>0.90590050193879101</v>
      </c>
      <c r="AW63" s="99">
        <v>0.89266983997904503</v>
      </c>
      <c r="BJ63" s="99" t="str">
        <f t="shared" si="2"/>
        <v/>
      </c>
      <c r="BK63">
        <v>3.7313730535812</v>
      </c>
      <c r="BL63" s="41">
        <v>3.5569819621875198</v>
      </c>
      <c r="BM63">
        <v>3.69471622754482</v>
      </c>
      <c r="BN63" s="100">
        <v>0.90590050193879101</v>
      </c>
      <c r="BO63" s="99">
        <v>0.89266983997904503</v>
      </c>
      <c r="BS63" s="100"/>
      <c r="CE63" s="99" t="str">
        <f t="shared" si="4"/>
        <v/>
      </c>
      <c r="CF63">
        <v>1.84652285211879</v>
      </c>
      <c r="CG63">
        <v>1.85070024241012</v>
      </c>
      <c r="CX63" s="99" t="str">
        <f t="shared" si="5"/>
        <v/>
      </c>
      <c r="CY63" s="98">
        <v>2.1783504900932602</v>
      </c>
      <c r="CZ63" s="98">
        <v>1.8650827117998301</v>
      </c>
    </row>
    <row r="64" spans="12:104">
      <c r="L64" s="99" t="str">
        <f t="shared" si="0"/>
        <v/>
      </c>
      <c r="M64" s="98">
        <v>1.8636624386237499</v>
      </c>
      <c r="N64">
        <v>1.89688718208076</v>
      </c>
      <c r="O64">
        <v>1.8646330397274999</v>
      </c>
      <c r="AB64" s="99" t="str">
        <f t="shared" si="3"/>
        <v/>
      </c>
      <c r="AC64" s="98">
        <v>1.8833734354203699</v>
      </c>
      <c r="AD64">
        <v>1.8708508961744501</v>
      </c>
      <c r="AE64">
        <v>1.8802596223816099</v>
      </c>
      <c r="AR64" s="99" t="str">
        <f t="shared" si="1"/>
        <v/>
      </c>
      <c r="AS64">
        <v>1.5510674983794801</v>
      </c>
      <c r="AT64">
        <v>1.52072011233005</v>
      </c>
      <c r="AU64">
        <v>1.50979911782819</v>
      </c>
      <c r="AV64" s="100">
        <v>0.87358616332174199</v>
      </c>
      <c r="AW64" s="99">
        <v>0.87159374759647901</v>
      </c>
      <c r="BJ64" s="99" t="str">
        <f t="shared" si="2"/>
        <v/>
      </c>
      <c r="BK64">
        <v>3.6799656124177096</v>
      </c>
      <c r="BL64" s="41">
        <v>3.5627389492282</v>
      </c>
      <c r="BM64">
        <v>3.6539022718147498</v>
      </c>
      <c r="BN64" s="100">
        <v>0.87358616332174199</v>
      </c>
      <c r="BO64" s="99">
        <v>0.87159374759647901</v>
      </c>
      <c r="BS64" s="100"/>
      <c r="CE64" s="99" t="str">
        <f t="shared" si="4"/>
        <v/>
      </c>
      <c r="CF64">
        <v>1.8399373082592401</v>
      </c>
      <c r="CG64">
        <v>1.8473600337201801</v>
      </c>
      <c r="CX64" s="99" t="str">
        <f t="shared" si="5"/>
        <v/>
      </c>
      <c r="CY64" s="98">
        <v>2.1694470650005799</v>
      </c>
      <c r="CZ64" s="98">
        <v>1.8595918500905899</v>
      </c>
    </row>
    <row r="65" spans="12:104">
      <c r="L65" s="99" t="str">
        <f t="shared" si="0"/>
        <v/>
      </c>
      <c r="M65" s="98">
        <v>1.87006222128477</v>
      </c>
      <c r="N65">
        <v>1.90156296026883</v>
      </c>
      <c r="O65">
        <v>1.87155007874403</v>
      </c>
      <c r="AB65" s="99" t="str">
        <f t="shared" si="3"/>
        <v/>
      </c>
      <c r="AC65" s="98">
        <v>1.8895342009715701</v>
      </c>
      <c r="AD65">
        <v>1.8748019013072099</v>
      </c>
      <c r="AE65">
        <v>1.8897843029527699</v>
      </c>
      <c r="AR65" s="99">
        <f t="shared" si="1"/>
        <v>6</v>
      </c>
      <c r="AS65">
        <v>1.56026068113519</v>
      </c>
      <c r="AT65">
        <v>1.5293187689085799</v>
      </c>
      <c r="AU65">
        <v>1.5122589683723</v>
      </c>
      <c r="AV65" s="100">
        <v>0.83663423361142297</v>
      </c>
      <c r="AW65" s="99">
        <v>0.85129770952184802</v>
      </c>
      <c r="BJ65" s="99">
        <f t="shared" si="2"/>
        <v>6</v>
      </c>
      <c r="BK65">
        <v>3.6143368517246204</v>
      </c>
      <c r="BL65" s="41">
        <v>3.56647786333036</v>
      </c>
      <c r="BM65">
        <v>3.6133677834407103</v>
      </c>
      <c r="BN65" s="100">
        <v>0.83663423361142297</v>
      </c>
      <c r="BO65" s="99">
        <v>0.85129770952184802</v>
      </c>
      <c r="BS65" s="100"/>
      <c r="CE65" s="99" t="str">
        <f t="shared" si="4"/>
        <v/>
      </c>
      <c r="CF65">
        <v>1.8382006254885701</v>
      </c>
      <c r="CG65">
        <v>1.84382685210179</v>
      </c>
      <c r="CX65" s="99" t="str">
        <f t="shared" si="5"/>
        <v/>
      </c>
      <c r="CY65" s="98">
        <v>2.17248427675545</v>
      </c>
      <c r="CZ65" s="98">
        <v>1.86268456695922</v>
      </c>
    </row>
    <row r="66" spans="12:104">
      <c r="L66" s="99" t="str">
        <f t="shared" si="0"/>
        <v/>
      </c>
      <c r="M66" s="98">
        <v>1.8745685180292599</v>
      </c>
      <c r="N66">
        <v>1.90617808954338</v>
      </c>
      <c r="O66">
        <v>1.8752655696357201</v>
      </c>
      <c r="AB66" s="99" t="str">
        <f t="shared" si="3"/>
        <v/>
      </c>
      <c r="AC66" s="98">
        <v>1.8954700805398199</v>
      </c>
      <c r="AD66">
        <v>1.8786602920595501</v>
      </c>
      <c r="AE66">
        <v>1.8932540534795399</v>
      </c>
      <c r="AR66" s="99" t="str">
        <f t="shared" si="1"/>
        <v/>
      </c>
      <c r="AS66">
        <v>1.56331801978012</v>
      </c>
      <c r="AT66">
        <v>1.5313711950103499</v>
      </c>
      <c r="AU66">
        <v>1.5146533007312</v>
      </c>
      <c r="AV66" s="100">
        <v>0.83531343629477195</v>
      </c>
      <c r="AW66" s="99">
        <v>0.83055878641563397</v>
      </c>
      <c r="BJ66" s="99" t="str">
        <f t="shared" si="2"/>
        <v/>
      </c>
      <c r="BK66">
        <v>3.5997346462215098</v>
      </c>
      <c r="BL66" s="41">
        <v>3.3506345366042196</v>
      </c>
      <c r="BM66">
        <v>3.5736794565669796</v>
      </c>
      <c r="BN66" s="100">
        <v>0.83531343629477195</v>
      </c>
      <c r="BO66" s="99">
        <v>0.83055878641563397</v>
      </c>
      <c r="BS66" s="100"/>
      <c r="CE66" s="99">
        <f t="shared" si="4"/>
        <v>6</v>
      </c>
      <c r="CF66">
        <v>1.8340309952748199</v>
      </c>
      <c r="CG66">
        <v>1.8402888385935301</v>
      </c>
      <c r="CX66" s="99" t="str">
        <f t="shared" si="5"/>
        <v/>
      </c>
      <c r="CY66" s="98">
        <v>2.1761059372511702</v>
      </c>
      <c r="CZ66" s="98">
        <v>1.8726964788842699</v>
      </c>
    </row>
    <row r="67" spans="12:104">
      <c r="L67" s="99" t="str">
        <f t="shared" si="0"/>
        <v/>
      </c>
      <c r="M67" s="98">
        <v>1.8725429159556899</v>
      </c>
      <c r="N67">
        <v>1.9104775359408901</v>
      </c>
      <c r="O67">
        <v>1.8791929691107101</v>
      </c>
      <c r="AB67" s="99" t="str">
        <f t="shared" si="3"/>
        <v/>
      </c>
      <c r="AC67" s="98">
        <v>1.8933173683097699</v>
      </c>
      <c r="AD67">
        <v>1.88221175100284</v>
      </c>
      <c r="AE67">
        <v>1.8972658515101399</v>
      </c>
      <c r="AR67" s="99" t="str">
        <f t="shared" si="1"/>
        <v/>
      </c>
      <c r="AS67">
        <v>1.56339793208922</v>
      </c>
      <c r="AT67">
        <v>1.5362741083660398</v>
      </c>
      <c r="AU67">
        <v>1.5168461301574301</v>
      </c>
      <c r="AV67" s="100">
        <v>0.83227784827822704</v>
      </c>
      <c r="AW67" s="99">
        <v>0.81054121926275602</v>
      </c>
      <c r="BJ67" s="99" t="str">
        <f t="shared" si="2"/>
        <v/>
      </c>
      <c r="BK67">
        <v>3.5760532055281202</v>
      </c>
      <c r="BL67" s="41">
        <v>3.3568313837502699</v>
      </c>
      <c r="BM67">
        <v>3.5341879771099398</v>
      </c>
      <c r="BN67" s="100">
        <v>0.83227784827822704</v>
      </c>
      <c r="BO67" s="99">
        <v>0.81054121926275602</v>
      </c>
      <c r="BS67" s="100"/>
      <c r="CE67" s="99" t="str">
        <f t="shared" si="4"/>
        <v/>
      </c>
      <c r="CF67">
        <v>1.8468368952271601</v>
      </c>
      <c r="CG67">
        <v>1.8365467663041699</v>
      </c>
      <c r="CX67" s="99" t="str">
        <f t="shared" si="5"/>
        <v/>
      </c>
      <c r="CY67" s="98">
        <v>2.1773740306071199</v>
      </c>
      <c r="CZ67" s="98">
        <v>1.8749700152944799</v>
      </c>
    </row>
    <row r="68" spans="12:104">
      <c r="L68" s="99" t="str">
        <f t="shared" si="0"/>
        <v/>
      </c>
      <c r="M68" s="98">
        <v>1.8883556259437699</v>
      </c>
      <c r="N68">
        <v>1.9146950739838799</v>
      </c>
      <c r="O68">
        <v>1.8833345052725201</v>
      </c>
      <c r="AB68" s="99" t="str">
        <f t="shared" si="3"/>
        <v/>
      </c>
      <c r="AC68" s="98">
        <v>1.9035661998017599</v>
      </c>
      <c r="AD68">
        <v>1.8856484184737099</v>
      </c>
      <c r="AE68">
        <v>1.90166318395395</v>
      </c>
      <c r="AR68" s="99" t="str">
        <f t="shared" si="1"/>
        <v/>
      </c>
      <c r="AS68">
        <v>1.57144745317746</v>
      </c>
      <c r="AT68">
        <v>1.5418609375336301</v>
      </c>
      <c r="AU68">
        <v>1.5189532547857301</v>
      </c>
      <c r="AV68" s="100">
        <v>0.81209467464951302</v>
      </c>
      <c r="AW68" s="99">
        <v>0.79011832846862895</v>
      </c>
      <c r="BJ68" s="99" t="str">
        <f t="shared" si="2"/>
        <v/>
      </c>
      <c r="BK68">
        <v>3.5340179768369198</v>
      </c>
      <c r="BL68" s="41">
        <v>3.3626937133413</v>
      </c>
      <c r="BM68">
        <v>3.49489906730919</v>
      </c>
      <c r="BN68" s="100">
        <v>0.81209467464951302</v>
      </c>
      <c r="BO68" s="99">
        <v>0.79011832846862895</v>
      </c>
      <c r="BS68" s="100"/>
      <c r="CE68" s="99" t="str">
        <f t="shared" si="4"/>
        <v/>
      </c>
      <c r="CF68">
        <v>1.8400110276430099</v>
      </c>
      <c r="CG68">
        <v>1.8328006027561701</v>
      </c>
      <c r="CX68" s="99" t="str">
        <f t="shared" si="5"/>
        <v/>
      </c>
      <c r="CY68" s="98">
        <v>2.17232584736557</v>
      </c>
      <c r="CZ68" s="98">
        <v>1.8740058820582399</v>
      </c>
    </row>
    <row r="69" spans="12:104">
      <c r="L69" s="99" t="str">
        <f t="shared" si="0"/>
        <v/>
      </c>
      <c r="M69" s="98">
        <v>1.88849291805374</v>
      </c>
      <c r="N69">
        <v>1.9185984811230901</v>
      </c>
      <c r="O69">
        <v>1.8876986104986899</v>
      </c>
      <c r="AB69" s="99" t="str">
        <f t="shared" si="3"/>
        <v/>
      </c>
      <c r="AC69" s="98">
        <v>1.90955226987535</v>
      </c>
      <c r="AD69">
        <v>1.88878031611287</v>
      </c>
      <c r="AE69">
        <v>1.9063616583128999</v>
      </c>
      <c r="AR69" s="99" t="str">
        <f t="shared" si="1"/>
        <v/>
      </c>
      <c r="AS69">
        <v>1.57957262522607</v>
      </c>
      <c r="AT69">
        <v>1.5483381519666799</v>
      </c>
      <c r="AU69">
        <v>1.52085570736972</v>
      </c>
      <c r="AV69" s="100">
        <v>0.77789784687267904</v>
      </c>
      <c r="AW69" s="99">
        <v>0.77038001651184296</v>
      </c>
      <c r="BJ69" s="99" t="str">
        <f t="shared" si="2"/>
        <v/>
      </c>
      <c r="BK69">
        <v>3.4829583575007903</v>
      </c>
      <c r="BL69" s="41">
        <v>3.3690325107920103</v>
      </c>
      <c r="BM69">
        <v>3.4558187371878297</v>
      </c>
      <c r="BN69" s="100">
        <v>0.77789784687267904</v>
      </c>
      <c r="BO69" s="99">
        <v>0.77038001651184296</v>
      </c>
      <c r="BS69" s="100"/>
      <c r="CE69" s="99" t="str">
        <f t="shared" si="4"/>
        <v/>
      </c>
      <c r="CF69">
        <v>1.84149597513444</v>
      </c>
      <c r="CG69">
        <v>1.8288401148119</v>
      </c>
      <c r="CX69" s="99" t="str">
        <f t="shared" si="5"/>
        <v/>
      </c>
      <c r="CY69" s="98">
        <v>2.1832579139078199</v>
      </c>
      <c r="CZ69" s="98">
        <v>1.88690585474437</v>
      </c>
    </row>
    <row r="70" spans="12:104">
      <c r="L70" s="99" t="str">
        <f t="shared" ref="L70:L133" si="6">IF(AND((ROW(A110)-ROW($A$45))*$K$4&lt;=$K$5,MOD((ROW(A110)-ROW($A$45))*$K$4,5)=0),(ROW(A110)-ROW($A$45))*$K$4,"")</f>
        <v/>
      </c>
      <c r="M70" s="98">
        <v>1.89630933956541</v>
      </c>
      <c r="N70">
        <v>1.9224008738438101</v>
      </c>
      <c r="O70">
        <v>1.89232185682692</v>
      </c>
      <c r="AB70" s="99" t="str">
        <f t="shared" ref="AB70:AB133" si="7">IF(AND((ROW(Q110)-ROW($A$45))*$AA$4&lt;=$AA$5,MOD((ROW(Q110)-ROW($A$45))*$AA$4,5)=0),(ROW(Q110)-ROW($A$45))*$AA$4,"")</f>
        <v/>
      </c>
      <c r="AC70" s="98">
        <v>1.91993122259425</v>
      </c>
      <c r="AD70">
        <v>1.89177785055174</v>
      </c>
      <c r="AE70">
        <v>1.91156670552126</v>
      </c>
      <c r="AR70" s="99" t="str">
        <f t="shared" ref="AR70:AR133" si="8">IF(AND((ROW(AG110)-ROW($A$45))*$AQ$4&lt;=$AQ$5,MOD((ROW(AG110)-ROW($A$45))*$AQ$4,3)=0),(ROW(AG110)-ROW($A$45))*$AQ$4,"")</f>
        <v/>
      </c>
      <c r="AS70">
        <v>1.593588929044</v>
      </c>
      <c r="AT70">
        <v>1.5627850903087102</v>
      </c>
      <c r="AU70">
        <v>1.5226546806874501</v>
      </c>
      <c r="AV70" s="100">
        <v>0.74092830134188603</v>
      </c>
      <c r="AW70" s="99">
        <v>0.75021521414175096</v>
      </c>
      <c r="BJ70" s="99" t="str">
        <f t="shared" ref="BJ70:BJ133" si="9">IF(AND((ROW(AY110)-ROW($A$45))*$BI$4&lt;=$BI$5,MOD((ROW(AY110)-ROW($A$45))*$BI$4,3)=0),(ROW(AY110)-ROW($A$45))*$BI$4,"")</f>
        <v/>
      </c>
      <c r="BK70">
        <v>3.4169740618792601</v>
      </c>
      <c r="BL70" s="41">
        <v>3.3734225746866997</v>
      </c>
      <c r="BM70">
        <v>3.4169533052987902</v>
      </c>
      <c r="BN70" s="100">
        <v>0.74092830134188603</v>
      </c>
      <c r="BO70" s="99">
        <v>0.75021521414175096</v>
      </c>
      <c r="BS70" s="100"/>
      <c r="CE70" s="99" t="str">
        <f t="shared" si="4"/>
        <v/>
      </c>
      <c r="CF70">
        <v>1.83383179537372</v>
      </c>
      <c r="CG70">
        <v>1.8248776168660801</v>
      </c>
      <c r="CX70" s="99" t="str">
        <f t="shared" si="5"/>
        <v/>
      </c>
      <c r="CY70" s="98">
        <v>2.1833243074230801</v>
      </c>
      <c r="CZ70" s="98">
        <v>1.8888591671770001</v>
      </c>
    </row>
    <row r="71" spans="12:104">
      <c r="L71" s="99" t="str">
        <f t="shared" si="6"/>
        <v/>
      </c>
      <c r="M71" s="98">
        <v>1.89925632674693</v>
      </c>
      <c r="N71">
        <v>1.9258937438795001</v>
      </c>
      <c r="O71">
        <v>1.8972084180079201</v>
      </c>
      <c r="AB71" s="99" t="str">
        <f t="shared" si="7"/>
        <v/>
      </c>
      <c r="AC71" s="98">
        <v>1.9205481177047801</v>
      </c>
      <c r="AD71">
        <v>1.89447627724927</v>
      </c>
      <c r="AE71">
        <v>1.91713725530741</v>
      </c>
      <c r="AR71" s="99" t="str">
        <f t="shared" si="8"/>
        <v/>
      </c>
      <c r="AS71">
        <v>1.5958719235611101</v>
      </c>
      <c r="AT71">
        <v>1.5600552659244902</v>
      </c>
      <c r="AU71">
        <v>1.52424931735669</v>
      </c>
      <c r="AV71" s="100">
        <v>0.74046236147760203</v>
      </c>
      <c r="AW71" s="99">
        <v>0.73077067319827005</v>
      </c>
      <c r="BJ71" s="99" t="str">
        <f t="shared" si="9"/>
        <v/>
      </c>
      <c r="BK71">
        <v>3.40576486380469</v>
      </c>
      <c r="BL71" s="41">
        <v>3.1633048562650901</v>
      </c>
      <c r="BM71">
        <v>3.3783094214247398</v>
      </c>
      <c r="BN71" s="100">
        <v>0.74046236147760203</v>
      </c>
      <c r="BO71" s="99">
        <v>0.73077067319827005</v>
      </c>
      <c r="BS71" s="100"/>
      <c r="CE71" s="99" t="str">
        <f t="shared" ref="CE71:CE134" si="10">IF(AND((ROW(BT110)-ROW($A$45))*$CD$5&lt;=$CD$6,MOD((ROW(BT110)-ROW($A$45))*$CD$5,3)=0),(ROW(BT110)-ROW($A$45))*$CD$5,"")</f>
        <v/>
      </c>
      <c r="CF71">
        <v>1.8276492388480601</v>
      </c>
      <c r="CG71">
        <v>1.8206914215179999</v>
      </c>
      <c r="CX71" s="99" t="str">
        <f t="shared" ref="CX71:CX134" si="11">IF(AND((ROW(CM110)-ROW($A$45))*$CW$5&lt;=$CW$6,MOD((ROW(CM110)-ROW($A$45))*$CW$5,5)=0),(ROW(CM110)-ROW($A$45))*$CW$5,"")</f>
        <v/>
      </c>
      <c r="CY71" s="98">
        <v>2.18896955846138</v>
      </c>
      <c r="CZ71" s="98">
        <v>1.8928236309980699</v>
      </c>
    </row>
    <row r="72" spans="12:104">
      <c r="L72" s="99" t="str">
        <f t="shared" si="6"/>
        <v/>
      </c>
      <c r="M72" s="98">
        <v>1.9076676479202599</v>
      </c>
      <c r="N72">
        <v>1.92926870099229</v>
      </c>
      <c r="O72">
        <v>1.90232183960762</v>
      </c>
      <c r="AB72" s="99" t="str">
        <f t="shared" si="7"/>
        <v/>
      </c>
      <c r="AC72" s="98">
        <v>1.92566014542437</v>
      </c>
      <c r="AD72">
        <v>1.8970234538030899</v>
      </c>
      <c r="AE72">
        <v>1.9231335223541599</v>
      </c>
      <c r="AR72" s="99" t="str">
        <f t="shared" si="8"/>
        <v/>
      </c>
      <c r="AS72">
        <v>1.60126342038529</v>
      </c>
      <c r="AT72">
        <v>1.5621421908871</v>
      </c>
      <c r="AU72">
        <v>1.5257251989193699</v>
      </c>
      <c r="AV72" s="100">
        <v>0.73595070116723005</v>
      </c>
      <c r="AW72" s="99">
        <v>0.71084733596257998</v>
      </c>
      <c r="BJ72" s="99" t="str">
        <f t="shared" si="9"/>
        <v/>
      </c>
      <c r="BK72">
        <v>3.3844287652651999</v>
      </c>
      <c r="BL72" s="41">
        <v>3.1688441114899701</v>
      </c>
      <c r="BM72">
        <v>3.3398940914706001</v>
      </c>
      <c r="BN72" s="100">
        <v>0.73595070116723005</v>
      </c>
      <c r="BO72" s="99">
        <v>0.71084733596257998</v>
      </c>
      <c r="BS72" s="100"/>
      <c r="CE72" s="99" t="str">
        <f t="shared" si="10"/>
        <v/>
      </c>
      <c r="CF72">
        <v>1.8389255422851101</v>
      </c>
      <c r="CG72">
        <v>1.81650659158421</v>
      </c>
      <c r="CX72" s="99" t="str">
        <f t="shared" si="11"/>
        <v/>
      </c>
      <c r="CY72" s="98">
        <v>2.1903779955169398</v>
      </c>
      <c r="CZ72" s="98">
        <v>1.90103732365551</v>
      </c>
    </row>
    <row r="73" spans="12:104">
      <c r="L73" s="99" t="str">
        <f t="shared" si="6"/>
        <v/>
      </c>
      <c r="M73" s="98">
        <v>1.90509888232743</v>
      </c>
      <c r="N73">
        <v>1.93234157815832</v>
      </c>
      <c r="O73">
        <v>1.90766898560556</v>
      </c>
      <c r="AB73" s="99" t="str">
        <f t="shared" si="7"/>
        <v/>
      </c>
      <c r="AC73" s="98">
        <v>1.92632457688656</v>
      </c>
      <c r="AD73">
        <v>1.89928044050595</v>
      </c>
      <c r="AE73">
        <v>1.9296615222611899</v>
      </c>
      <c r="AR73" s="99" t="str">
        <f t="shared" si="8"/>
        <v/>
      </c>
      <c r="AS73">
        <v>1.6069252110816401</v>
      </c>
      <c r="AT73">
        <v>1.5683303692212101</v>
      </c>
      <c r="AU73">
        <v>1.52700035393018</v>
      </c>
      <c r="AV73" s="100">
        <v>0.71740317046493496</v>
      </c>
      <c r="AW73" s="99">
        <v>0.69147199587533104</v>
      </c>
      <c r="BJ73" s="99" t="str">
        <f t="shared" si="9"/>
        <v/>
      </c>
      <c r="BK73">
        <v>3.3477176859821696</v>
      </c>
      <c r="BL73" s="41">
        <v>3.1748514538768098</v>
      </c>
      <c r="BM73">
        <v>3.3017147048234796</v>
      </c>
      <c r="BN73" s="100">
        <v>0.71740317046493496</v>
      </c>
      <c r="BO73" s="99">
        <v>0.69147199587533104</v>
      </c>
      <c r="BS73" s="100"/>
      <c r="CE73" s="99" t="str">
        <f t="shared" si="10"/>
        <v/>
      </c>
      <c r="CF73">
        <v>1.83722874167189</v>
      </c>
      <c r="CG73">
        <v>1.8120896609484101</v>
      </c>
      <c r="CX73" s="99" t="str">
        <f t="shared" si="11"/>
        <v/>
      </c>
      <c r="CY73" s="98">
        <v>2.1961861446798498</v>
      </c>
      <c r="CZ73" s="98">
        <v>1.90829684043085</v>
      </c>
    </row>
    <row r="74" spans="12:104">
      <c r="L74" s="99" t="str">
        <f t="shared" si="6"/>
        <v/>
      </c>
      <c r="M74" s="98">
        <v>1.91032390114245</v>
      </c>
      <c r="N74">
        <v>1.9352819188003301</v>
      </c>
      <c r="O74">
        <v>1.91333165991681</v>
      </c>
      <c r="AB74" s="99" t="str">
        <f t="shared" si="7"/>
        <v/>
      </c>
      <c r="AC74" s="98">
        <v>1.9295549134830601</v>
      </c>
      <c r="AD74">
        <v>1.9013720716492599</v>
      </c>
      <c r="AE74">
        <v>1.93674718725157</v>
      </c>
      <c r="AR74" s="99" t="str">
        <f t="shared" si="8"/>
        <v/>
      </c>
      <c r="AS74">
        <v>1.6079501145586899</v>
      </c>
      <c r="AT74">
        <v>1.57550426773604</v>
      </c>
      <c r="AU74">
        <v>1.5281440764046801</v>
      </c>
      <c r="AV74" s="100">
        <v>0.68410934858791395</v>
      </c>
      <c r="AW74" s="99">
        <v>0.67159817421393098</v>
      </c>
      <c r="BJ74" s="99" t="str">
        <f t="shared" si="9"/>
        <v/>
      </c>
      <c r="BK74">
        <v>3.2936488766861203</v>
      </c>
      <c r="BL74" s="41">
        <v>3.1814584335446798</v>
      </c>
      <c r="BM74">
        <v>3.2637790644967404</v>
      </c>
      <c r="BN74" s="100">
        <v>0.68410934858791395</v>
      </c>
      <c r="BO74" s="99">
        <v>0.67159817421393098</v>
      </c>
      <c r="BS74" s="100"/>
      <c r="CE74" s="99" t="str">
        <f t="shared" si="10"/>
        <v/>
      </c>
      <c r="CF74">
        <v>1.82679410557818</v>
      </c>
      <c r="CG74">
        <v>1.8076787221508299</v>
      </c>
      <c r="CX74" s="99" t="str">
        <f t="shared" si="11"/>
        <v/>
      </c>
      <c r="CY74" s="98">
        <v>2.1903343498570198</v>
      </c>
      <c r="CZ74" s="98">
        <v>1.90479588845308</v>
      </c>
    </row>
    <row r="75" spans="12:104">
      <c r="L75" s="99" t="str">
        <f t="shared" si="6"/>
        <v/>
      </c>
      <c r="M75" s="98">
        <v>1.92117020808716</v>
      </c>
      <c r="N75">
        <v>1.9379302565174901</v>
      </c>
      <c r="O75">
        <v>1.9194193049644399</v>
      </c>
      <c r="AB75" s="99" t="str">
        <f t="shared" si="7"/>
        <v/>
      </c>
      <c r="AC75" s="98">
        <v>1.94426306844855</v>
      </c>
      <c r="AD75">
        <v>1.9031854676497699</v>
      </c>
      <c r="AE75">
        <v>1.9441861451791</v>
      </c>
      <c r="AR75" s="99" t="str">
        <f t="shared" si="8"/>
        <v/>
      </c>
      <c r="AS75">
        <v>1.6184405368251897</v>
      </c>
      <c r="AT75">
        <v>1.58799942143133</v>
      </c>
      <c r="AU75">
        <v>1.5290937482170102</v>
      </c>
      <c r="AV75" s="100">
        <v>0.64622575611194499</v>
      </c>
      <c r="AW75" s="99">
        <v>0.65233616342477596</v>
      </c>
      <c r="BJ75" s="99" t="str">
        <f t="shared" si="9"/>
        <v/>
      </c>
      <c r="BK75">
        <v>3.2284712788549497</v>
      </c>
      <c r="BL75" s="41">
        <v>3.1862005044294799</v>
      </c>
      <c r="BM75">
        <v>3.2260954204248797</v>
      </c>
      <c r="BN75" s="100">
        <v>0.64622575611194499</v>
      </c>
      <c r="BO75" s="99">
        <v>0.65233616342477596</v>
      </c>
      <c r="BS75" s="100"/>
      <c r="CE75" s="99" t="str">
        <f t="shared" si="10"/>
        <v/>
      </c>
      <c r="CF75">
        <v>1.8221466999570499</v>
      </c>
      <c r="CG75">
        <v>1.80302833160223</v>
      </c>
      <c r="CX75" s="99" t="str">
        <f t="shared" si="11"/>
        <v/>
      </c>
      <c r="CY75" s="98">
        <v>2.1935231937615298</v>
      </c>
      <c r="CZ75" s="98">
        <v>1.91013070912125</v>
      </c>
    </row>
    <row r="76" spans="12:104">
      <c r="L76" s="99" t="str">
        <f t="shared" si="6"/>
        <v/>
      </c>
      <c r="M76" s="98">
        <v>1.9222164243834501</v>
      </c>
      <c r="N76">
        <v>1.9406163833993</v>
      </c>
      <c r="O76">
        <v>1.9230561910196899</v>
      </c>
      <c r="AB76" s="99" t="str">
        <f t="shared" si="7"/>
        <v/>
      </c>
      <c r="AC76" s="98">
        <v>1.9472701620776101</v>
      </c>
      <c r="AD76">
        <v>1.9050650788538499</v>
      </c>
      <c r="AE76">
        <v>1.94595359958068</v>
      </c>
      <c r="AR76" s="99" t="str">
        <f t="shared" si="8"/>
        <v/>
      </c>
      <c r="AS76">
        <v>1.6214902273596301</v>
      </c>
      <c r="AT76">
        <v>1.5829966242349101</v>
      </c>
      <c r="AU76">
        <v>1.53013675272233</v>
      </c>
      <c r="AV76" s="100">
        <v>0.64693896503985504</v>
      </c>
      <c r="AW76" s="99">
        <v>0.63242073532411003</v>
      </c>
      <c r="BJ76" s="99" t="str">
        <f t="shared" si="9"/>
        <v/>
      </c>
      <c r="BK76">
        <v>3.2180538933947402</v>
      </c>
      <c r="BL76" s="41">
        <v>2.9805334729908299</v>
      </c>
      <c r="BM76">
        <v>3.1889603333853302</v>
      </c>
      <c r="BN76" s="100">
        <v>0.64693896503985504</v>
      </c>
      <c r="BO76" s="99">
        <v>0.63242073532411003</v>
      </c>
      <c r="BS76" s="100"/>
      <c r="CE76" s="99" t="str">
        <f t="shared" si="10"/>
        <v/>
      </c>
      <c r="CF76">
        <v>1.82078695419496</v>
      </c>
      <c r="CG76">
        <v>1.7983897707168099</v>
      </c>
      <c r="CX76" s="99" t="str">
        <f t="shared" si="11"/>
        <v/>
      </c>
      <c r="CY76" s="98">
        <v>2.2016689347847</v>
      </c>
      <c r="CZ76" s="98">
        <v>1.9219972266482399</v>
      </c>
    </row>
    <row r="77" spans="12:104">
      <c r="L77" s="99" t="str">
        <f t="shared" si="6"/>
        <v/>
      </c>
      <c r="M77" s="98">
        <v>1.9242292664684999</v>
      </c>
      <c r="N77">
        <v>1.94307018580382</v>
      </c>
      <c r="O77">
        <v>1.92707994953967</v>
      </c>
      <c r="AB77" s="99" t="str">
        <f t="shared" si="7"/>
        <v/>
      </c>
      <c r="AC77" s="98">
        <v>1.9463783487985</v>
      </c>
      <c r="AD77">
        <v>1.90674922433077</v>
      </c>
      <c r="AE77">
        <v>1.9482369081214499</v>
      </c>
      <c r="AR77" s="99" t="str">
        <f t="shared" si="8"/>
        <v/>
      </c>
      <c r="AS77">
        <v>1.6209473789854101</v>
      </c>
      <c r="AT77">
        <v>1.5874346590596999</v>
      </c>
      <c r="AU77">
        <v>1.5310633599124199</v>
      </c>
      <c r="AV77" s="100">
        <v>0.64512804251070399</v>
      </c>
      <c r="AW77" s="99">
        <v>0.61323237633126404</v>
      </c>
      <c r="BJ77" s="99" t="str">
        <f t="shared" si="9"/>
        <v/>
      </c>
      <c r="BK77">
        <v>3.1962458112653098</v>
      </c>
      <c r="BL77" s="41">
        <v>2.9868698014321899</v>
      </c>
      <c r="BM77">
        <v>3.1519959538223499</v>
      </c>
      <c r="BN77" s="100">
        <v>0.64512804251070399</v>
      </c>
      <c r="BO77" s="99">
        <v>0.61323237633126404</v>
      </c>
      <c r="BS77" s="100"/>
      <c r="CE77" s="99" t="str">
        <f t="shared" si="10"/>
        <v/>
      </c>
      <c r="CF77">
        <v>1.8314466674927401</v>
      </c>
      <c r="CG77">
        <v>1.79366715837733</v>
      </c>
      <c r="CX77" s="99" t="str">
        <f t="shared" si="11"/>
        <v/>
      </c>
      <c r="CY77" s="98">
        <v>2.2056595712523199</v>
      </c>
      <c r="CZ77" s="98">
        <v>1.9267018217759899</v>
      </c>
    </row>
    <row r="78" spans="12:104">
      <c r="L78" s="99" t="str">
        <f t="shared" si="6"/>
        <v/>
      </c>
      <c r="M78" s="98">
        <v>1.93465711060294</v>
      </c>
      <c r="N78">
        <v>1.9454152131103299</v>
      </c>
      <c r="O78">
        <v>1.9314633913097501</v>
      </c>
      <c r="AB78" s="99" t="str">
        <f t="shared" si="7"/>
        <v/>
      </c>
      <c r="AC78" s="98">
        <v>1.95302687912337</v>
      </c>
      <c r="AD78">
        <v>1.9083140473534499</v>
      </c>
      <c r="AE78">
        <v>1.9509120681748</v>
      </c>
      <c r="AR78" s="99" t="str">
        <f t="shared" si="8"/>
        <v/>
      </c>
      <c r="AS78">
        <v>1.6215985649657898</v>
      </c>
      <c r="AT78">
        <v>1.59277981828688</v>
      </c>
      <c r="AU78">
        <v>1.5319067259518899</v>
      </c>
      <c r="AV78" s="100">
        <v>0.63074868008465501</v>
      </c>
      <c r="AW78" s="99">
        <v>0.59366723784770803</v>
      </c>
      <c r="BJ78" s="99" t="str">
        <f t="shared" si="9"/>
        <v/>
      </c>
      <c r="BK78">
        <v>3.15821655677007</v>
      </c>
      <c r="BL78" s="41">
        <v>2.9928795109725299</v>
      </c>
      <c r="BM78">
        <v>3.11520783105916</v>
      </c>
      <c r="BN78" s="100">
        <v>0.63074868008465501</v>
      </c>
      <c r="BO78" s="99">
        <v>0.59366723784770803</v>
      </c>
      <c r="BS78" s="100"/>
      <c r="CE78" s="99" t="str">
        <f t="shared" si="10"/>
        <v/>
      </c>
      <c r="CF78">
        <v>1.82469272170415</v>
      </c>
      <c r="CG78">
        <v>1.7889883330769301</v>
      </c>
      <c r="CX78" s="99" t="str">
        <f t="shared" si="11"/>
        <v/>
      </c>
      <c r="CY78" s="98">
        <v>2.2020499703310401</v>
      </c>
      <c r="CZ78" s="98">
        <v>1.92257102652634</v>
      </c>
    </row>
    <row r="79" spans="12:104">
      <c r="L79" s="99" t="str">
        <f t="shared" si="6"/>
        <v/>
      </c>
      <c r="M79" s="98">
        <v>1.9396527959454</v>
      </c>
      <c r="N79">
        <v>1.9475140361310901</v>
      </c>
      <c r="O79">
        <v>1.9361185490783199</v>
      </c>
      <c r="AB79" s="99" t="str">
        <f t="shared" si="7"/>
        <v/>
      </c>
      <c r="AC79" s="98">
        <v>1.9534672205327399</v>
      </c>
      <c r="AD79">
        <v>1.9096603488763999</v>
      </c>
      <c r="AE79">
        <v>1.95398440325164</v>
      </c>
      <c r="AR79" s="99" t="str">
        <f t="shared" si="8"/>
        <v/>
      </c>
      <c r="AS79">
        <v>1.6294304452245498</v>
      </c>
      <c r="AT79">
        <v>1.59899941712859</v>
      </c>
      <c r="AU79">
        <v>1.5326057330865799</v>
      </c>
      <c r="AV79" s="100">
        <v>0.59163927342892497</v>
      </c>
      <c r="AW79" s="99">
        <v>0.57474682914410502</v>
      </c>
      <c r="BJ79" s="99" t="str">
        <f t="shared" si="9"/>
        <v/>
      </c>
      <c r="BK79">
        <v>3.1087467400321898</v>
      </c>
      <c r="BL79" s="41">
        <v>3.00008766213625</v>
      </c>
      <c r="BM79">
        <v>3.0786017853266499</v>
      </c>
      <c r="BN79" s="100">
        <v>0.59163927342892497</v>
      </c>
      <c r="BO79" s="99">
        <v>0.57474682914410502</v>
      </c>
      <c r="BS79" s="100"/>
      <c r="CE79" s="99" t="str">
        <f t="shared" si="10"/>
        <v/>
      </c>
      <c r="CF79">
        <v>1.8300852767226401</v>
      </c>
      <c r="CG79">
        <v>1.78408583281969</v>
      </c>
      <c r="CX79" s="99" t="str">
        <f t="shared" si="11"/>
        <v/>
      </c>
      <c r="CY79" s="98">
        <v>2.2102712508784199</v>
      </c>
      <c r="CZ79" s="98">
        <v>1.9343243465711699</v>
      </c>
    </row>
    <row r="80" spans="12:104">
      <c r="L80" s="99" t="str">
        <f t="shared" si="6"/>
        <v/>
      </c>
      <c r="M80" s="98">
        <v>1.94899831373222</v>
      </c>
      <c r="N80">
        <v>1.94947387280391</v>
      </c>
      <c r="O80">
        <v>1.94104235267085</v>
      </c>
      <c r="AB80" s="99" t="str">
        <f t="shared" si="7"/>
        <v/>
      </c>
      <c r="AC80" s="98">
        <v>1.9669421772732201</v>
      </c>
      <c r="AD80">
        <v>1.9108500055748201</v>
      </c>
      <c r="AE80">
        <v>1.95750736901781</v>
      </c>
      <c r="AR80" s="99" t="str">
        <f t="shared" si="8"/>
        <v/>
      </c>
      <c r="AS80">
        <v>1.65084713308292</v>
      </c>
      <c r="AT80">
        <v>1.62137053193422</v>
      </c>
      <c r="AU80">
        <v>1.5331853025169901</v>
      </c>
      <c r="AV80" s="100">
        <v>0.55254860402920003</v>
      </c>
      <c r="AW80" s="99">
        <v>0.55538319028202499</v>
      </c>
      <c r="BJ80" s="99" t="str">
        <f t="shared" si="9"/>
        <v/>
      </c>
      <c r="BK80">
        <v>3.0436628529087599</v>
      </c>
      <c r="BL80" s="41">
        <v>3.0058323697754701</v>
      </c>
      <c r="BM80">
        <v>3.0421839261568198</v>
      </c>
      <c r="BN80" s="100">
        <v>0.55254860402920003</v>
      </c>
      <c r="BO80" s="99">
        <v>0.55538319028202499</v>
      </c>
      <c r="BS80" s="100"/>
      <c r="CE80" s="99" t="str">
        <f t="shared" si="10"/>
        <v/>
      </c>
      <c r="CF80">
        <v>1.8322730548152399</v>
      </c>
      <c r="CG80">
        <v>1.77921823418535</v>
      </c>
      <c r="CX80" s="99" t="str">
        <f t="shared" si="11"/>
        <v/>
      </c>
      <c r="CY80" s="98">
        <v>2.2115006785606499</v>
      </c>
      <c r="CZ80" s="98">
        <v>1.9406112544915</v>
      </c>
    </row>
    <row r="81" spans="12:104">
      <c r="L81" s="99" t="str">
        <f t="shared" si="6"/>
        <v/>
      </c>
      <c r="M81" s="98">
        <v>1.9531964329304401</v>
      </c>
      <c r="N81">
        <v>1.9511813459073699</v>
      </c>
      <c r="O81">
        <v>1.94625682519127</v>
      </c>
      <c r="AB81" s="99" t="str">
        <f t="shared" si="7"/>
        <v/>
      </c>
      <c r="AC81" s="98">
        <v>1.9675515490350399</v>
      </c>
      <c r="AD81">
        <v>1.91180839713632</v>
      </c>
      <c r="AE81">
        <v>1.96157930590853</v>
      </c>
      <c r="AR81" s="99" t="str">
        <f t="shared" si="8"/>
        <v/>
      </c>
      <c r="AS81">
        <v>1.6513187761491999</v>
      </c>
      <c r="AT81">
        <v>1.6097978366317398</v>
      </c>
      <c r="AU81">
        <v>1.53360279352142</v>
      </c>
      <c r="AV81" s="100">
        <v>0.55580105036268601</v>
      </c>
      <c r="AW81" s="99">
        <v>0.536764370115977</v>
      </c>
      <c r="BJ81" s="99" t="str">
        <f t="shared" si="9"/>
        <v/>
      </c>
      <c r="BK81">
        <v>3.0365871993915801</v>
      </c>
      <c r="BL81" s="41">
        <v>2.8031379347662098</v>
      </c>
      <c r="BM81">
        <v>3.00596067240371</v>
      </c>
      <c r="BN81" s="100">
        <v>0.55580105036268601</v>
      </c>
      <c r="BO81" s="99">
        <v>0.536764370115977</v>
      </c>
      <c r="BS81" s="100"/>
      <c r="CE81" s="99" t="str">
        <f t="shared" si="10"/>
        <v/>
      </c>
      <c r="CF81">
        <v>1.8263515970957001</v>
      </c>
      <c r="CG81">
        <v>1.7741093256560501</v>
      </c>
      <c r="CX81" s="99" t="str">
        <f t="shared" si="11"/>
        <v/>
      </c>
      <c r="CY81" s="98">
        <v>2.21606621438058</v>
      </c>
      <c r="CZ81" s="98">
        <v>1.9475108704699999</v>
      </c>
    </row>
    <row r="82" spans="12:104">
      <c r="L82" s="99" t="str">
        <f t="shared" si="6"/>
        <v/>
      </c>
      <c r="M82" s="98">
        <v>1.9604387785480999</v>
      </c>
      <c r="N82">
        <v>1.95272524844349</v>
      </c>
      <c r="O82">
        <v>1.9517469364556299</v>
      </c>
      <c r="AB82" s="99" t="str">
        <f t="shared" si="7"/>
        <v/>
      </c>
      <c r="AC82" s="98">
        <v>1.97081422460811</v>
      </c>
      <c r="AD82">
        <v>1.91258027095848</v>
      </c>
      <c r="AE82">
        <v>1.96616114077214</v>
      </c>
      <c r="AR82" s="99" t="str">
        <f t="shared" si="8"/>
        <v/>
      </c>
      <c r="AS82">
        <v>1.6577865732780601</v>
      </c>
      <c r="AT82">
        <v>1.6160142497760099</v>
      </c>
      <c r="AU82">
        <v>1.5338718305308501</v>
      </c>
      <c r="AV82" s="100">
        <v>0.56000119766158096</v>
      </c>
      <c r="AW82" s="99">
        <v>0.51756344079831496</v>
      </c>
      <c r="BJ82" s="99" t="str">
        <f t="shared" si="9"/>
        <v/>
      </c>
      <c r="BK82">
        <v>3.0180976991448203</v>
      </c>
      <c r="BL82" s="41">
        <v>2.8092293722972803</v>
      </c>
      <c r="BM82">
        <v>2.9699387740729497</v>
      </c>
      <c r="BN82" s="100">
        <v>0.56000119766158096</v>
      </c>
      <c r="BO82" s="99">
        <v>0.51756344079831496</v>
      </c>
      <c r="BS82" s="100"/>
      <c r="CE82" s="99" t="str">
        <f t="shared" si="10"/>
        <v/>
      </c>
      <c r="CF82">
        <v>1.8421918277281299</v>
      </c>
      <c r="CG82">
        <v>1.76903053301525</v>
      </c>
      <c r="CX82" s="99" t="str">
        <f t="shared" si="11"/>
        <v/>
      </c>
      <c r="CY82" s="98">
        <v>2.2185644121958399</v>
      </c>
      <c r="CZ82" s="98">
        <v>1.95316542429754</v>
      </c>
    </row>
    <row r="83" spans="12:104">
      <c r="L83" s="99" t="str">
        <f t="shared" si="6"/>
        <v/>
      </c>
      <c r="M83" s="98">
        <v>1.9604876719479201</v>
      </c>
      <c r="N83">
        <v>1.9540178552123899</v>
      </c>
      <c r="O83">
        <v>1.9575162767713401</v>
      </c>
      <c r="AB83" s="99" t="str">
        <f t="shared" si="7"/>
        <v/>
      </c>
      <c r="AC83" s="98">
        <v>1.97456921082548</v>
      </c>
      <c r="AD83">
        <v>1.9131178209736199</v>
      </c>
      <c r="AE83">
        <v>1.97134174117224</v>
      </c>
      <c r="AR83" s="99" t="str">
        <f t="shared" si="8"/>
        <v/>
      </c>
      <c r="AS83">
        <v>1.6693700566096701</v>
      </c>
      <c r="AT83">
        <v>1.62315829687868</v>
      </c>
      <c r="AU83">
        <v>1.5339707191863501</v>
      </c>
      <c r="AV83" s="100">
        <v>0.53673886591675102</v>
      </c>
      <c r="AW83" s="99">
        <v>0.49869452510562601</v>
      </c>
      <c r="BJ83" s="99" t="str">
        <f t="shared" si="9"/>
        <v/>
      </c>
      <c r="BK83">
        <v>2.9823926735191799</v>
      </c>
      <c r="BL83" s="41">
        <v>2.8157861245918903</v>
      </c>
      <c r="BM83">
        <v>2.9341253361664803</v>
      </c>
      <c r="BN83" s="100">
        <v>0.53673886591675102</v>
      </c>
      <c r="BO83" s="99">
        <v>0.49869452510562601</v>
      </c>
      <c r="BS83" s="100"/>
      <c r="CE83" s="99" t="str">
        <f t="shared" si="10"/>
        <v/>
      </c>
      <c r="CF83">
        <v>1.8445087989803599</v>
      </c>
      <c r="CG83">
        <v>1.76369568519453</v>
      </c>
      <c r="CX83" s="99" t="str">
        <f t="shared" si="11"/>
        <v/>
      </c>
      <c r="CY83" s="98">
        <v>2.2256062033383399</v>
      </c>
      <c r="CZ83" s="98">
        <v>1.96092592848139</v>
      </c>
    </row>
    <row r="84" spans="12:104">
      <c r="L84" s="99" t="str">
        <f t="shared" si="6"/>
        <v/>
      </c>
      <c r="M84" s="98">
        <v>1.96578083254624</v>
      </c>
      <c r="N84">
        <v>1.9551281733239601</v>
      </c>
      <c r="O84">
        <v>1.9636011589778899</v>
      </c>
      <c r="AB84" s="99" t="str">
        <f t="shared" si="7"/>
        <v/>
      </c>
      <c r="AC84" s="98">
        <v>1.97699460403714</v>
      </c>
      <c r="AD84">
        <v>1.9134467772794099</v>
      </c>
      <c r="AE84">
        <v>1.97699981567387</v>
      </c>
      <c r="AR84" s="99" t="str">
        <f t="shared" si="8"/>
        <v/>
      </c>
      <c r="AS84">
        <v>1.6680205309682599</v>
      </c>
      <c r="AT84">
        <v>1.6301673258091998</v>
      </c>
      <c r="AU84">
        <v>1.5338996773384499</v>
      </c>
      <c r="AV84" s="100">
        <v>0.49966088719294799</v>
      </c>
      <c r="AW84" s="99">
        <v>0.47917809880149997</v>
      </c>
      <c r="BJ84" s="99" t="str">
        <f t="shared" si="9"/>
        <v/>
      </c>
      <c r="BK84">
        <v>2.9276704612365703</v>
      </c>
      <c r="BL84" s="41">
        <v>2.8228706128940599</v>
      </c>
      <c r="BM84">
        <v>2.8985278447768401</v>
      </c>
      <c r="BN84" s="100">
        <v>0.49966088719294799</v>
      </c>
      <c r="BO84" s="99">
        <v>0.47917809880149997</v>
      </c>
      <c r="BS84" s="100"/>
      <c r="CE84" s="99" t="str">
        <f t="shared" si="10"/>
        <v/>
      </c>
      <c r="CF84">
        <v>1.8411107515503899</v>
      </c>
      <c r="CG84">
        <v>1.7583901501714001</v>
      </c>
      <c r="CX84" s="99" t="str">
        <f t="shared" si="11"/>
        <v/>
      </c>
      <c r="CY84" s="98">
        <v>2.2232238886382101</v>
      </c>
      <c r="CZ84" s="98">
        <v>1.96096176264384</v>
      </c>
    </row>
    <row r="85" spans="12:104">
      <c r="L85" s="99" t="str">
        <f t="shared" si="6"/>
        <v/>
      </c>
      <c r="M85" s="98">
        <v>1.97107168729172</v>
      </c>
      <c r="N85">
        <v>1.9559950408625699</v>
      </c>
      <c r="O85">
        <v>1.9701871595379401</v>
      </c>
      <c r="AB85" s="99" t="str">
        <f t="shared" si="7"/>
        <v/>
      </c>
      <c r="AC85" s="98">
        <v>1.98085709030337</v>
      </c>
      <c r="AD85">
        <v>1.9135474631101601</v>
      </c>
      <c r="AE85">
        <v>1.9832233738965499</v>
      </c>
      <c r="AR85" s="99" t="str">
        <f t="shared" si="8"/>
        <v/>
      </c>
      <c r="AS85">
        <v>1.67161740515184</v>
      </c>
      <c r="AT85">
        <v>1.64363787568203</v>
      </c>
      <c r="AU85">
        <v>1.53365951731202</v>
      </c>
      <c r="AV85" s="100">
        <v>0.45961315144306703</v>
      </c>
      <c r="AW85" s="99">
        <v>0.46015164172983802</v>
      </c>
      <c r="BJ85" s="99" t="str">
        <f t="shared" si="9"/>
        <v/>
      </c>
      <c r="BK85">
        <v>2.8643573896397498</v>
      </c>
      <c r="BL85" s="41">
        <v>2.8289656134873797</v>
      </c>
      <c r="BM85">
        <v>2.8631541956993298</v>
      </c>
      <c r="BN85" s="100">
        <v>0.45961315144306703</v>
      </c>
      <c r="BO85" s="99">
        <v>0.46015164172983802</v>
      </c>
      <c r="BS85" s="100"/>
      <c r="CE85" s="99" t="str">
        <f t="shared" si="10"/>
        <v/>
      </c>
      <c r="CF85">
        <v>1.82557567934607</v>
      </c>
      <c r="CG85">
        <v>1.7528169757076699</v>
      </c>
      <c r="CX85" s="99" t="str">
        <f t="shared" si="11"/>
        <v/>
      </c>
      <c r="CY85" s="98">
        <v>2.2248678709360301</v>
      </c>
      <c r="CZ85" s="98">
        <v>1.9655059226829401</v>
      </c>
    </row>
    <row r="86" spans="12:104">
      <c r="L86" s="99" t="str">
        <f t="shared" si="6"/>
        <v/>
      </c>
      <c r="M86" s="98">
        <v>1.9714210975782001</v>
      </c>
      <c r="N86">
        <v>1.9551878956539701</v>
      </c>
      <c r="O86">
        <v>1.9719836644141799</v>
      </c>
      <c r="AB86" s="99" t="str">
        <f t="shared" si="7"/>
        <v/>
      </c>
      <c r="AC86" s="98">
        <v>1.9814980253869301</v>
      </c>
      <c r="AD86">
        <v>1.91171666123256</v>
      </c>
      <c r="AE86">
        <v>1.98222092482807</v>
      </c>
      <c r="AR86" s="99" t="str">
        <f t="shared" si="8"/>
        <v/>
      </c>
      <c r="AS86">
        <v>1.67029824822941</v>
      </c>
      <c r="AT86">
        <v>1.6052225040623</v>
      </c>
      <c r="AU86">
        <v>1.53173564002945</v>
      </c>
      <c r="AV86" s="100">
        <v>0.463432712833103</v>
      </c>
      <c r="AW86" s="99">
        <v>0.44160381501486601</v>
      </c>
      <c r="BJ86" s="99" t="str">
        <f t="shared" si="9"/>
        <v/>
      </c>
      <c r="BK86">
        <v>2.85597544251236</v>
      </c>
      <c r="BL86" s="41">
        <v>2.6284425191487499</v>
      </c>
      <c r="BM86">
        <v>2.8271940255939101</v>
      </c>
      <c r="BN86" s="100">
        <v>0.463432712833103</v>
      </c>
      <c r="BO86" s="99">
        <v>0.44160381501486601</v>
      </c>
      <c r="BS86" s="100"/>
      <c r="CE86" s="99" t="str">
        <f t="shared" si="10"/>
        <v/>
      </c>
      <c r="CF86">
        <v>1.9666455489816601</v>
      </c>
      <c r="CG86">
        <v>1.9658693280648101</v>
      </c>
      <c r="CX86" s="99" t="str">
        <f t="shared" si="11"/>
        <v/>
      </c>
      <c r="CY86" s="98">
        <v>2.2263553726189702</v>
      </c>
      <c r="CZ86" s="98">
        <v>1.97093253177607</v>
      </c>
    </row>
    <row r="87" spans="12:104">
      <c r="L87" s="99" t="str">
        <f t="shared" si="6"/>
        <v/>
      </c>
      <c r="M87" s="98">
        <v>1.97261681735645</v>
      </c>
      <c r="N87">
        <v>1.95446399919234</v>
      </c>
      <c r="O87">
        <v>1.97420797013686</v>
      </c>
      <c r="AB87" s="99" t="str">
        <f t="shared" si="7"/>
        <v/>
      </c>
      <c r="AC87" s="98">
        <v>1.9755512882558699</v>
      </c>
      <c r="AD87">
        <v>1.9100939650988</v>
      </c>
      <c r="AE87">
        <v>1.98191622849224</v>
      </c>
      <c r="AR87" s="99" t="str">
        <f t="shared" si="8"/>
        <v/>
      </c>
      <c r="AS87">
        <v>1.6695847500412397</v>
      </c>
      <c r="AT87">
        <v>1.6103312061225601</v>
      </c>
      <c r="AU87">
        <v>1.5300624971794501</v>
      </c>
      <c r="AV87" s="100">
        <v>0.46553715262206102</v>
      </c>
      <c r="AW87" s="99">
        <v>0.42300203704242101</v>
      </c>
      <c r="BJ87" s="99" t="str">
        <f t="shared" si="9"/>
        <v/>
      </c>
      <c r="BK87">
        <v>2.8412527643767698</v>
      </c>
      <c r="BL87" s="41">
        <v>2.6352056962739501</v>
      </c>
      <c r="BM87">
        <v>2.7913758294575199</v>
      </c>
      <c r="BN87" s="100">
        <v>0.46553715262206102</v>
      </c>
      <c r="BO87" s="99">
        <v>0.42300203704242101</v>
      </c>
      <c r="BS87" s="100"/>
      <c r="CE87" s="99" t="str">
        <f t="shared" si="10"/>
        <v/>
      </c>
      <c r="CF87">
        <v>1.9751339515086099</v>
      </c>
      <c r="CG87">
        <v>1.9519820519403099</v>
      </c>
      <c r="CX87" s="99" t="str">
        <f t="shared" si="11"/>
        <v/>
      </c>
      <c r="CY87" s="98">
        <v>2.22560937601363</v>
      </c>
      <c r="CZ87" s="98">
        <v>1.97277746002484</v>
      </c>
    </row>
    <row r="88" spans="12:104">
      <c r="L88" s="99" t="str">
        <f t="shared" si="6"/>
        <v/>
      </c>
      <c r="M88" s="98">
        <v>1.97913922226159</v>
      </c>
      <c r="N88">
        <v>1.9537396610475399</v>
      </c>
      <c r="O88">
        <v>1.9768560599109</v>
      </c>
      <c r="AB88" s="99" t="str">
        <f t="shared" si="7"/>
        <v/>
      </c>
      <c r="AC88" s="98">
        <v>1.9838707434340499</v>
      </c>
      <c r="AD88">
        <v>1.9085213238619101</v>
      </c>
      <c r="AE88">
        <v>1.9823062934637601</v>
      </c>
      <c r="AR88" s="99" t="str">
        <f t="shared" si="8"/>
        <v/>
      </c>
      <c r="AS88">
        <v>1.6621021065849502</v>
      </c>
      <c r="AT88">
        <v>1.61724934222675</v>
      </c>
      <c r="AU88">
        <v>1.52847514678879</v>
      </c>
      <c r="AV88" s="100">
        <v>0.46293592960309898</v>
      </c>
      <c r="AW88" s="99">
        <v>0.40468329610467901</v>
      </c>
      <c r="BJ88" s="99" t="str">
        <f t="shared" si="9"/>
        <v/>
      </c>
      <c r="BK88">
        <v>2.8002532815069601</v>
      </c>
      <c r="BL88" s="41">
        <v>2.6422532719528298</v>
      </c>
      <c r="BM88">
        <v>2.7557048017643901</v>
      </c>
      <c r="BN88" s="100">
        <v>0.46293592960309898</v>
      </c>
      <c r="BO88" s="99">
        <v>0.40468329610467901</v>
      </c>
      <c r="BS88" s="100"/>
      <c r="CE88" s="99" t="str">
        <f t="shared" si="10"/>
        <v/>
      </c>
      <c r="CF88">
        <v>1.9605088224131799</v>
      </c>
      <c r="CG88">
        <v>1.9379927451810099</v>
      </c>
      <c r="CX88" s="99" t="str">
        <f t="shared" si="11"/>
        <v/>
      </c>
      <c r="CY88" s="98">
        <v>2.2238118561825702</v>
      </c>
      <c r="CZ88" s="98">
        <v>1.9729495548420199</v>
      </c>
    </row>
    <row r="89" spans="12:104">
      <c r="L89" s="99" t="str">
        <f t="shared" si="6"/>
        <v/>
      </c>
      <c r="M89" s="98">
        <v>1.9806712244843101</v>
      </c>
      <c r="N89">
        <v>1.9530196274023399</v>
      </c>
      <c r="O89">
        <v>1.9799310257081599</v>
      </c>
      <c r="AB89" s="99" t="str">
        <f t="shared" si="7"/>
        <v/>
      </c>
      <c r="AC89" s="98">
        <v>1.98131923773049</v>
      </c>
      <c r="AD89">
        <v>1.9070288849222701</v>
      </c>
      <c r="AE89">
        <v>1.9834113700870799</v>
      </c>
      <c r="AR89" s="99" t="str">
        <f t="shared" si="8"/>
        <v/>
      </c>
      <c r="AS89">
        <v>1.65581863642611</v>
      </c>
      <c r="AT89">
        <v>1.62563472183144</v>
      </c>
      <c r="AU89">
        <v>1.5270005404556899</v>
      </c>
      <c r="AV89" s="100">
        <v>0.41504741772981302</v>
      </c>
      <c r="AW89" s="99">
        <v>0.38695771571946203</v>
      </c>
      <c r="BJ89" s="99" t="str">
        <f t="shared" si="9"/>
        <v/>
      </c>
      <c r="BK89">
        <v>2.7519948499670801</v>
      </c>
      <c r="BL89" s="41">
        <v>2.6495287146639002</v>
      </c>
      <c r="BM89">
        <v>2.7201864103233899</v>
      </c>
      <c r="BN89" s="100">
        <v>0.41504741772981302</v>
      </c>
      <c r="BO89" s="99">
        <v>0.38695771571946203</v>
      </c>
      <c r="BS89" s="100"/>
      <c r="CE89" s="99" t="str">
        <f t="shared" si="10"/>
        <v/>
      </c>
      <c r="CF89">
        <v>1.9329688172061701</v>
      </c>
      <c r="CG89">
        <v>1.92427116218468</v>
      </c>
      <c r="CX89" s="99" t="str">
        <f t="shared" si="11"/>
        <v/>
      </c>
      <c r="CY89" s="98">
        <v>2.2286746259451999</v>
      </c>
      <c r="CZ89" s="98">
        <v>1.9786649127281</v>
      </c>
    </row>
    <row r="90" spans="12:104">
      <c r="L90" s="99" t="str">
        <f t="shared" si="6"/>
        <v/>
      </c>
      <c r="M90" s="98">
        <v>1.99436133034727</v>
      </c>
      <c r="N90">
        <v>1.95223601086368</v>
      </c>
      <c r="O90">
        <v>1.9834482293279601</v>
      </c>
      <c r="AB90" s="99" t="str">
        <f t="shared" si="7"/>
        <v/>
      </c>
      <c r="AC90" s="98">
        <v>1.99756028082739</v>
      </c>
      <c r="AD90">
        <v>1.90548789953502</v>
      </c>
      <c r="AE90">
        <v>1.9850448909679499</v>
      </c>
      <c r="AR90" s="99" t="str">
        <f t="shared" si="8"/>
        <v/>
      </c>
      <c r="AS90">
        <v>1.6647358634482401</v>
      </c>
      <c r="AT90">
        <v>1.6439869587287799</v>
      </c>
      <c r="AU90">
        <v>1.5255067625048802</v>
      </c>
      <c r="AV90" s="100">
        <v>0.37368939174466898</v>
      </c>
      <c r="AW90" s="99">
        <v>0.36866758399398503</v>
      </c>
      <c r="BJ90" s="99" t="str">
        <f t="shared" si="9"/>
        <v/>
      </c>
      <c r="BK90">
        <v>2.6867193801348801</v>
      </c>
      <c r="BL90" s="41">
        <v>2.6564551845828301</v>
      </c>
      <c r="BM90">
        <v>2.6848264156591002</v>
      </c>
      <c r="BN90" s="100">
        <v>0.37368939174466898</v>
      </c>
      <c r="BO90" s="99">
        <v>0.36866758399398503</v>
      </c>
      <c r="BS90" s="100"/>
      <c r="CE90" s="99" t="str">
        <f t="shared" si="10"/>
        <v/>
      </c>
      <c r="CF90">
        <v>1.9066544871226001</v>
      </c>
      <c r="CG90">
        <v>1.9111499420921301</v>
      </c>
      <c r="CX90" s="99" t="str">
        <f t="shared" si="11"/>
        <v/>
      </c>
      <c r="CY90" s="98">
        <v>2.22599300336385</v>
      </c>
      <c r="CZ90" s="98">
        <v>1.9787913616250701</v>
      </c>
    </row>
    <row r="91" spans="12:104">
      <c r="L91" s="99" t="str">
        <f t="shared" si="6"/>
        <v/>
      </c>
      <c r="M91" s="98">
        <v>1.9946729561629699</v>
      </c>
      <c r="N91">
        <v>1.9514118164354699</v>
      </c>
      <c r="O91">
        <v>1.9874193994523199</v>
      </c>
      <c r="AB91" s="99" t="str">
        <f t="shared" si="7"/>
        <v/>
      </c>
      <c r="AC91" s="98">
        <v>1.9915031852909899</v>
      </c>
      <c r="AD91">
        <v>1.9039481890882599</v>
      </c>
      <c r="AE91">
        <v>1.98734356425818</v>
      </c>
      <c r="AR91" s="99" t="str">
        <f t="shared" si="8"/>
        <v/>
      </c>
      <c r="AS91">
        <v>1.65828410348059</v>
      </c>
      <c r="AT91">
        <v>1.6139523362046901</v>
      </c>
      <c r="AU91">
        <v>1.5240370777043</v>
      </c>
      <c r="AV91" s="100">
        <v>0.38512853350160903</v>
      </c>
      <c r="AW91" s="99">
        <v>0.350641473123948</v>
      </c>
      <c r="BJ91" s="99" t="str">
        <f t="shared" si="9"/>
        <v/>
      </c>
      <c r="BK91">
        <v>2.6826343283676501</v>
      </c>
      <c r="BL91" s="41">
        <v>2.4567498501576899</v>
      </c>
      <c r="BM91">
        <v>2.6496308921610598</v>
      </c>
      <c r="BN91" s="100">
        <v>0.38512853350160903</v>
      </c>
      <c r="BO91" s="99">
        <v>0.350641473123948</v>
      </c>
      <c r="BS91" s="100"/>
      <c r="CE91" s="99" t="str">
        <f t="shared" si="10"/>
        <v/>
      </c>
      <c r="CF91">
        <v>1.87536297893354</v>
      </c>
      <c r="CG91">
        <v>1.8978775984132401</v>
      </c>
      <c r="CX91" s="99" t="str">
        <f t="shared" si="11"/>
        <v/>
      </c>
      <c r="CY91" s="98">
        <v>2.2371535201284498</v>
      </c>
      <c r="CZ91" s="98">
        <v>1.9910996792423601</v>
      </c>
    </row>
    <row r="92" spans="12:104">
      <c r="L92" s="99" t="str">
        <f t="shared" si="6"/>
        <v/>
      </c>
      <c r="M92" s="98">
        <v>1.99878036850979</v>
      </c>
      <c r="N92">
        <v>1.9504890061365401</v>
      </c>
      <c r="O92">
        <v>1.9918616556350099</v>
      </c>
      <c r="AB92" s="99" t="str">
        <f t="shared" si="7"/>
        <v/>
      </c>
      <c r="AC92" s="98">
        <v>1.99600238473771</v>
      </c>
      <c r="AD92">
        <v>1.9023006494810599</v>
      </c>
      <c r="AE92">
        <v>1.9904482778433601</v>
      </c>
      <c r="AR92" s="99" t="str">
        <f t="shared" si="8"/>
        <v/>
      </c>
      <c r="AS92">
        <v>1.65352355504672</v>
      </c>
      <c r="AT92">
        <v>1.6190558050643697</v>
      </c>
      <c r="AU92">
        <v>1.52248213699487</v>
      </c>
      <c r="AV92" s="100">
        <v>0.40799109567092001</v>
      </c>
      <c r="AW92" s="99">
        <v>0.33171994928224302</v>
      </c>
      <c r="BJ92" s="99" t="str">
        <f t="shared" si="9"/>
        <v/>
      </c>
      <c r="BK92">
        <v>2.66823442633528</v>
      </c>
      <c r="BL92" s="41">
        <v>2.4634773595559603</v>
      </c>
      <c r="BM92">
        <v>2.6146062512031101</v>
      </c>
      <c r="BN92" s="100">
        <v>0.40799109567092001</v>
      </c>
      <c r="BO92" s="99">
        <v>0.33171994928224302</v>
      </c>
      <c r="BS92" s="100"/>
      <c r="CE92" s="99" t="str">
        <f t="shared" si="10"/>
        <v/>
      </c>
      <c r="CF92">
        <v>1.87705344088877</v>
      </c>
      <c r="CG92">
        <v>1.88519577073672</v>
      </c>
      <c r="CX92" s="99" t="str">
        <f t="shared" si="11"/>
        <v/>
      </c>
      <c r="CY92" s="98">
        <v>2.2365465902147599</v>
      </c>
      <c r="CZ92" s="98">
        <v>1.9940371939177699</v>
      </c>
    </row>
    <row r="93" spans="12:104">
      <c r="L93" s="99" t="str">
        <f t="shared" si="6"/>
        <v/>
      </c>
      <c r="M93" s="98">
        <v>1.9950949957208399</v>
      </c>
      <c r="N93">
        <v>1.9495132064791501</v>
      </c>
      <c r="O93">
        <v>1.9968207933118201</v>
      </c>
      <c r="AB93" s="99" t="str">
        <f t="shared" si="7"/>
        <v/>
      </c>
      <c r="AC93" s="98">
        <v>1.9892714664719</v>
      </c>
      <c r="AD93">
        <v>1.90062241183207</v>
      </c>
      <c r="AE93">
        <v>1.99436030444995</v>
      </c>
      <c r="AR93" s="99" t="str">
        <f t="shared" si="8"/>
        <v/>
      </c>
      <c r="AS93">
        <v>1.6480619382825101</v>
      </c>
      <c r="AT93">
        <v>1.62504866993141</v>
      </c>
      <c r="AU93">
        <v>1.5209101070261299</v>
      </c>
      <c r="AV93" s="100">
        <v>0.37770249645670601</v>
      </c>
      <c r="AW93" s="99">
        <v>0.312782018948074</v>
      </c>
      <c r="BJ93" s="99" t="str">
        <f t="shared" si="9"/>
        <v/>
      </c>
      <c r="BK93">
        <v>2.6405054151602703</v>
      </c>
      <c r="BL93" s="41">
        <v>2.4702705277687902</v>
      </c>
      <c r="BM93">
        <v>2.5797592664632498</v>
      </c>
      <c r="BN93" s="100">
        <v>0.37770249645670601</v>
      </c>
      <c r="BO93" s="99">
        <v>0.312782018948074</v>
      </c>
      <c r="BS93" s="100"/>
      <c r="CE93" s="99" t="str">
        <f t="shared" si="10"/>
        <v/>
      </c>
      <c r="CF93">
        <v>1.85873897328738</v>
      </c>
      <c r="CG93">
        <v>1.8723338532043601</v>
      </c>
      <c r="CX93" s="99" t="str">
        <f t="shared" si="11"/>
        <v/>
      </c>
      <c r="CY93" s="98">
        <v>2.23833859193061</v>
      </c>
      <c r="CZ93" s="98">
        <v>1.9967834360616401</v>
      </c>
    </row>
    <row r="94" spans="12:104">
      <c r="L94" s="99" t="str">
        <f t="shared" si="6"/>
        <v/>
      </c>
      <c r="M94" s="98">
        <v>1.9947705598839101</v>
      </c>
      <c r="N94">
        <v>1.9484336455794</v>
      </c>
      <c r="O94">
        <v>2.0023926396109801</v>
      </c>
      <c r="AB94" s="99" t="str">
        <f t="shared" si="7"/>
        <v/>
      </c>
      <c r="AC94" s="98">
        <v>1.99088093946194</v>
      </c>
      <c r="AD94">
        <v>1.8988191116243101</v>
      </c>
      <c r="AE94">
        <v>1.99894829603476</v>
      </c>
      <c r="AR94" s="99" t="str">
        <f t="shared" si="8"/>
        <v/>
      </c>
      <c r="AS94">
        <v>1.65043822542757</v>
      </c>
      <c r="AT94">
        <v>1.6324400585878203</v>
      </c>
      <c r="AU94">
        <v>1.51922845408144</v>
      </c>
      <c r="AV94" s="100">
        <v>0.33356128929901202</v>
      </c>
      <c r="AW94" s="99">
        <v>0.292635793911456</v>
      </c>
      <c r="BJ94" s="99" t="str">
        <f t="shared" si="9"/>
        <v/>
      </c>
      <c r="BK94">
        <v>2.5781992569854397</v>
      </c>
      <c r="BL94" s="41">
        <v>2.4771193378624803</v>
      </c>
      <c r="BM94">
        <v>2.54509710170773</v>
      </c>
      <c r="BN94" s="100">
        <v>0.33356128929901202</v>
      </c>
      <c r="BO94" s="99">
        <v>0.292635793911456</v>
      </c>
      <c r="BS94" s="100"/>
      <c r="CE94" s="99" t="str">
        <f t="shared" si="10"/>
        <v/>
      </c>
      <c r="CF94">
        <v>1.8418631652530399</v>
      </c>
      <c r="CG94">
        <v>1.8599645856420099</v>
      </c>
      <c r="CX94" s="99" t="str">
        <f t="shared" si="11"/>
        <v/>
      </c>
      <c r="CY94" s="98">
        <v>2.2313825544057702</v>
      </c>
      <c r="CZ94" s="98">
        <v>1.99383490688033</v>
      </c>
    </row>
    <row r="95" spans="12:104">
      <c r="L95" s="99" t="str">
        <f t="shared" si="6"/>
        <v/>
      </c>
      <c r="M95" s="98">
        <v>2.0085829685983501</v>
      </c>
      <c r="N95">
        <v>1.9473195853057601</v>
      </c>
      <c r="O95">
        <v>2.00858296312953</v>
      </c>
      <c r="AB95" s="99" t="str">
        <f t="shared" si="7"/>
        <v/>
      </c>
      <c r="AC95" s="98">
        <v>2.00704196424716</v>
      </c>
      <c r="AD95">
        <v>1.89699802050156</v>
      </c>
      <c r="AE95">
        <v>2.0045506991300801</v>
      </c>
      <c r="AR95" s="99">
        <f t="shared" si="8"/>
        <v>9</v>
      </c>
      <c r="AS95">
        <v>1.6635444569307201</v>
      </c>
      <c r="AT95">
        <v>1.64895761283065</v>
      </c>
      <c r="AU95">
        <v>1.5175339931226701</v>
      </c>
      <c r="AV95" s="100">
        <v>0.28040004957669101</v>
      </c>
      <c r="AW95" s="99">
        <v>0.272244714179535</v>
      </c>
      <c r="BJ95" s="99">
        <f t="shared" si="9"/>
        <v>9</v>
      </c>
      <c r="BK95">
        <v>2.5121337635453598</v>
      </c>
      <c r="BL95" s="41">
        <v>2.48437641803952</v>
      </c>
      <c r="BM95">
        <v>2.51062734134142</v>
      </c>
      <c r="BN95" s="100">
        <v>0.28040004957669101</v>
      </c>
      <c r="BO95" s="99">
        <v>0.272244714179535</v>
      </c>
      <c r="BS95" s="100"/>
      <c r="CE95" s="99" t="str">
        <f t="shared" si="10"/>
        <v/>
      </c>
      <c r="CF95">
        <v>1.8191205263647301</v>
      </c>
      <c r="CG95">
        <v>1.8474050997717399</v>
      </c>
      <c r="CX95" s="99" t="str">
        <f t="shared" si="11"/>
        <v/>
      </c>
      <c r="CY95" s="98">
        <v>2.23159742377175</v>
      </c>
      <c r="CZ95" s="98">
        <v>1.99739514316348</v>
      </c>
    </row>
    <row r="96" spans="12:104">
      <c r="L96" s="99" t="str">
        <f t="shared" si="6"/>
        <v/>
      </c>
      <c r="M96" s="98">
        <v>2.0114464463228998</v>
      </c>
      <c r="N96">
        <v>1.95216370018872</v>
      </c>
      <c r="O96">
        <v>2.0079823514488901</v>
      </c>
      <c r="AB96" s="99" t="str">
        <f t="shared" si="7"/>
        <v/>
      </c>
      <c r="AC96" s="98">
        <v>2.0056258233583102</v>
      </c>
      <c r="AD96">
        <v>1.9022339969278901</v>
      </c>
      <c r="AE96">
        <v>2.0016581888396798</v>
      </c>
      <c r="AR96" s="99" t="str">
        <f t="shared" si="8"/>
        <v/>
      </c>
      <c r="AS96">
        <v>1.6651464357974501</v>
      </c>
      <c r="AT96">
        <v>1.6494875978458399</v>
      </c>
      <c r="AU96">
        <v>1.52214401221897</v>
      </c>
      <c r="AV96" s="100">
        <v>0.28719330797843301</v>
      </c>
      <c r="AW96" s="99">
        <v>0.24355849410113201</v>
      </c>
      <c r="BJ96" s="99" t="str">
        <f t="shared" si="9"/>
        <v/>
      </c>
      <c r="BK96">
        <v>2.5068924327779101</v>
      </c>
      <c r="BL96" s="41">
        <v>2.2841154633455298</v>
      </c>
      <c r="BM96">
        <v>2.47476734595296</v>
      </c>
      <c r="BN96" s="100">
        <v>0.28719330797843301</v>
      </c>
      <c r="BO96" s="99">
        <v>0.24355849410113201</v>
      </c>
      <c r="BS96" s="100"/>
      <c r="CE96" s="99">
        <f t="shared" si="10"/>
        <v>9</v>
      </c>
      <c r="CF96">
        <v>1.7905932739628001</v>
      </c>
      <c r="CG96">
        <v>1.8353433067470299</v>
      </c>
      <c r="CX96" s="99" t="str">
        <f t="shared" si="11"/>
        <v/>
      </c>
      <c r="CY96" s="98">
        <v>2.24043435550155</v>
      </c>
      <c r="CZ96" s="98">
        <v>2.0094310587024999</v>
      </c>
    </row>
    <row r="97" spans="12:104">
      <c r="L97" s="99" t="str">
        <f t="shared" si="6"/>
        <v/>
      </c>
      <c r="M97" s="98">
        <v>2.01225415218379</v>
      </c>
      <c r="N97">
        <v>1.95597225241281</v>
      </c>
      <c r="O97">
        <v>2.00816820393828</v>
      </c>
      <c r="AB97" s="99" t="str">
        <f t="shared" si="7"/>
        <v/>
      </c>
      <c r="AC97" s="98">
        <v>2.0028964156937898</v>
      </c>
      <c r="AD97">
        <v>1.90635231337559</v>
      </c>
      <c r="AE97">
        <v>1.99973485964998</v>
      </c>
      <c r="AR97" s="99" t="str">
        <f t="shared" si="8"/>
        <v/>
      </c>
      <c r="AS97">
        <v>1.6643780204841001</v>
      </c>
      <c r="AT97">
        <v>1.65415516809269</v>
      </c>
      <c r="AU97">
        <v>1.5258078800422099</v>
      </c>
      <c r="AV97" s="100">
        <v>0.28984354552050301</v>
      </c>
      <c r="AW97" s="99">
        <v>0.21763690897493701</v>
      </c>
      <c r="BJ97" s="99" t="str">
        <f t="shared" si="9"/>
        <v/>
      </c>
      <c r="BK97">
        <v>2.4930025554718198</v>
      </c>
      <c r="BL97" s="41">
        <v>2.2906015473464101</v>
      </c>
      <c r="BM97">
        <v>2.4390188437707301</v>
      </c>
      <c r="BN97" s="100">
        <v>0.28984354552050301</v>
      </c>
      <c r="BO97" s="99">
        <v>0.21763690897493701</v>
      </c>
      <c r="BS97" s="100"/>
      <c r="CE97" s="99" t="str">
        <f t="shared" si="10"/>
        <v/>
      </c>
      <c r="CF97">
        <v>1.79686249048576</v>
      </c>
      <c r="CG97">
        <v>1.82487056856389</v>
      </c>
      <c r="CX97" s="99" t="str">
        <f t="shared" si="11"/>
        <v/>
      </c>
      <c r="CY97" s="98">
        <v>2.2408628869562701</v>
      </c>
      <c r="CZ97" s="98">
        <v>2.0108816171430299</v>
      </c>
    </row>
    <row r="98" spans="12:104">
      <c r="L98" s="99" t="str">
        <f t="shared" si="6"/>
        <v/>
      </c>
      <c r="M98" s="98">
        <v>2.0250324942700999</v>
      </c>
      <c r="N98">
        <v>1.95872441773421</v>
      </c>
      <c r="O98">
        <v>2.0090669742884</v>
      </c>
      <c r="AB98" s="99" t="str">
        <f t="shared" si="7"/>
        <v/>
      </c>
      <c r="AC98" s="98">
        <v>2.02002196299276</v>
      </c>
      <c r="AD98">
        <v>1.90924985754293</v>
      </c>
      <c r="AE98">
        <v>1.9985529909936799</v>
      </c>
      <c r="AR98" s="99" t="str">
        <f t="shared" si="8"/>
        <v/>
      </c>
      <c r="AS98">
        <v>1.6774315734998499</v>
      </c>
      <c r="AT98">
        <v>1.6599906720861699</v>
      </c>
      <c r="AU98">
        <v>1.5283977009097101</v>
      </c>
      <c r="AV98" s="100">
        <v>0.31041947110955698</v>
      </c>
      <c r="AW98" s="99">
        <v>0.19406783045527701</v>
      </c>
      <c r="BJ98" s="99" t="str">
        <f t="shared" si="9"/>
        <v/>
      </c>
      <c r="BK98">
        <v>2.44765453317184</v>
      </c>
      <c r="BL98" s="41">
        <v>2.29729605096977</v>
      </c>
      <c r="BM98">
        <v>2.40338662307252</v>
      </c>
      <c r="BN98" s="100">
        <v>0.31041947110955698</v>
      </c>
      <c r="BO98" s="99">
        <v>0.19406783045527701</v>
      </c>
      <c r="BS98" s="100"/>
      <c r="CE98" s="99" t="str">
        <f t="shared" si="10"/>
        <v/>
      </c>
      <c r="CF98">
        <v>1.78456921341991</v>
      </c>
      <c r="CG98">
        <v>1.8140111902310401</v>
      </c>
      <c r="CX98" s="99" t="str">
        <f t="shared" si="11"/>
        <v/>
      </c>
      <c r="CY98" s="98">
        <v>2.24006366472614</v>
      </c>
      <c r="CZ98" s="98">
        <v>2.0124778831744101</v>
      </c>
    </row>
    <row r="99" spans="12:104">
      <c r="L99" s="99" t="str">
        <f t="shared" si="6"/>
        <v/>
      </c>
      <c r="M99" s="98">
        <v>2.0347676360187998</v>
      </c>
      <c r="N99">
        <v>1.9601138162985901</v>
      </c>
      <c r="O99">
        <v>2.01073641362906</v>
      </c>
      <c r="AB99" s="99" t="str">
        <f t="shared" si="7"/>
        <v/>
      </c>
      <c r="AC99" s="98">
        <v>2.0311024485482299</v>
      </c>
      <c r="AD99">
        <v>1.91054516859985</v>
      </c>
      <c r="AE99">
        <v>1.9980328255774999</v>
      </c>
      <c r="AR99" s="99" t="str">
        <f t="shared" si="8"/>
        <v/>
      </c>
      <c r="AS99">
        <v>1.6824803285605998</v>
      </c>
      <c r="AT99">
        <v>1.6656307839524298</v>
      </c>
      <c r="AU99">
        <v>1.52954929035765</v>
      </c>
      <c r="AV99" s="100">
        <v>0.227896669918456</v>
      </c>
      <c r="AW99" s="99">
        <v>0.17212997328487101</v>
      </c>
      <c r="BJ99" s="99" t="str">
        <f t="shared" si="9"/>
        <v/>
      </c>
      <c r="BK99">
        <v>2.39993520830319</v>
      </c>
      <c r="BL99" s="41">
        <v>2.3042638606800301</v>
      </c>
      <c r="BM99">
        <v>2.3678757560077601</v>
      </c>
      <c r="BN99" s="100">
        <v>0.227896669918456</v>
      </c>
      <c r="BO99" s="99">
        <v>0.17212997328487101</v>
      </c>
      <c r="BS99" s="100"/>
      <c r="CE99" s="99" t="str">
        <f t="shared" si="10"/>
        <v/>
      </c>
      <c r="CF99">
        <v>1.7706769172772401</v>
      </c>
      <c r="CG99">
        <v>1.8029848372975401</v>
      </c>
      <c r="CX99" s="99" t="str">
        <f t="shared" si="11"/>
        <v/>
      </c>
      <c r="CY99" s="98">
        <v>2.2506682869437902</v>
      </c>
      <c r="CZ99" s="98">
        <v>2.0250742172509701</v>
      </c>
    </row>
    <row r="100" spans="12:104">
      <c r="L100" s="99" t="str">
        <f t="shared" si="6"/>
        <v/>
      </c>
      <c r="M100" s="98">
        <v>2.0480887597144601</v>
      </c>
      <c r="N100">
        <v>1.9601216145020799</v>
      </c>
      <c r="O100">
        <v>2.0133216871239101</v>
      </c>
      <c r="AB100" s="99" t="str">
        <f t="shared" si="7"/>
        <v/>
      </c>
      <c r="AC100" s="98">
        <v>2.0472846121463499</v>
      </c>
      <c r="AD100">
        <v>1.91017327843264</v>
      </c>
      <c r="AE100">
        <v>1.9981330659657599</v>
      </c>
      <c r="AR100" s="99" t="str">
        <f t="shared" si="8"/>
        <v/>
      </c>
      <c r="AS100">
        <v>1.6983053478375498</v>
      </c>
      <c r="AT100">
        <v>1.6894550373169501</v>
      </c>
      <c r="AU100">
        <v>1.52919030194465</v>
      </c>
      <c r="AV100" s="100">
        <v>0.15671760155206499</v>
      </c>
      <c r="AW100" s="99">
        <v>0.149343773790827</v>
      </c>
      <c r="BJ100" s="99" t="str">
        <f t="shared" si="9"/>
        <v/>
      </c>
      <c r="BK100">
        <v>2.3352159364267799</v>
      </c>
      <c r="BL100" s="41">
        <v>2.31155981561461</v>
      </c>
      <c r="BM100">
        <v>2.33249162049716</v>
      </c>
      <c r="BN100" s="100">
        <v>0.15671760155206499</v>
      </c>
      <c r="BO100" s="99">
        <v>0.149343773790827</v>
      </c>
      <c r="BS100" s="100"/>
      <c r="CE100" s="99" t="str">
        <f t="shared" si="10"/>
        <v/>
      </c>
      <c r="CF100">
        <v>1.7485650752878601</v>
      </c>
      <c r="CG100">
        <v>1.7920470838468301</v>
      </c>
      <c r="CX100" s="99" t="str">
        <f t="shared" si="11"/>
        <v/>
      </c>
      <c r="CY100" s="98">
        <v>2.2587435969832699</v>
      </c>
      <c r="CZ100" s="98">
        <v>2.0357812738347199</v>
      </c>
    </row>
    <row r="101" spans="12:104">
      <c r="L101" s="99" t="str">
        <f t="shared" si="6"/>
        <v/>
      </c>
      <c r="M101" s="98">
        <v>2.0600029589869999</v>
      </c>
      <c r="N101">
        <v>1.9612304644613801</v>
      </c>
      <c r="O101">
        <v>2.0167315540074</v>
      </c>
      <c r="AB101" s="99" t="str">
        <f t="shared" si="7"/>
        <v/>
      </c>
      <c r="AC101" s="98">
        <v>2.0590884332555199</v>
      </c>
      <c r="AD101">
        <v>1.9113520895677101</v>
      </c>
      <c r="AE101">
        <v>1.9988227711876001</v>
      </c>
      <c r="AR101" s="99" t="str">
        <f t="shared" si="8"/>
        <v/>
      </c>
      <c r="AS101">
        <v>1.7101771197945301</v>
      </c>
      <c r="AT101">
        <v>1.66395504853323</v>
      </c>
      <c r="AU101">
        <v>1.5303649644289901</v>
      </c>
      <c r="AV101" s="100">
        <v>0.181695870134924</v>
      </c>
      <c r="AW101" s="99">
        <v>0.12224070540074999</v>
      </c>
      <c r="BJ101" s="99" t="str">
        <f t="shared" si="9"/>
        <v/>
      </c>
      <c r="BK101">
        <v>2.3318215576977699</v>
      </c>
      <c r="BL101" s="41">
        <v>2.1101191475429601</v>
      </c>
      <c r="BM101">
        <v>2.2972399242440598</v>
      </c>
      <c r="BN101" s="100">
        <v>0.181695870134924</v>
      </c>
      <c r="BO101" s="99">
        <v>0.12224070540074999</v>
      </c>
      <c r="BS101" s="100"/>
      <c r="CE101" s="99" t="str">
        <f t="shared" si="10"/>
        <v/>
      </c>
      <c r="CF101">
        <v>1.7205996522605</v>
      </c>
      <c r="CG101">
        <v>1.78055810738039</v>
      </c>
      <c r="CX101" s="99" t="str">
        <f t="shared" si="11"/>
        <v/>
      </c>
      <c r="CY101" s="98">
        <v>2.2676110091293999</v>
      </c>
      <c r="CZ101" s="98">
        <v>2.0484907819596598</v>
      </c>
    </row>
    <row r="102" spans="12:104">
      <c r="L102" s="99" t="str">
        <f t="shared" si="6"/>
        <v/>
      </c>
      <c r="M102" s="98">
        <v>2.0699186645922301</v>
      </c>
      <c r="N102">
        <v>1.9601614144808499</v>
      </c>
      <c r="O102">
        <v>2.0209068094633702</v>
      </c>
      <c r="AB102" s="99" t="str">
        <f t="shared" si="7"/>
        <v/>
      </c>
      <c r="AC102" s="98">
        <v>2.0659667805869999</v>
      </c>
      <c r="AD102">
        <v>1.90991180564435</v>
      </c>
      <c r="AE102">
        <v>2.0000765867926402</v>
      </c>
      <c r="AR102" s="99" t="str">
        <f t="shared" si="8"/>
        <v/>
      </c>
      <c r="AS102">
        <v>1.71983250198398</v>
      </c>
      <c r="AT102">
        <v>1.6682324413255099</v>
      </c>
      <c r="AU102">
        <v>1.52916897858774</v>
      </c>
      <c r="AV102" s="100">
        <v>0.26081671358668201</v>
      </c>
      <c r="AW102" s="99">
        <v>0.10060183113688199</v>
      </c>
      <c r="BJ102" s="99" t="str">
        <f t="shared" si="9"/>
        <v/>
      </c>
      <c r="BK102">
        <v>2.3190651724801099</v>
      </c>
      <c r="BL102" s="41">
        <v>2.1164445355614698</v>
      </c>
      <c r="BM102">
        <v>2.2621267311045203</v>
      </c>
      <c r="BN102" s="100">
        <v>0.26081671358668201</v>
      </c>
      <c r="BO102" s="99">
        <v>0.10060183113688199</v>
      </c>
      <c r="BS102" s="100"/>
      <c r="CE102" s="99" t="str">
        <f t="shared" si="10"/>
        <v/>
      </c>
      <c r="CF102">
        <v>1.7294731169405</v>
      </c>
      <c r="CG102">
        <v>1.76989902049672</v>
      </c>
      <c r="CX102" s="99" t="str">
        <f t="shared" si="11"/>
        <v/>
      </c>
      <c r="CY102" s="98">
        <v>2.2791587211898898</v>
      </c>
      <c r="CZ102" s="98">
        <v>2.0617083970181498</v>
      </c>
    </row>
    <row r="103" spans="12:104">
      <c r="L103" s="99" t="str">
        <f t="shared" si="6"/>
        <v/>
      </c>
      <c r="M103" s="98">
        <v>2.0721014956523498</v>
      </c>
      <c r="N103">
        <v>1.95471824700751</v>
      </c>
      <c r="O103">
        <v>2.0258354078943301</v>
      </c>
      <c r="AB103" s="99" t="str">
        <f t="shared" si="7"/>
        <v/>
      </c>
      <c r="AC103" s="98">
        <v>2.0584008141902599</v>
      </c>
      <c r="AD103">
        <v>1.9029741547707799</v>
      </c>
      <c r="AE103">
        <v>2.0018730561596798</v>
      </c>
      <c r="AR103" s="99" t="str">
        <f t="shared" si="8"/>
        <v/>
      </c>
      <c r="AS103">
        <v>1.7137345664352199</v>
      </c>
      <c r="AT103">
        <v>1.6745551274005599</v>
      </c>
      <c r="AU103">
        <v>1.52284924080476</v>
      </c>
      <c r="AV103" s="100">
        <v>0.17419640173258299</v>
      </c>
      <c r="AW103" s="99">
        <v>7.2220496673156803E-2</v>
      </c>
      <c r="BJ103" s="99" t="str">
        <f t="shared" si="9"/>
        <v/>
      </c>
      <c r="BK103">
        <v>2.30240267310944</v>
      </c>
      <c r="BL103" s="41">
        <v>2.1228014897002399</v>
      </c>
      <c r="BM103">
        <v>2.2271584900973997</v>
      </c>
      <c r="BN103" s="100">
        <v>0.17419640173258299</v>
      </c>
      <c r="BO103" s="99">
        <v>7.2220496673156803E-2</v>
      </c>
      <c r="BS103" s="100"/>
      <c r="CE103" s="99" t="str">
        <f t="shared" si="10"/>
        <v/>
      </c>
      <c r="CF103">
        <v>1.7221125452149399</v>
      </c>
      <c r="CG103">
        <v>1.7584421379645701</v>
      </c>
      <c r="CX103" s="99" t="str">
        <f t="shared" si="11"/>
        <v/>
      </c>
      <c r="CY103" s="98">
        <v>2.28775637040548</v>
      </c>
      <c r="CZ103" s="98">
        <v>2.0715557395142601</v>
      </c>
    </row>
    <row r="104" spans="12:104">
      <c r="L104" s="99" t="str">
        <f t="shared" si="6"/>
        <v/>
      </c>
      <c r="M104" s="98">
        <v>2.0619315657025301</v>
      </c>
      <c r="N104">
        <v>1.9471103980686</v>
      </c>
      <c r="O104">
        <v>2.0316353800717999</v>
      </c>
      <c r="AB104" s="99" t="str">
        <f t="shared" si="7"/>
        <v/>
      </c>
      <c r="AC104" s="98">
        <v>2.0462977117604</v>
      </c>
      <c r="AD104">
        <v>1.89334765394009</v>
      </c>
      <c r="AE104">
        <v>2.0041937143356701</v>
      </c>
      <c r="AR104" s="99" t="str">
        <f t="shared" si="8"/>
        <v/>
      </c>
      <c r="AS104">
        <v>1.7049969506226401</v>
      </c>
      <c r="AT104">
        <v>1.6820128686533</v>
      </c>
      <c r="AU104">
        <v>1.5140443816358899</v>
      </c>
      <c r="AV104" s="100">
        <v>4.4930991597328301E-2</v>
      </c>
      <c r="AW104" s="99">
        <v>3.5530902814428098E-2</v>
      </c>
      <c r="BJ104" s="99" t="str">
        <f t="shared" si="9"/>
        <v/>
      </c>
      <c r="BK104">
        <v>2.2349088493773799</v>
      </c>
      <c r="BL104" s="41">
        <v>2.1295459195188102</v>
      </c>
      <c r="BM104">
        <v>2.1923420673753298</v>
      </c>
      <c r="BN104" s="100">
        <v>4.4930991597328301E-2</v>
      </c>
      <c r="BO104" s="99">
        <v>3.5530902814428098E-2</v>
      </c>
      <c r="BS104" s="100"/>
      <c r="CE104" s="99" t="str">
        <f t="shared" si="10"/>
        <v/>
      </c>
      <c r="CF104">
        <v>1.70386643528357</v>
      </c>
      <c r="CG104">
        <v>1.7461368246898401</v>
      </c>
      <c r="CX104" s="99" t="str">
        <f t="shared" si="11"/>
        <v/>
      </c>
      <c r="CY104" s="98">
        <v>2.2847090391108198</v>
      </c>
      <c r="CZ104" s="98">
        <v>2.0698831686835</v>
      </c>
    </row>
    <row r="105" spans="12:104">
      <c r="L105" s="99">
        <f t="shared" si="6"/>
        <v>10</v>
      </c>
      <c r="M105" s="98">
        <v>2.0391424211115501</v>
      </c>
      <c r="N105">
        <v>2.0396137828315402</v>
      </c>
      <c r="O105">
        <v>2.03859502751166</v>
      </c>
      <c r="AB105" s="99">
        <f t="shared" si="7"/>
        <v>10</v>
      </c>
      <c r="AC105" s="98">
        <v>2.0070666895030702</v>
      </c>
      <c r="AD105">
        <v>2.00588988355398</v>
      </c>
      <c r="AE105">
        <v>2.00702249873251</v>
      </c>
      <c r="AR105" s="99" t="str">
        <f t="shared" si="8"/>
        <v/>
      </c>
      <c r="AS105">
        <v>1.6334541276477801</v>
      </c>
      <c r="AT105">
        <v>1.5964349473520301</v>
      </c>
      <c r="AU105">
        <v>1.5964349473520301</v>
      </c>
      <c r="AV105" s="100">
        <v>0</v>
      </c>
      <c r="AW105" s="99">
        <v>0</v>
      </c>
      <c r="BJ105" s="99" t="str">
        <f t="shared" si="9"/>
        <v/>
      </c>
      <c r="BK105">
        <v>2.1570661587420501</v>
      </c>
      <c r="BL105" s="41">
        <v>2.13653206749856</v>
      </c>
      <c r="BM105">
        <v>2.1576847815239</v>
      </c>
      <c r="BN105" s="100">
        <v>0</v>
      </c>
      <c r="BO105" s="99">
        <v>0</v>
      </c>
      <c r="BS105" s="100"/>
      <c r="CE105" s="99" t="str">
        <f t="shared" si="10"/>
        <v/>
      </c>
      <c r="CF105">
        <v>1.6782841892181299</v>
      </c>
      <c r="CG105">
        <v>1.7329992381917001</v>
      </c>
      <c r="CX105" s="99" t="str">
        <f t="shared" si="11"/>
        <v/>
      </c>
      <c r="CY105" s="98">
        <v>2.2708528187897201</v>
      </c>
      <c r="CZ105" s="98">
        <v>2.0610795497715402</v>
      </c>
    </row>
    <row r="106" spans="12:104">
      <c r="L106" s="99" t="str">
        <f t="shared" si="6"/>
        <v/>
      </c>
      <c r="M106" s="98">
        <v>2.0406533167492298</v>
      </c>
      <c r="N106">
        <v>2.0233582327156898</v>
      </c>
      <c r="O106">
        <v>2.0230141274890698</v>
      </c>
      <c r="AB106" s="99" t="str">
        <f t="shared" si="7"/>
        <v/>
      </c>
      <c r="AC106" s="98">
        <v>2.00354019272985</v>
      </c>
      <c r="AD106">
        <v>1.9812470877844499</v>
      </c>
      <c r="AE106">
        <v>1.98554901682699</v>
      </c>
      <c r="AR106" s="99" t="str">
        <f t="shared" si="8"/>
        <v/>
      </c>
      <c r="AS106">
        <v>1.6387188701271398</v>
      </c>
      <c r="AT106">
        <v>1.47368763015319</v>
      </c>
      <c r="AU106">
        <v>1.5703205682294299</v>
      </c>
      <c r="BJ106" s="99" t="str">
        <f t="shared" si="9"/>
        <v/>
      </c>
      <c r="BK106">
        <v>2.1545927453747202</v>
      </c>
      <c r="BL106" s="41">
        <v>1.8954077294624099</v>
      </c>
      <c r="BM106">
        <v>2.1127606062202302</v>
      </c>
      <c r="BS106" s="100"/>
      <c r="CE106" s="99" t="str">
        <f t="shared" si="10"/>
        <v/>
      </c>
      <c r="CF106">
        <v>1.85382489856175</v>
      </c>
      <c r="CG106">
        <v>1.92894796239206</v>
      </c>
      <c r="CX106" s="99">
        <f t="shared" si="11"/>
        <v>10</v>
      </c>
      <c r="CY106" s="98">
        <v>2.2347729720207399</v>
      </c>
      <c r="CZ106" s="98">
        <v>2.0345455900466898</v>
      </c>
    </row>
    <row r="107" spans="12:104">
      <c r="L107" s="99" t="str">
        <f t="shared" si="6"/>
        <v/>
      </c>
      <c r="M107" s="98">
        <v>2.03406138934103</v>
      </c>
      <c r="N107">
        <v>2.00778479203812</v>
      </c>
      <c r="O107">
        <v>2.00827053919364</v>
      </c>
      <c r="AB107" s="99" t="str">
        <f t="shared" si="7"/>
        <v/>
      </c>
      <c r="AC107" s="98">
        <v>1.99061900092913</v>
      </c>
      <c r="AD107">
        <v>1.95741913444426</v>
      </c>
      <c r="AE107">
        <v>1.9641920503466701</v>
      </c>
      <c r="AR107" s="99" t="str">
        <f t="shared" si="8"/>
        <v/>
      </c>
      <c r="AS107">
        <v>1.6422879943066397</v>
      </c>
      <c r="AT107">
        <v>1.4820400374740099</v>
      </c>
      <c r="AU107">
        <v>1.54518830492069</v>
      </c>
      <c r="BJ107" s="99" t="str">
        <f t="shared" si="9"/>
        <v/>
      </c>
      <c r="BK107">
        <v>2.1424547196618002</v>
      </c>
      <c r="BL107" s="41">
        <v>1.9012782703521101</v>
      </c>
      <c r="BM107">
        <v>2.0681538784943099</v>
      </c>
      <c r="BS107" s="100"/>
      <c r="CE107" s="99" t="str">
        <f t="shared" si="10"/>
        <v/>
      </c>
      <c r="CF107">
        <v>1.85926693105283</v>
      </c>
      <c r="CG107">
        <v>1.91055219111898</v>
      </c>
      <c r="CX107" s="99" t="str">
        <f t="shared" si="11"/>
        <v/>
      </c>
      <c r="CY107" s="98">
        <v>2.2342751742503899</v>
      </c>
      <c r="CZ107" s="98">
        <v>2.0419779246185201</v>
      </c>
    </row>
    <row r="108" spans="12:104">
      <c r="L108" s="99" t="str">
        <f t="shared" si="6"/>
        <v/>
      </c>
      <c r="M108" s="98">
        <v>2.0119682906283098</v>
      </c>
      <c r="N108">
        <v>1.99201621823839</v>
      </c>
      <c r="O108">
        <v>1.9941952611596601</v>
      </c>
      <c r="AB108" s="99" t="str">
        <f t="shared" si="7"/>
        <v/>
      </c>
      <c r="AC108" s="98">
        <v>1.96896773717725</v>
      </c>
      <c r="AD108">
        <v>1.9330803076257099</v>
      </c>
      <c r="AE108">
        <v>1.9429571583554299</v>
      </c>
      <c r="AR108" s="99" t="str">
        <f t="shared" si="8"/>
        <v/>
      </c>
      <c r="AS108">
        <v>1.61448056121684</v>
      </c>
      <c r="AT108">
        <v>1.49081185383459</v>
      </c>
      <c r="AU108">
        <v>1.51967217435684</v>
      </c>
      <c r="BJ108" s="99" t="str">
        <f t="shared" si="9"/>
        <v/>
      </c>
      <c r="BK108">
        <v>2.0814803190254501</v>
      </c>
      <c r="BL108" s="41">
        <v>1.9072975794754399</v>
      </c>
      <c r="BM108">
        <v>2.0238853340978298</v>
      </c>
      <c r="BS108" s="100"/>
      <c r="CE108" s="99" t="str">
        <f t="shared" si="10"/>
        <v/>
      </c>
      <c r="CF108">
        <v>1.8437435876525601</v>
      </c>
      <c r="CG108">
        <v>1.89263056482151</v>
      </c>
      <c r="CX108" s="99" t="str">
        <f t="shared" si="11"/>
        <v/>
      </c>
      <c r="CY108" s="98">
        <v>2.2253745445869</v>
      </c>
      <c r="CZ108" s="98">
        <v>2.0324292454863899</v>
      </c>
    </row>
    <row r="109" spans="12:104">
      <c r="L109" s="99" t="str">
        <f t="shared" si="6"/>
        <v/>
      </c>
      <c r="M109" s="98">
        <v>1.9894461818456799</v>
      </c>
      <c r="N109">
        <v>1.9768814942110899</v>
      </c>
      <c r="O109">
        <v>1.98075453045368</v>
      </c>
      <c r="AB109" s="99" t="str">
        <f t="shared" si="7"/>
        <v/>
      </c>
      <c r="AC109" s="98">
        <v>1.9389479135435199</v>
      </c>
      <c r="AD109">
        <v>1.9095314209422101</v>
      </c>
      <c r="AE109">
        <v>1.92185057000766</v>
      </c>
      <c r="AR109" s="99" t="str">
        <f t="shared" si="8"/>
        <v/>
      </c>
      <c r="AS109">
        <v>1.5766087752593201</v>
      </c>
      <c r="AT109">
        <v>1.4996547584048101</v>
      </c>
      <c r="AU109">
        <v>1.4950874748932699</v>
      </c>
      <c r="BJ109" s="99" t="str">
        <f t="shared" si="9"/>
        <v/>
      </c>
      <c r="BK109">
        <v>2.0123534452612502</v>
      </c>
      <c r="BL109" s="41">
        <v>1.9133912483314099</v>
      </c>
      <c r="BM109">
        <v>1.9799774014859601</v>
      </c>
      <c r="BS109" s="100"/>
      <c r="CE109" s="99" t="str">
        <f t="shared" si="10"/>
        <v/>
      </c>
      <c r="CF109">
        <v>1.8179043952898299</v>
      </c>
      <c r="CG109">
        <v>1.8741705629613701</v>
      </c>
      <c r="CX109" s="99" t="str">
        <f t="shared" si="11"/>
        <v/>
      </c>
      <c r="CY109" s="98">
        <v>2.2031490071940301</v>
      </c>
      <c r="CZ109" s="98">
        <v>2.01172911666057</v>
      </c>
    </row>
    <row r="110" spans="12:104">
      <c r="L110" s="99" t="str">
        <f t="shared" si="6"/>
        <v/>
      </c>
      <c r="M110" s="98">
        <v>1.96797676335283</v>
      </c>
      <c r="N110">
        <v>1.96152134483916</v>
      </c>
      <c r="O110">
        <v>1.9678264027071699</v>
      </c>
      <c r="AB110" s="99" t="str">
        <f t="shared" si="7"/>
        <v/>
      </c>
      <c r="AC110" s="98">
        <v>1.90112458705501</v>
      </c>
      <c r="AD110">
        <v>1.88545346911586</v>
      </c>
      <c r="AE110">
        <v>1.9008793282574299</v>
      </c>
      <c r="AR110" s="99" t="str">
        <f t="shared" si="8"/>
        <v/>
      </c>
      <c r="AS110">
        <v>1.54023059355565</v>
      </c>
      <c r="AT110">
        <v>1.50822589293209</v>
      </c>
      <c r="AU110">
        <v>1.47003601151852</v>
      </c>
      <c r="BJ110" s="99" t="str">
        <f t="shared" si="9"/>
        <v/>
      </c>
      <c r="BK110">
        <v>1.9348617838814701</v>
      </c>
      <c r="BL110" s="41">
        <v>1.9199756997341102</v>
      </c>
      <c r="BM110">
        <v>1.9364543594546901</v>
      </c>
      <c r="BS110" s="100"/>
      <c r="CE110" s="99" t="str">
        <f t="shared" si="10"/>
        <v/>
      </c>
      <c r="CF110">
        <v>1.78614627949177</v>
      </c>
      <c r="CG110">
        <v>1.8561565549521399</v>
      </c>
      <c r="CX110" s="99" t="str">
        <f t="shared" si="11"/>
        <v/>
      </c>
      <c r="CY110" s="98">
        <v>2.1776009149071598</v>
      </c>
      <c r="CZ110" s="98">
        <v>1.98872463517319</v>
      </c>
    </row>
    <row r="111" spans="12:104">
      <c r="L111" s="99" t="str">
        <f t="shared" si="6"/>
        <v/>
      </c>
      <c r="M111" s="98">
        <v>1.9630111278986599</v>
      </c>
      <c r="N111">
        <v>1.9468065367184499</v>
      </c>
      <c r="O111">
        <v>1.95541414752666</v>
      </c>
      <c r="AB111" s="99" t="str">
        <f t="shared" si="7"/>
        <v/>
      </c>
      <c r="AC111" s="98">
        <v>1.89789440896733</v>
      </c>
      <c r="AD111">
        <v>1.8621912747806699</v>
      </c>
      <c r="AE111">
        <v>1.8800514843735501</v>
      </c>
      <c r="AR111" s="99" t="str">
        <f t="shared" si="8"/>
        <v/>
      </c>
      <c r="AS111">
        <v>1.5420146389211999</v>
      </c>
      <c r="AT111">
        <v>1.39920210217281</v>
      </c>
      <c r="AU111">
        <v>1.4460188017706499</v>
      </c>
      <c r="BJ111" s="99" t="str">
        <f t="shared" si="9"/>
        <v/>
      </c>
      <c r="BK111">
        <v>1.92544866992131</v>
      </c>
      <c r="BL111" s="41">
        <v>1.6908141825871401</v>
      </c>
      <c r="BM111">
        <v>1.89334250982535</v>
      </c>
      <c r="BS111" s="100"/>
      <c r="CE111" s="99" t="str">
        <f t="shared" si="10"/>
        <v/>
      </c>
      <c r="CF111">
        <v>1.7477760603896</v>
      </c>
      <c r="CG111">
        <v>1.83757678137791</v>
      </c>
      <c r="CX111" s="99" t="str">
        <f t="shared" si="11"/>
        <v/>
      </c>
      <c r="CY111" s="98">
        <v>2.1520820334847701</v>
      </c>
      <c r="CZ111" s="98">
        <v>1.9682872851225299</v>
      </c>
    </row>
    <row r="112" spans="12:104">
      <c r="L112" s="99" t="str">
        <f t="shared" si="6"/>
        <v/>
      </c>
      <c r="M112" s="98">
        <v>1.9555627170071901</v>
      </c>
      <c r="N112">
        <v>1.93184011122701</v>
      </c>
      <c r="O112">
        <v>1.9435597252027601</v>
      </c>
      <c r="AB112" s="99" t="str">
        <f t="shared" si="7"/>
        <v/>
      </c>
      <c r="AC112" s="98">
        <v>1.8857394857055301</v>
      </c>
      <c r="AD112">
        <v>1.8383833307255499</v>
      </c>
      <c r="AE112">
        <v>1.85937637189086</v>
      </c>
      <c r="AR112" s="99" t="str">
        <f t="shared" si="8"/>
        <v/>
      </c>
      <c r="AS112">
        <v>1.5348087233138998</v>
      </c>
      <c r="AT112">
        <v>1.40743115234868</v>
      </c>
      <c r="AU112">
        <v>1.4215510552199599</v>
      </c>
      <c r="BJ112" s="99" t="str">
        <f t="shared" si="9"/>
        <v/>
      </c>
      <c r="BK112">
        <v>1.90240766729815</v>
      </c>
      <c r="BL112" s="41">
        <v>1.69634271870614</v>
      </c>
      <c r="BM112">
        <v>1.8506703662994</v>
      </c>
      <c r="BS112" s="100"/>
      <c r="CE112" s="99" t="str">
        <f t="shared" si="10"/>
        <v/>
      </c>
      <c r="CF112">
        <v>1.7540528255388901</v>
      </c>
      <c r="CG112">
        <v>1.81971284310918</v>
      </c>
      <c r="CX112" s="99" t="str">
        <f t="shared" si="11"/>
        <v/>
      </c>
      <c r="CY112" s="98">
        <v>2.1478001615600402</v>
      </c>
      <c r="CZ112" s="98">
        <v>1.96373025420902</v>
      </c>
    </row>
    <row r="113" spans="12:104">
      <c r="L113" s="99" t="str">
        <f t="shared" si="6"/>
        <v/>
      </c>
      <c r="M113" s="98">
        <v>1.94115574841904</v>
      </c>
      <c r="N113">
        <v>1.9174063446391401</v>
      </c>
      <c r="O113">
        <v>1.93247250992824</v>
      </c>
      <c r="AB113" s="99" t="str">
        <f t="shared" si="7"/>
        <v/>
      </c>
      <c r="AC113" s="98">
        <v>1.86955966540834</v>
      </c>
      <c r="AD113">
        <v>1.8152975549712</v>
      </c>
      <c r="AE113">
        <v>1.8388650136651801</v>
      </c>
      <c r="AR113" s="99" t="str">
        <f t="shared" si="8"/>
        <v/>
      </c>
      <c r="AS113">
        <v>1.5225708764929899</v>
      </c>
      <c r="AT113">
        <v>1.4159537596249701</v>
      </c>
      <c r="AU113">
        <v>1.3979859654828899</v>
      </c>
      <c r="BJ113" s="99" t="str">
        <f t="shared" si="9"/>
        <v/>
      </c>
      <c r="BK113">
        <v>1.86973513503971</v>
      </c>
      <c r="BL113" s="41">
        <v>1.7020965167048199</v>
      </c>
      <c r="BM113">
        <v>1.8084688605461701</v>
      </c>
      <c r="BS113" s="100"/>
      <c r="CE113" s="99" t="str">
        <f t="shared" si="10"/>
        <v/>
      </c>
      <c r="CF113">
        <v>1.7402065956712101</v>
      </c>
      <c r="CG113">
        <v>1.80116290264561</v>
      </c>
      <c r="CX113" s="99" t="str">
        <f t="shared" si="11"/>
        <v/>
      </c>
      <c r="CY113" s="98">
        <v>2.1361048028009</v>
      </c>
      <c r="CZ113" s="98">
        <v>1.95503825692</v>
      </c>
    </row>
    <row r="114" spans="12:104">
      <c r="L114" s="99" t="str">
        <f t="shared" si="6"/>
        <v/>
      </c>
      <c r="M114" s="98">
        <v>1.9208292693204201</v>
      </c>
      <c r="N114">
        <v>1.90271421925301</v>
      </c>
      <c r="O114">
        <v>1.9222134191196201</v>
      </c>
      <c r="AB114" s="99" t="str">
        <f t="shared" si="7"/>
        <v/>
      </c>
      <c r="AC114" s="98">
        <v>1.8354082102303899</v>
      </c>
      <c r="AD114">
        <v>1.7916621000703701</v>
      </c>
      <c r="AE114">
        <v>1.81853077179792</v>
      </c>
      <c r="AR114" s="99" t="str">
        <f t="shared" si="8"/>
        <v/>
      </c>
      <c r="AS114">
        <v>1.4948133492799101</v>
      </c>
      <c r="AT114">
        <v>1.4244677349210499</v>
      </c>
      <c r="AU114">
        <v>1.37396048369871</v>
      </c>
      <c r="BJ114" s="99" t="str">
        <f t="shared" si="9"/>
        <v/>
      </c>
      <c r="BK114">
        <v>1.80219055565606</v>
      </c>
      <c r="BL114" s="41">
        <v>1.7078329632958902</v>
      </c>
      <c r="BM114">
        <v>1.76677156645762</v>
      </c>
      <c r="BS114" s="100"/>
      <c r="CE114" s="99" t="str">
        <f t="shared" si="10"/>
        <v/>
      </c>
      <c r="CF114">
        <v>1.71786280214051</v>
      </c>
      <c r="CG114">
        <v>1.78272475439947</v>
      </c>
      <c r="CX114" s="99" t="str">
        <f t="shared" si="11"/>
        <v/>
      </c>
      <c r="CY114" s="98">
        <v>2.1200114771562402</v>
      </c>
      <c r="CZ114" s="98">
        <v>1.94169191048853</v>
      </c>
    </row>
    <row r="115" spans="12:104">
      <c r="L115" s="99" t="str">
        <f t="shared" si="6"/>
        <v/>
      </c>
      <c r="M115" s="98">
        <v>1.9151003050826201</v>
      </c>
      <c r="N115">
        <v>1.8885733338225701</v>
      </c>
      <c r="O115">
        <v>1.9127360947185501</v>
      </c>
      <c r="AB115" s="99" t="str">
        <f t="shared" si="7"/>
        <v/>
      </c>
      <c r="AC115" s="98">
        <v>1.79850175671737</v>
      </c>
      <c r="AD115">
        <v>1.7687681870905301</v>
      </c>
      <c r="AE115">
        <v>1.7983904841496501</v>
      </c>
      <c r="AR115" s="99" t="str">
        <f t="shared" si="8"/>
        <v/>
      </c>
      <c r="AS115">
        <v>1.4608509156718099</v>
      </c>
      <c r="AT115">
        <v>1.43341236068643</v>
      </c>
      <c r="AU115">
        <v>1.3507133102048601</v>
      </c>
      <c r="BJ115" s="99" t="str">
        <f t="shared" si="9"/>
        <v/>
      </c>
      <c r="BK115">
        <v>1.7249153562543398</v>
      </c>
      <c r="BL115" s="41">
        <v>1.7145378695489799</v>
      </c>
      <c r="BM115">
        <v>1.7256149432789001</v>
      </c>
      <c r="BS115" s="100"/>
      <c r="CE115" s="99" t="str">
        <f t="shared" si="10"/>
        <v/>
      </c>
      <c r="CF115">
        <v>1.684450967496</v>
      </c>
      <c r="CG115">
        <v>1.7635964257619099</v>
      </c>
      <c r="CX115" s="99" t="str">
        <f t="shared" si="11"/>
        <v/>
      </c>
      <c r="CY115" s="98">
        <v>2.0972470552112199</v>
      </c>
      <c r="CZ115" s="98">
        <v>1.9220756263927301</v>
      </c>
    </row>
    <row r="116" spans="12:104">
      <c r="L116" s="99" t="str">
        <f t="shared" si="6"/>
        <v/>
      </c>
      <c r="M116" s="98">
        <v>1.9135323331299099</v>
      </c>
      <c r="N116">
        <v>1.8751852845983099</v>
      </c>
      <c r="O116">
        <v>1.8977169524527799</v>
      </c>
      <c r="AB116" s="99" t="str">
        <f t="shared" si="7"/>
        <v/>
      </c>
      <c r="AC116" s="98">
        <v>1.7962649719747099</v>
      </c>
      <c r="AD116">
        <v>1.7447175844587499</v>
      </c>
      <c r="AE116">
        <v>1.7771274350688</v>
      </c>
      <c r="AR116" s="99" t="str">
        <f t="shared" si="8"/>
        <v/>
      </c>
      <c r="AS116">
        <v>1.4619724740156399</v>
      </c>
      <c r="AT116">
        <v>1.3248299251064</v>
      </c>
      <c r="AU116">
        <v>1.3271258364727601</v>
      </c>
      <c r="BJ116" s="99" t="str">
        <f t="shared" si="9"/>
        <v/>
      </c>
      <c r="BK116">
        <v>1.72095526577389</v>
      </c>
      <c r="BL116" s="41">
        <v>1.49389849650106</v>
      </c>
      <c r="BM116">
        <v>1.68432060706786</v>
      </c>
      <c r="BS116" s="100"/>
      <c r="CE116" s="99" t="str">
        <f t="shared" si="10"/>
        <v/>
      </c>
      <c r="CF116">
        <v>1.6458224713996701</v>
      </c>
      <c r="CG116">
        <v>1.74506818005766</v>
      </c>
      <c r="CX116" s="99" t="str">
        <f t="shared" si="11"/>
        <v/>
      </c>
      <c r="CY116" s="98">
        <v>2.08666428274798</v>
      </c>
      <c r="CZ116" s="98">
        <v>1.9144009337799801</v>
      </c>
    </row>
    <row r="117" spans="12:104">
      <c r="L117" s="99" t="str">
        <f t="shared" si="6"/>
        <v/>
      </c>
      <c r="M117" s="98">
        <v>1.9093239058226701</v>
      </c>
      <c r="N117">
        <v>1.8621169102737001</v>
      </c>
      <c r="O117">
        <v>1.8831013403227901</v>
      </c>
      <c r="AB117" s="99" t="str">
        <f t="shared" si="7"/>
        <v/>
      </c>
      <c r="AC117" s="98">
        <v>1.78853237175546</v>
      </c>
      <c r="AD117">
        <v>1.72154809377341</v>
      </c>
      <c r="AE117">
        <v>1.75596181597849</v>
      </c>
      <c r="AR117" s="99" t="str">
        <f t="shared" si="8"/>
        <v/>
      </c>
      <c r="AS117">
        <v>1.45793061571509</v>
      </c>
      <c r="AT117">
        <v>1.3328559606069801</v>
      </c>
      <c r="AU117">
        <v>1.3043184532679299</v>
      </c>
      <c r="BJ117" s="99" t="str">
        <f t="shared" si="9"/>
        <v/>
      </c>
      <c r="BK117">
        <v>1.71478143398839</v>
      </c>
      <c r="BL117" s="41">
        <v>1.49907869260967</v>
      </c>
      <c r="BM117">
        <v>1.6432622984656899</v>
      </c>
      <c r="BS117" s="100"/>
      <c r="CE117" s="99" t="str">
        <f t="shared" si="10"/>
        <v/>
      </c>
      <c r="CF117">
        <v>1.65212914312116</v>
      </c>
      <c r="CG117">
        <v>1.7247211002235601</v>
      </c>
      <c r="CX117" s="99" t="str">
        <f t="shared" si="11"/>
        <v/>
      </c>
      <c r="CY117" s="98">
        <v>2.0833425080349501</v>
      </c>
      <c r="CZ117" s="98">
        <v>1.9144542317853701</v>
      </c>
    </row>
    <row r="118" spans="12:104">
      <c r="L118" s="99" t="str">
        <f t="shared" si="6"/>
        <v/>
      </c>
      <c r="M118" s="98">
        <v>1.8971036492330899</v>
      </c>
      <c r="N118">
        <v>1.8485977732585099</v>
      </c>
      <c r="O118">
        <v>1.8688799026704901</v>
      </c>
      <c r="AB118" s="99" t="str">
        <f t="shared" si="7"/>
        <v/>
      </c>
      <c r="AC118" s="98">
        <v>1.7653648017997201</v>
      </c>
      <c r="AD118">
        <v>1.69795936332793</v>
      </c>
      <c r="AE118">
        <v>1.73489593589333</v>
      </c>
      <c r="AR118" s="99" t="str">
        <f t="shared" si="8"/>
        <v/>
      </c>
      <c r="AS118">
        <v>1.4395899096962501</v>
      </c>
      <c r="AT118">
        <v>1.34092940315655</v>
      </c>
      <c r="AU118">
        <v>1.2810170809046402</v>
      </c>
      <c r="BJ118" s="99" t="str">
        <f t="shared" si="9"/>
        <v/>
      </c>
      <c r="BK118">
        <v>1.6723319243519998</v>
      </c>
      <c r="BL118" s="41">
        <v>1.5042855867670599</v>
      </c>
      <c r="BM118">
        <v>1.60245801094995</v>
      </c>
      <c r="BS118" s="100"/>
      <c r="CE118" s="99" t="str">
        <f t="shared" si="10"/>
        <v/>
      </c>
      <c r="CF118">
        <v>1.6384268930663799</v>
      </c>
      <c r="CG118">
        <v>1.7050074130789801</v>
      </c>
      <c r="CX118" s="99" t="str">
        <f t="shared" si="11"/>
        <v/>
      </c>
      <c r="CY118" s="98">
        <v>2.0752454072544402</v>
      </c>
      <c r="CZ118" s="98">
        <v>1.90703278624895</v>
      </c>
    </row>
    <row r="119" spans="12:104">
      <c r="L119" s="99" t="str">
        <f t="shared" si="6"/>
        <v/>
      </c>
      <c r="M119" s="98">
        <v>1.8777682467400301</v>
      </c>
      <c r="N119">
        <v>1.8353267934616</v>
      </c>
      <c r="O119">
        <v>1.85509893807753</v>
      </c>
      <c r="AB119" s="99" t="str">
        <f t="shared" si="7"/>
        <v/>
      </c>
      <c r="AC119" s="98">
        <v>1.7322267170619601</v>
      </c>
      <c r="AD119">
        <v>1.6752159763938499</v>
      </c>
      <c r="AE119">
        <v>1.7139323642542399</v>
      </c>
      <c r="AR119" s="99" t="str">
        <f t="shared" si="8"/>
        <v/>
      </c>
      <c r="AS119">
        <v>1.4157178484317199</v>
      </c>
      <c r="AT119">
        <v>1.3490285478783499</v>
      </c>
      <c r="AU119">
        <v>1.25847456286446</v>
      </c>
      <c r="BJ119" s="99" t="str">
        <f t="shared" si="9"/>
        <v/>
      </c>
      <c r="BK119">
        <v>1.6004435858300501</v>
      </c>
      <c r="BL119" s="41">
        <v>1.5095345915148499</v>
      </c>
      <c r="BM119">
        <v>1.5619275024243799</v>
      </c>
      <c r="BS119" s="100"/>
      <c r="CE119" s="99" t="str">
        <f t="shared" si="10"/>
        <v/>
      </c>
      <c r="CF119">
        <v>1.6154457421395501</v>
      </c>
      <c r="CG119">
        <v>1.68481883366673</v>
      </c>
      <c r="CX119" s="99" t="str">
        <f t="shared" si="11"/>
        <v/>
      </c>
      <c r="CY119" s="98">
        <v>2.0621863495869599</v>
      </c>
      <c r="CZ119" s="98">
        <v>1.8955100740714099</v>
      </c>
    </row>
    <row r="120" spans="12:104">
      <c r="L120" s="99" t="str">
        <f t="shared" si="6"/>
        <v/>
      </c>
      <c r="M120" s="98">
        <v>1.85540327550705</v>
      </c>
      <c r="N120">
        <v>1.82154495542924</v>
      </c>
      <c r="O120">
        <v>1.8417679045472</v>
      </c>
      <c r="AB120" s="99" t="str">
        <f t="shared" si="7"/>
        <v/>
      </c>
      <c r="AC120" s="98">
        <v>1.6939873026935901</v>
      </c>
      <c r="AD120">
        <v>1.6520461225073999</v>
      </c>
      <c r="AE120">
        <v>1.69307391627295</v>
      </c>
      <c r="AR120" s="99" t="str">
        <f t="shared" si="8"/>
        <v/>
      </c>
      <c r="AS120">
        <v>1.38376458386015</v>
      </c>
      <c r="AT120">
        <v>1.3580348132137801</v>
      </c>
      <c r="AU120">
        <v>1.2354316752272001</v>
      </c>
      <c r="BJ120" s="99" t="str">
        <f t="shared" si="9"/>
        <v/>
      </c>
      <c r="BK120">
        <v>1.5232391571177599</v>
      </c>
      <c r="BL120" s="41">
        <v>1.5159634637966</v>
      </c>
      <c r="BM120">
        <v>1.52169250090946</v>
      </c>
      <c r="BS120" s="100"/>
      <c r="CE120" s="99" t="str">
        <f t="shared" si="10"/>
        <v/>
      </c>
      <c r="CF120">
        <v>1.58692414387495</v>
      </c>
      <c r="CG120">
        <v>1.6652349075283901</v>
      </c>
      <c r="CX120" s="99" t="str">
        <f t="shared" si="11"/>
        <v/>
      </c>
      <c r="CY120" s="98">
        <v>2.0407806720244501</v>
      </c>
      <c r="CZ120" s="98">
        <v>1.8782456458604699</v>
      </c>
    </row>
    <row r="121" spans="12:104">
      <c r="L121" s="99" t="str">
        <f t="shared" si="6"/>
        <v/>
      </c>
      <c r="M121" s="98">
        <v>1.85918291796853</v>
      </c>
      <c r="N121">
        <v>1.8085475218363301</v>
      </c>
      <c r="O121">
        <v>1.8288742027162199</v>
      </c>
      <c r="AB121" s="99" t="str">
        <f t="shared" si="7"/>
        <v/>
      </c>
      <c r="AC121" s="98">
        <v>1.6907703986854801</v>
      </c>
      <c r="AD121">
        <v>1.62939555402081</v>
      </c>
      <c r="AE121">
        <v>1.6723236473966301</v>
      </c>
      <c r="AR121" s="99" t="str">
        <f t="shared" si="8"/>
        <v/>
      </c>
      <c r="AS121">
        <v>1.38384039663348</v>
      </c>
      <c r="AT121">
        <v>1.2497626464042</v>
      </c>
      <c r="AU121">
        <v>1.21306310827959</v>
      </c>
      <c r="BJ121" s="99" t="str">
        <f t="shared" si="9"/>
        <v/>
      </c>
      <c r="BK121">
        <v>1.52237703732901</v>
      </c>
      <c r="BL121" s="41">
        <v>1.3005730404406901</v>
      </c>
      <c r="BM121">
        <v>1.48177693681525</v>
      </c>
      <c r="BS121" s="100"/>
      <c r="CE121" s="99" t="str">
        <f t="shared" si="10"/>
        <v/>
      </c>
      <c r="CF121">
        <v>1.54803552044064</v>
      </c>
      <c r="CG121">
        <v>1.6451564259171001</v>
      </c>
      <c r="CX121" s="99" t="str">
        <f t="shared" si="11"/>
        <v/>
      </c>
      <c r="CY121" s="98">
        <v>2.0162482764785299</v>
      </c>
      <c r="CZ121" s="98">
        <v>1.85386691648569</v>
      </c>
    </row>
    <row r="122" spans="12:104">
      <c r="L122" s="99" t="str">
        <f t="shared" si="6"/>
        <v/>
      </c>
      <c r="M122" s="98">
        <v>1.8561785680577401</v>
      </c>
      <c r="N122">
        <v>1.7948490122049601</v>
      </c>
      <c r="O122">
        <v>1.81652582311647</v>
      </c>
      <c r="AB122" s="99" t="str">
        <f t="shared" si="7"/>
        <v/>
      </c>
      <c r="AC122" s="98">
        <v>1.6844736648832599</v>
      </c>
      <c r="AD122">
        <v>1.6064722152078399</v>
      </c>
      <c r="AE122">
        <v>1.6516848546035201</v>
      </c>
      <c r="AR122" s="99" t="str">
        <f t="shared" si="8"/>
        <v/>
      </c>
      <c r="AS122">
        <v>1.38032393382245</v>
      </c>
      <c r="AT122">
        <v>1.2575293163499699</v>
      </c>
      <c r="AU122">
        <v>1.1902156019941099</v>
      </c>
      <c r="BJ122" s="99" t="str">
        <f t="shared" si="9"/>
        <v/>
      </c>
      <c r="BK122">
        <v>1.5125766728434999</v>
      </c>
      <c r="BL122" s="41">
        <v>1.3051950258190899</v>
      </c>
      <c r="BM122">
        <v>1.44220720524601</v>
      </c>
      <c r="BS122" s="100"/>
      <c r="CE122" s="99" t="str">
        <f t="shared" si="10"/>
        <v/>
      </c>
      <c r="CF122">
        <v>1.5555086655763299</v>
      </c>
      <c r="CG122">
        <v>1.62565885385793</v>
      </c>
      <c r="CX122" s="99" t="str">
        <f t="shared" si="11"/>
        <v/>
      </c>
      <c r="CY122" s="98">
        <v>2.0162328844483302</v>
      </c>
      <c r="CZ122" s="98">
        <v>1.8575444765378399</v>
      </c>
    </row>
    <row r="123" spans="12:104">
      <c r="L123" s="99" t="str">
        <f t="shared" si="6"/>
        <v/>
      </c>
      <c r="M123" s="98">
        <v>1.8427443263560099</v>
      </c>
      <c r="N123">
        <v>1.7807261750419601</v>
      </c>
      <c r="O123">
        <v>1.8048926212114</v>
      </c>
      <c r="AB123" s="99" t="str">
        <f t="shared" si="7"/>
        <v/>
      </c>
      <c r="AC123" s="98">
        <v>1.6647416548095</v>
      </c>
      <c r="AD123">
        <v>1.5846357679123699</v>
      </c>
      <c r="AE123">
        <v>1.63116108317788</v>
      </c>
      <c r="AR123" s="99" t="str">
        <f t="shared" si="8"/>
        <v/>
      </c>
      <c r="AS123">
        <v>1.36886182217807</v>
      </c>
      <c r="AT123">
        <v>1.2653165882522501</v>
      </c>
      <c r="AU123">
        <v>1.1681514224584402</v>
      </c>
      <c r="BJ123" s="99" t="str">
        <f t="shared" si="9"/>
        <v/>
      </c>
      <c r="BK123">
        <v>1.4735625569214599</v>
      </c>
      <c r="BL123" s="41">
        <v>1.3099336781875901</v>
      </c>
      <c r="BM123">
        <v>1.4030124621234499</v>
      </c>
      <c r="BS123" s="100"/>
      <c r="CE123" s="99" t="str">
        <f t="shared" si="10"/>
        <v/>
      </c>
      <c r="CF123">
        <v>1.5457140724165099</v>
      </c>
      <c r="CG123">
        <v>1.60564978968298</v>
      </c>
      <c r="CX123" s="99" t="str">
        <f t="shared" si="11"/>
        <v/>
      </c>
      <c r="CY123" s="98">
        <v>2.0119576036516098</v>
      </c>
      <c r="CZ123" s="98">
        <v>1.85600024963509</v>
      </c>
    </row>
    <row r="124" spans="12:104">
      <c r="L124" s="99" t="str">
        <f t="shared" si="6"/>
        <v/>
      </c>
      <c r="M124" s="98">
        <v>1.82053204806834</v>
      </c>
      <c r="N124">
        <v>1.76588484748834</v>
      </c>
      <c r="O124">
        <v>1.79405983356084</v>
      </c>
      <c r="AB124" s="99" t="str">
        <f t="shared" si="7"/>
        <v/>
      </c>
      <c r="AC124" s="98">
        <v>1.6291050773172899</v>
      </c>
      <c r="AD124">
        <v>1.5624940101693701</v>
      </c>
      <c r="AE124">
        <v>1.6107561382632301</v>
      </c>
      <c r="AR124" s="99" t="str">
        <f t="shared" si="8"/>
        <v/>
      </c>
      <c r="AS124">
        <v>1.3367068179669401</v>
      </c>
      <c r="AT124">
        <v>1.2731066687588701</v>
      </c>
      <c r="AU124">
        <v>1.1455960037778199</v>
      </c>
      <c r="BJ124" s="99" t="str">
        <f t="shared" si="9"/>
        <v/>
      </c>
      <c r="BK124">
        <v>1.4042813722441401</v>
      </c>
      <c r="BL124" s="41">
        <v>1.31468504670888</v>
      </c>
      <c r="BM124">
        <v>1.3642249582202399</v>
      </c>
      <c r="BS124" s="100"/>
      <c r="CE124" s="99" t="str">
        <f t="shared" si="10"/>
        <v/>
      </c>
      <c r="CF124">
        <v>1.52752346901268</v>
      </c>
      <c r="CG124">
        <v>1.5862029492396601</v>
      </c>
      <c r="CX124" s="99" t="str">
        <f t="shared" si="11"/>
        <v/>
      </c>
      <c r="CY124" s="98">
        <v>1.9966616675296001</v>
      </c>
      <c r="CZ124" s="98">
        <v>1.8436101543044701</v>
      </c>
    </row>
    <row r="125" spans="12:104">
      <c r="L125" s="99" t="str">
        <f t="shared" si="6"/>
        <v/>
      </c>
      <c r="M125" s="98">
        <v>1.78442668172368</v>
      </c>
      <c r="N125">
        <v>1.89671443758532</v>
      </c>
      <c r="O125">
        <v>1.7841508115902101</v>
      </c>
      <c r="AB125" s="99" t="str">
        <f t="shared" si="7"/>
        <v/>
      </c>
      <c r="AC125" s="98">
        <v>1.5919757076655501</v>
      </c>
      <c r="AD125">
        <v>1.45866057806018</v>
      </c>
      <c r="AE125">
        <v>1.5904741009710801</v>
      </c>
      <c r="AR125" s="99">
        <f t="shared" si="8"/>
        <v>12</v>
      </c>
      <c r="AS125">
        <v>1.30406206050361</v>
      </c>
      <c r="AT125">
        <v>1.2818795904757501</v>
      </c>
      <c r="AU125">
        <v>1.1237145813846401</v>
      </c>
      <c r="BJ125" s="99">
        <f t="shared" si="9"/>
        <v>12</v>
      </c>
      <c r="BK125">
        <v>1.32570609025779</v>
      </c>
      <c r="BL125" s="41">
        <v>1.3207056040401299</v>
      </c>
      <c r="BM125">
        <v>1.3258804154238502</v>
      </c>
      <c r="BS125" s="100"/>
      <c r="CE125" s="99" t="str">
        <f t="shared" si="10"/>
        <v/>
      </c>
      <c r="CF125">
        <v>1.48956745155157</v>
      </c>
      <c r="CG125">
        <v>1.56623089588693</v>
      </c>
      <c r="CX125" s="99" t="str">
        <f t="shared" si="11"/>
        <v/>
      </c>
      <c r="CY125" s="98">
        <v>1.97283214304166</v>
      </c>
      <c r="CZ125" s="98">
        <v>1.81973488137977</v>
      </c>
    </row>
    <row r="126" spans="12:104">
      <c r="L126" s="99" t="str">
        <f t="shared" si="6"/>
        <v/>
      </c>
      <c r="M126" s="98">
        <v>1.78288599518865</v>
      </c>
      <c r="N126">
        <v>1.8783422300558099</v>
      </c>
      <c r="O126">
        <v>1.76876522116393</v>
      </c>
      <c r="AB126" s="99" t="str">
        <f t="shared" si="7"/>
        <v/>
      </c>
      <c r="AC126" s="98">
        <v>1.5927360106736801</v>
      </c>
      <c r="AD126">
        <v>1.4391164383960899</v>
      </c>
      <c r="AE126">
        <v>1.5719199958908701</v>
      </c>
      <c r="AR126" s="99" t="str">
        <f t="shared" si="8"/>
        <v/>
      </c>
      <c r="AS126">
        <v>1.3051570696019499</v>
      </c>
      <c r="AT126">
        <v>1.17278555366977</v>
      </c>
      <c r="AU126">
        <v>1.1012767464458999</v>
      </c>
      <c r="BJ126" s="99" t="str">
        <f t="shared" si="9"/>
        <v/>
      </c>
      <c r="BK126">
        <v>1.3259922849983299</v>
      </c>
      <c r="BL126" s="41">
        <v>1.1089868603450099</v>
      </c>
      <c r="BM126">
        <v>1.2846247964191599</v>
      </c>
      <c r="BS126" s="100"/>
      <c r="CE126" s="99">
        <f t="shared" si="10"/>
        <v>12</v>
      </c>
      <c r="CF126">
        <v>1.5592352231495401</v>
      </c>
      <c r="CG126">
        <v>1.66064067592039</v>
      </c>
      <c r="CX126" s="99" t="str">
        <f t="shared" si="11"/>
        <v/>
      </c>
      <c r="CY126" s="98">
        <v>1.9316952146470201</v>
      </c>
      <c r="CZ126" s="98">
        <v>1.7854516381826999</v>
      </c>
    </row>
    <row r="127" spans="12:104">
      <c r="L127" s="99" t="str">
        <f t="shared" si="6"/>
        <v/>
      </c>
      <c r="M127" s="98">
        <v>1.7752184672456099</v>
      </c>
      <c r="N127">
        <v>1.86044823808648</v>
      </c>
      <c r="O127">
        <v>1.75395557986906</v>
      </c>
      <c r="AB127" s="99" t="str">
        <f t="shared" si="7"/>
        <v/>
      </c>
      <c r="AC127" s="98">
        <v>1.5852283639632401</v>
      </c>
      <c r="AD127">
        <v>1.42021451745835</v>
      </c>
      <c r="AE127">
        <v>1.5534600471326301</v>
      </c>
      <c r="AR127" s="99" t="str">
        <f t="shared" si="8"/>
        <v/>
      </c>
      <c r="AS127">
        <v>1.30091054159333</v>
      </c>
      <c r="AT127">
        <v>1.1799888565635599</v>
      </c>
      <c r="AU127">
        <v>1.07957811877442</v>
      </c>
      <c r="BJ127" s="99" t="str">
        <f t="shared" si="9"/>
        <v/>
      </c>
      <c r="BK127">
        <v>1.3218434711046601</v>
      </c>
      <c r="BL127" s="41">
        <v>1.1128927146183201</v>
      </c>
      <c r="BM127">
        <v>1.24372149933545</v>
      </c>
      <c r="BS127" s="100"/>
      <c r="CE127" s="99" t="str">
        <f t="shared" si="10"/>
        <v/>
      </c>
      <c r="CF127">
        <v>1.56384280796221</v>
      </c>
      <c r="CG127">
        <v>1.63960394735879</v>
      </c>
      <c r="CX127" s="99" t="str">
        <f t="shared" si="11"/>
        <v/>
      </c>
      <c r="CY127" s="98">
        <v>1.9276979361837501</v>
      </c>
      <c r="CZ127" s="98">
        <v>1.7824335592221201</v>
      </c>
    </row>
    <row r="128" spans="12:104">
      <c r="L128" s="99" t="str">
        <f t="shared" si="6"/>
        <v/>
      </c>
      <c r="M128" s="98">
        <v>1.76017373698072</v>
      </c>
      <c r="N128">
        <v>1.84202399674395</v>
      </c>
      <c r="O128">
        <v>1.7395794837868599</v>
      </c>
      <c r="AB128" s="99" t="str">
        <f t="shared" si="7"/>
        <v/>
      </c>
      <c r="AC128" s="98">
        <v>1.56649252292862</v>
      </c>
      <c r="AD128">
        <v>1.4008975683593901</v>
      </c>
      <c r="AE128">
        <v>1.53509902570852</v>
      </c>
      <c r="AR128" s="99" t="str">
        <f t="shared" si="8"/>
        <v/>
      </c>
      <c r="AS128">
        <v>1.27747005541842</v>
      </c>
      <c r="AT128">
        <v>1.1871977250049901</v>
      </c>
      <c r="AU128">
        <v>1.0574006179495199</v>
      </c>
      <c r="BJ128" s="99" t="str">
        <f t="shared" si="9"/>
        <v/>
      </c>
      <c r="BK128">
        <v>1.29159279892389</v>
      </c>
      <c r="BL128" s="41">
        <v>1.11679406497819</v>
      </c>
      <c r="BM128">
        <v>1.2032062746735401</v>
      </c>
      <c r="BS128" s="100"/>
      <c r="CE128" s="99" t="str">
        <f t="shared" si="10"/>
        <v/>
      </c>
      <c r="CF128">
        <v>1.55018578437777</v>
      </c>
      <c r="CG128">
        <v>1.6189415588553</v>
      </c>
      <c r="CX128" s="99" t="str">
        <f t="shared" si="11"/>
        <v/>
      </c>
      <c r="CY128" s="98">
        <v>1.9173195108741199</v>
      </c>
      <c r="CZ128" s="98">
        <v>1.77501778054085</v>
      </c>
    </row>
    <row r="129" spans="12:104">
      <c r="L129" s="99" t="str">
        <f t="shared" si="6"/>
        <v/>
      </c>
      <c r="M129" s="98">
        <v>1.73647704550372</v>
      </c>
      <c r="N129">
        <v>1.8240538551113801</v>
      </c>
      <c r="O129">
        <v>1.72555580986711</v>
      </c>
      <c r="AB129" s="99" t="str">
        <f t="shared" si="7"/>
        <v/>
      </c>
      <c r="AC129" s="98">
        <v>1.53815439661807</v>
      </c>
      <c r="AD129">
        <v>1.38220351643016</v>
      </c>
      <c r="AE129">
        <v>1.51684245242236</v>
      </c>
      <c r="AR129" s="99" t="str">
        <f t="shared" si="8"/>
        <v/>
      </c>
      <c r="AS129">
        <v>1.25393090842237</v>
      </c>
      <c r="AT129">
        <v>1.19456524864758</v>
      </c>
      <c r="AU129">
        <v>1.0359311937172799</v>
      </c>
      <c r="BJ129" s="99" t="str">
        <f t="shared" si="9"/>
        <v/>
      </c>
      <c r="BK129">
        <v>1.2101804037078401</v>
      </c>
      <c r="BL129" s="41">
        <v>1.12081596549285</v>
      </c>
      <c r="BM129">
        <v>1.16311948319587</v>
      </c>
      <c r="BS129" s="100"/>
      <c r="CE129" s="99" t="str">
        <f t="shared" si="10"/>
        <v/>
      </c>
      <c r="CF129">
        <v>1.51805146817125</v>
      </c>
      <c r="CG129">
        <v>1.5974726293286801</v>
      </c>
      <c r="CX129" s="99" t="str">
        <f t="shared" si="11"/>
        <v/>
      </c>
      <c r="CY129" s="98">
        <v>1.89969449425086</v>
      </c>
      <c r="CZ129" s="98">
        <v>1.7591804818405501</v>
      </c>
    </row>
    <row r="130" spans="12:104">
      <c r="L130" s="99" t="str">
        <f t="shared" si="6"/>
        <v/>
      </c>
      <c r="M130" s="98">
        <v>1.7163478038267801</v>
      </c>
      <c r="N130">
        <v>1.8055298649225999</v>
      </c>
      <c r="O130">
        <v>1.71194304094226</v>
      </c>
      <c r="AB130" s="99" t="str">
        <f t="shared" si="7"/>
        <v/>
      </c>
      <c r="AC130" s="98">
        <v>1.4999298832293999</v>
      </c>
      <c r="AD130">
        <v>1.36308808454252</v>
      </c>
      <c r="AE130">
        <v>1.4986968399267799</v>
      </c>
      <c r="AR130" s="99" t="str">
        <f t="shared" si="8"/>
        <v/>
      </c>
      <c r="AS130">
        <v>1.2214698259121399</v>
      </c>
      <c r="AT130">
        <v>1.2027604306725999</v>
      </c>
      <c r="AU130">
        <v>1.01396520209425</v>
      </c>
      <c r="BJ130" s="99" t="str">
        <f t="shared" si="9"/>
        <v/>
      </c>
      <c r="BK130">
        <v>1.12896980292348</v>
      </c>
      <c r="BL130" s="41">
        <v>1.12616460906044</v>
      </c>
      <c r="BM130">
        <v>1.1235067843222399</v>
      </c>
      <c r="BS130" s="100"/>
      <c r="CE130" s="99" t="str">
        <f t="shared" si="10"/>
        <v/>
      </c>
      <c r="CF130">
        <v>1.4858639202427499</v>
      </c>
      <c r="CG130">
        <v>1.57633365215247</v>
      </c>
      <c r="CX130" s="99" t="str">
        <f t="shared" si="11"/>
        <v/>
      </c>
      <c r="CY130" s="98">
        <v>1.8749124256860501</v>
      </c>
      <c r="CZ130" s="98">
        <v>1.73640763940538</v>
      </c>
    </row>
    <row r="131" spans="12:104">
      <c r="L131" s="99" t="str">
        <f t="shared" si="6"/>
        <v/>
      </c>
      <c r="M131" s="98">
        <v>1.71764147679233</v>
      </c>
      <c r="N131">
        <v>1.78771587375789</v>
      </c>
      <c r="O131">
        <v>1.6987317381442499</v>
      </c>
      <c r="AB131" s="99" t="str">
        <f t="shared" si="7"/>
        <v/>
      </c>
      <c r="AC131" s="98">
        <v>1.5030248338892001</v>
      </c>
      <c r="AD131">
        <v>1.3444712925564799</v>
      </c>
      <c r="AE131">
        <v>1.48067006037282</v>
      </c>
      <c r="AR131" s="99" t="str">
        <f t="shared" si="8"/>
        <v/>
      </c>
      <c r="AS131">
        <v>1.22287359811511</v>
      </c>
      <c r="AT131">
        <v>1.0926454417186702</v>
      </c>
      <c r="AU131">
        <v>0.99259692715048298</v>
      </c>
      <c r="BJ131" s="99" t="str">
        <f t="shared" si="9"/>
        <v/>
      </c>
      <c r="BK131">
        <v>1.13485589402547</v>
      </c>
      <c r="BL131" s="41">
        <v>0.91801168068761996</v>
      </c>
      <c r="BM131">
        <v>1.0844199315788798</v>
      </c>
      <c r="BS131" s="100"/>
      <c r="CE131" s="99" t="str">
        <f t="shared" si="10"/>
        <v/>
      </c>
      <c r="CF131">
        <v>1.4419100791927499</v>
      </c>
      <c r="CG131">
        <v>1.55433355580468</v>
      </c>
      <c r="CX131" s="99" t="str">
        <f t="shared" si="11"/>
        <v/>
      </c>
      <c r="CY131" s="98">
        <v>1.8499921609393899</v>
      </c>
      <c r="CZ131" s="98">
        <v>1.71584521754951</v>
      </c>
    </row>
    <row r="132" spans="12:104">
      <c r="L132" s="99" t="str">
        <f t="shared" si="6"/>
        <v/>
      </c>
      <c r="M132" s="98">
        <v>1.71152413131616</v>
      </c>
      <c r="N132">
        <v>1.76922951917286</v>
      </c>
      <c r="O132">
        <v>1.6858730229983101</v>
      </c>
      <c r="AB132" s="99" t="str">
        <f t="shared" si="7"/>
        <v/>
      </c>
      <c r="AC132" s="98">
        <v>1.49826884192988</v>
      </c>
      <c r="AD132">
        <v>1.3254813726243</v>
      </c>
      <c r="AE132">
        <v>1.46277191729136</v>
      </c>
      <c r="AR132" s="99" t="str">
        <f t="shared" si="8"/>
        <v/>
      </c>
      <c r="AS132">
        <v>1.2185641243036101</v>
      </c>
      <c r="AT132">
        <v>1.09943955417988</v>
      </c>
      <c r="AU132">
        <v>0.97075066056618398</v>
      </c>
      <c r="BJ132" s="99" t="str">
        <f t="shared" si="9"/>
        <v/>
      </c>
      <c r="BK132">
        <v>1.14292333985753</v>
      </c>
      <c r="BL132" s="41">
        <v>0.92138084258346997</v>
      </c>
      <c r="BM132">
        <v>1.0459176886463399</v>
      </c>
      <c r="BS132" s="100"/>
      <c r="CE132" s="99" t="str">
        <f t="shared" si="10"/>
        <v/>
      </c>
      <c r="CF132">
        <v>1.4469490244077801</v>
      </c>
      <c r="CG132">
        <v>1.5332619308386</v>
      </c>
      <c r="CX132" s="99" t="str">
        <f t="shared" si="11"/>
        <v/>
      </c>
      <c r="CY132" s="98">
        <v>1.8482454055445099</v>
      </c>
      <c r="CZ132" s="98">
        <v>1.7182692764262799</v>
      </c>
    </row>
    <row r="133" spans="12:104">
      <c r="L133" s="99" t="str">
        <f t="shared" si="6"/>
        <v/>
      </c>
      <c r="M133" s="98">
        <v>1.6975921229964099</v>
      </c>
      <c r="N133">
        <v>1.7508862094945801</v>
      </c>
      <c r="O133">
        <v>1.67336210807343</v>
      </c>
      <c r="AB133" s="99" t="str">
        <f t="shared" si="7"/>
        <v/>
      </c>
      <c r="AC133" s="98">
        <v>1.47955668598251</v>
      </c>
      <c r="AD133">
        <v>1.3071873259283799</v>
      </c>
      <c r="AE133">
        <v>1.4450150427834301</v>
      </c>
      <c r="AR133" s="99" t="str">
        <f t="shared" si="8"/>
        <v/>
      </c>
      <c r="AS133">
        <v>1.2126025927166499</v>
      </c>
      <c r="AT133">
        <v>1.1062942906619799</v>
      </c>
      <c r="AU133">
        <v>0.94963848462898603</v>
      </c>
      <c r="BJ133" s="99" t="str">
        <f t="shared" si="9"/>
        <v/>
      </c>
      <c r="BK133">
        <v>1.09433649650327</v>
      </c>
      <c r="BL133" s="41">
        <v>0.92476298044272698</v>
      </c>
      <c r="BM133">
        <v>1.0080668788525</v>
      </c>
      <c r="BS133" s="100"/>
      <c r="CE133" s="99" t="str">
        <f t="shared" si="10"/>
        <v/>
      </c>
      <c r="CF133">
        <v>1.43512634479227</v>
      </c>
      <c r="CG133">
        <v>1.5110933541906499</v>
      </c>
      <c r="CX133" s="99" t="str">
        <f t="shared" si="11"/>
        <v/>
      </c>
      <c r="CY133" s="98">
        <v>1.8412288312801499</v>
      </c>
      <c r="CZ133" s="98">
        <v>1.71348868809918</v>
      </c>
    </row>
    <row r="134" spans="12:104">
      <c r="L134" s="99" t="str">
        <f t="shared" ref="L134:L197" si="12">IF(AND((ROW(A174)-ROW($A$45))*$K$4&lt;=$K$5,MOD((ROW(A174)-ROW($A$45))*$K$4,5)=0),(ROW(A174)-ROW($A$45))*$K$4,"")</f>
        <v/>
      </c>
      <c r="M134" s="98">
        <v>1.67189670575038</v>
      </c>
      <c r="N134">
        <v>1.73187047149605</v>
      </c>
      <c r="O134">
        <v>1.66126637558371</v>
      </c>
      <c r="AB134" s="99" t="str">
        <f t="shared" ref="AB134:AB197" si="13">IF(AND((ROW(Q174)-ROW($A$45))*$AA$4&lt;=$AA$5,MOD((ROW(Q174)-ROW($A$45))*$AA$4,5)=0),(ROW(Q174)-ROW($A$45))*$AA$4,"")</f>
        <v/>
      </c>
      <c r="AC134" s="98">
        <v>1.4479890510740201</v>
      </c>
      <c r="AD134">
        <v>1.2885058624746799</v>
      </c>
      <c r="AE134">
        <v>1.4274162614329899</v>
      </c>
      <c r="AR134" s="99" t="str">
        <f t="shared" ref="AR134:AR197" si="14">IF(AND((ROW(AG174)-ROW($A$45))*$AQ$4&lt;=$AQ$5,MOD((ROW(AG174)-ROW($A$45))*$AQ$4,3)=0),(ROW(AG174)-ROW($A$45))*$AQ$4,"")</f>
        <v/>
      </c>
      <c r="AS134">
        <v>1.17689483777801</v>
      </c>
      <c r="AT134">
        <v>1.1131683161361701</v>
      </c>
      <c r="AU134">
        <v>0.92802618642607793</v>
      </c>
      <c r="BJ134" s="99" t="str">
        <f t="shared" ref="BJ134:BJ197" si="15">IF(AND((ROW(AY174)-ROW($A$45))*$BI$4&lt;=$BI$5,MOD((ROW(AY174)-ROW($A$45))*$BI$4,3)=0),(ROW(AY174)-ROW($A$45))*$BI$4,"")</f>
        <v/>
      </c>
      <c r="BK134">
        <v>1.0174313578692</v>
      </c>
      <c r="BL134" s="41">
        <v>0.92817365720247691</v>
      </c>
      <c r="BM134">
        <v>0.97094357844108603</v>
      </c>
      <c r="BS134" s="100"/>
      <c r="CE134" s="99" t="str">
        <f t="shared" si="10"/>
        <v/>
      </c>
      <c r="CF134">
        <v>1.4212206821019699</v>
      </c>
      <c r="CG134">
        <v>1.4886045309150799</v>
      </c>
      <c r="CX134" s="99" t="str">
        <f t="shared" si="11"/>
        <v/>
      </c>
      <c r="CY134" s="98">
        <v>1.82399132632678</v>
      </c>
      <c r="CZ134" s="98">
        <v>1.6988392664894201</v>
      </c>
    </row>
    <row r="135" spans="12:104">
      <c r="L135" s="99" t="str">
        <f t="shared" si="12"/>
        <v/>
      </c>
      <c r="M135" s="98">
        <v>1.65134915533682</v>
      </c>
      <c r="N135">
        <v>1.71344174138562</v>
      </c>
      <c r="O135">
        <v>1.64952861026413</v>
      </c>
      <c r="AB135" s="99" t="str">
        <f t="shared" si="13"/>
        <v/>
      </c>
      <c r="AC135" s="98">
        <v>1.41064726778522</v>
      </c>
      <c r="AD135">
        <v>1.27037128809918</v>
      </c>
      <c r="AE135">
        <v>1.40999841587365</v>
      </c>
      <c r="AR135" s="99" t="str">
        <f t="shared" si="14"/>
        <v/>
      </c>
      <c r="AS135">
        <v>1.1367027083305801</v>
      </c>
      <c r="AT135">
        <v>1.1208008075770399</v>
      </c>
      <c r="AU135">
        <v>0.90701486444544011</v>
      </c>
      <c r="BJ135" s="99" t="str">
        <f t="shared" si="15"/>
        <v/>
      </c>
      <c r="BK135">
        <v>0.93456991377512499</v>
      </c>
      <c r="BL135" s="41">
        <v>0.93297322933996596</v>
      </c>
      <c r="BM135">
        <v>0.93463445846224003</v>
      </c>
      <c r="BS135" s="100"/>
      <c r="CE135" s="99" t="str">
        <f t="shared" ref="CE135:CE198" si="16">IF(AND((ROW(BT174)-ROW($A$45))*$CD$5&lt;=$CD$6,MOD((ROW(BT174)-ROW($A$45))*$CD$5,3)=0),(ROW(BT174)-ROW($A$45))*$CD$5,"")</f>
        <v/>
      </c>
      <c r="CF135">
        <v>1.37583896701993</v>
      </c>
      <c r="CG135">
        <v>1.4650097350783999</v>
      </c>
      <c r="CX135" s="99" t="str">
        <f t="shared" ref="CX135:CX198" si="17">IF(AND((ROW(CM174)-ROW($A$45))*$CW$5&lt;=$CW$6,MOD((ROW(CM174)-ROW($A$45))*$CW$5,5)=0),(ROW(CM174)-ROW($A$45))*$CW$5,"")</f>
        <v/>
      </c>
      <c r="CY135" s="98">
        <v>1.79569414946567</v>
      </c>
      <c r="CZ135" s="98">
        <v>1.6734088760218699</v>
      </c>
    </row>
    <row r="136" spans="12:104">
      <c r="L136" s="99" t="str">
        <f t="shared" si="12"/>
        <v/>
      </c>
      <c r="M136" s="98">
        <v>1.6530542917048501</v>
      </c>
      <c r="N136">
        <v>1.69328022958052</v>
      </c>
      <c r="O136">
        <v>1.63312165618052</v>
      </c>
      <c r="AB136" s="99" t="str">
        <f t="shared" si="13"/>
        <v/>
      </c>
      <c r="AC136" s="98">
        <v>1.4093046865332299</v>
      </c>
      <c r="AD136">
        <v>1.2523159144914899</v>
      </c>
      <c r="AE136">
        <v>1.39093520800714</v>
      </c>
      <c r="AR136" s="99" t="str">
        <f t="shared" si="14"/>
        <v/>
      </c>
      <c r="AS136">
        <v>1.1370567349432901</v>
      </c>
      <c r="AT136">
        <v>0.98988518448486007</v>
      </c>
      <c r="AU136">
        <v>0.88661239174082707</v>
      </c>
      <c r="BJ136" s="99" t="str">
        <f t="shared" si="15"/>
        <v/>
      </c>
      <c r="BK136">
        <v>0.94172456732653098</v>
      </c>
      <c r="BL136" s="41">
        <v>0.74205049052376304</v>
      </c>
      <c r="BM136">
        <v>0.89304393298393892</v>
      </c>
      <c r="BS136" s="100"/>
      <c r="CE136" s="99" t="str">
        <f t="shared" si="16"/>
        <v/>
      </c>
      <c r="CF136">
        <v>1.3249849910032101</v>
      </c>
      <c r="CG136">
        <v>1.44210004437402</v>
      </c>
      <c r="CX136" s="99" t="str">
        <f t="shared" si="17"/>
        <v/>
      </c>
      <c r="CY136" s="98">
        <v>1.77030227541718</v>
      </c>
      <c r="CZ136" s="98">
        <v>1.6507349281655701</v>
      </c>
    </row>
    <row r="137" spans="12:104">
      <c r="L137" s="99" t="str">
        <f t="shared" si="12"/>
        <v/>
      </c>
      <c r="M137" s="98">
        <v>1.6465000600463899</v>
      </c>
      <c r="N137">
        <v>1.67374450802768</v>
      </c>
      <c r="O137">
        <v>1.6170875677341101</v>
      </c>
      <c r="AB137" s="99" t="str">
        <f t="shared" si="13"/>
        <v/>
      </c>
      <c r="AC137" s="98">
        <v>1.40747653633857</v>
      </c>
      <c r="AD137">
        <v>1.2347741114439901</v>
      </c>
      <c r="AE137">
        <v>1.37194612590368</v>
      </c>
      <c r="AR137" s="99" t="str">
        <f t="shared" si="14"/>
        <v/>
      </c>
      <c r="AS137">
        <v>1.1341226006295799</v>
      </c>
      <c r="AT137">
        <v>0.99604329084534893</v>
      </c>
      <c r="AU137">
        <v>0.86679330170267499</v>
      </c>
      <c r="BJ137" s="99" t="str">
        <f t="shared" si="15"/>
        <v/>
      </c>
      <c r="BK137">
        <v>0.94546429667207099</v>
      </c>
      <c r="BL137" s="41">
        <v>0.74475693520538699</v>
      </c>
      <c r="BM137">
        <v>0.85208544517675988</v>
      </c>
      <c r="BS137" s="100"/>
      <c r="CE137" s="99" t="str">
        <f t="shared" si="16"/>
        <v/>
      </c>
      <c r="CF137">
        <v>1.3300848318494001</v>
      </c>
      <c r="CG137">
        <v>1.40999567994667</v>
      </c>
      <c r="CX137" s="99" t="str">
        <f t="shared" si="17"/>
        <v/>
      </c>
      <c r="CY137" s="98">
        <v>1.76927067971445</v>
      </c>
      <c r="CZ137" s="98">
        <v>1.65269193338705</v>
      </c>
    </row>
    <row r="138" spans="12:104">
      <c r="L138" s="99" t="str">
        <f t="shared" si="12"/>
        <v/>
      </c>
      <c r="M138" s="98">
        <v>1.62959774837958</v>
      </c>
      <c r="N138">
        <v>1.6537366514785601</v>
      </c>
      <c r="O138">
        <v>1.6013686895969901</v>
      </c>
      <c r="AB138" s="99" t="str">
        <f t="shared" si="13"/>
        <v/>
      </c>
      <c r="AC138" s="98">
        <v>1.38732277553493</v>
      </c>
      <c r="AD138">
        <v>1.21676463545045</v>
      </c>
      <c r="AE138">
        <v>1.35303311907777</v>
      </c>
      <c r="AR138" s="99" t="str">
        <f t="shared" si="14"/>
        <v/>
      </c>
      <c r="AS138">
        <v>1.1031565610077501</v>
      </c>
      <c r="AT138">
        <v>1.00218053873868</v>
      </c>
      <c r="AU138">
        <v>0.84641609997107603</v>
      </c>
      <c r="BJ138" s="99" t="str">
        <f t="shared" si="15"/>
        <v/>
      </c>
      <c r="BK138">
        <v>0.93873329586215504</v>
      </c>
      <c r="BL138" s="41">
        <v>0.74747076197596396</v>
      </c>
      <c r="BM138">
        <v>0.81185441870735908</v>
      </c>
      <c r="BS138" s="100"/>
      <c r="CE138" s="99" t="str">
        <f t="shared" si="16"/>
        <v/>
      </c>
      <c r="CF138">
        <v>1.31859412636728</v>
      </c>
      <c r="CG138">
        <v>1.3791552277941299</v>
      </c>
      <c r="CX138" s="99" t="str">
        <f t="shared" si="17"/>
        <v/>
      </c>
      <c r="CY138" s="98">
        <v>1.76175071035008</v>
      </c>
      <c r="CZ138" s="98">
        <v>1.64618352915716</v>
      </c>
    </row>
    <row r="139" spans="12:104">
      <c r="L139" s="99" t="str">
        <f t="shared" si="12"/>
        <v/>
      </c>
      <c r="M139" s="98">
        <v>1.6093198817074701</v>
      </c>
      <c r="N139">
        <v>1.6343268668994899</v>
      </c>
      <c r="O139">
        <v>1.5859320323532</v>
      </c>
      <c r="AB139" s="99" t="str">
        <f t="shared" si="13"/>
        <v/>
      </c>
      <c r="AC139" s="98">
        <v>1.3543887459111701</v>
      </c>
      <c r="AD139">
        <v>1.19925480367988</v>
      </c>
      <c r="AE139">
        <v>1.33419833099095</v>
      </c>
      <c r="AR139" s="99" t="str">
        <f t="shared" si="14"/>
        <v/>
      </c>
      <c r="AS139">
        <v>1.06684609660497</v>
      </c>
      <c r="AT139">
        <v>1.0085389345662399</v>
      </c>
      <c r="AU139">
        <v>0.82654597558267695</v>
      </c>
      <c r="BJ139" s="99" t="str">
        <f t="shared" si="15"/>
        <v/>
      </c>
      <c r="BK139">
        <v>0.84065423041236398</v>
      </c>
      <c r="BL139" s="41">
        <v>0.75027583213471805</v>
      </c>
      <c r="BM139">
        <v>0.77246423656441898</v>
      </c>
      <c r="BS139" s="100"/>
      <c r="CE139" s="99" t="str">
        <f t="shared" si="16"/>
        <v/>
      </c>
      <c r="CF139">
        <v>1.2779717648663</v>
      </c>
      <c r="CG139">
        <v>1.3478486354643</v>
      </c>
      <c r="CX139" s="99" t="str">
        <f t="shared" si="17"/>
        <v/>
      </c>
      <c r="CY139" s="98">
        <v>1.74385446300939</v>
      </c>
      <c r="CZ139" s="98">
        <v>1.63110923342326</v>
      </c>
    </row>
    <row r="140" spans="12:104">
      <c r="L140" s="99" t="str">
        <f t="shared" si="12"/>
        <v/>
      </c>
      <c r="M140" s="98">
        <v>1.5964550651017599</v>
      </c>
      <c r="N140">
        <v>1.61442604889219</v>
      </c>
      <c r="O140">
        <v>1.5707934554895</v>
      </c>
      <c r="AB140" s="99" t="str">
        <f t="shared" si="13"/>
        <v/>
      </c>
      <c r="AC140" s="98">
        <v>1.31852321071138</v>
      </c>
      <c r="AD140">
        <v>1.1812657784682901</v>
      </c>
      <c r="AE140">
        <v>1.3154441032173101</v>
      </c>
      <c r="AR140" s="99" t="str">
        <f t="shared" si="14"/>
        <v/>
      </c>
      <c r="AS140">
        <v>1.02731970113573</v>
      </c>
      <c r="AT140">
        <v>1.01588098589881</v>
      </c>
      <c r="AU140">
        <v>0.80604454304883499</v>
      </c>
      <c r="BJ140" s="99" t="str">
        <f t="shared" si="15"/>
        <v/>
      </c>
      <c r="BK140">
        <v>0.755748944298826</v>
      </c>
      <c r="BL140" s="41">
        <v>0.75487726829531498</v>
      </c>
      <c r="BM140">
        <v>0.73404994143768498</v>
      </c>
      <c r="BS140" s="100"/>
      <c r="CE140" s="99" t="str">
        <f t="shared" si="16"/>
        <v/>
      </c>
      <c r="CF140">
        <v>1.2340953441870599</v>
      </c>
      <c r="CG140">
        <v>1.31775176902089</v>
      </c>
      <c r="CX140" s="99" t="str">
        <f t="shared" si="17"/>
        <v/>
      </c>
      <c r="CY140" s="98">
        <v>1.72071380613169</v>
      </c>
      <c r="CZ140" s="98">
        <v>1.6099245554795401</v>
      </c>
    </row>
    <row r="141" spans="12:104">
      <c r="L141" s="99" t="str">
        <f t="shared" si="12"/>
        <v/>
      </c>
      <c r="M141" s="98">
        <v>1.59985520013303</v>
      </c>
      <c r="N141">
        <v>1.5951004561156501</v>
      </c>
      <c r="O141">
        <v>1.5559709644299</v>
      </c>
      <c r="AB141" s="99" t="str">
        <f t="shared" si="13"/>
        <v/>
      </c>
      <c r="AC141" s="98">
        <v>1.3208217534317499</v>
      </c>
      <c r="AD141">
        <v>1.16376443272673</v>
      </c>
      <c r="AE141">
        <v>1.2967729823159699</v>
      </c>
      <c r="AR141" s="99" t="str">
        <f t="shared" si="14"/>
        <v/>
      </c>
      <c r="AS141">
        <v>1.02372416745544</v>
      </c>
      <c r="AT141">
        <v>0.89074298788946993</v>
      </c>
      <c r="AU141">
        <v>0.78599012624665199</v>
      </c>
      <c r="BJ141" s="99" t="str">
        <f t="shared" si="15"/>
        <v/>
      </c>
      <c r="BK141">
        <v>0.77764339385589398</v>
      </c>
      <c r="BL141" s="41">
        <v>0.55210460572758502</v>
      </c>
      <c r="BM141">
        <v>0.696772588650304</v>
      </c>
      <c r="BS141" s="100"/>
      <c r="CE141" s="99" t="str">
        <f t="shared" si="16"/>
        <v/>
      </c>
      <c r="CF141">
        <v>1.18405763838568</v>
      </c>
      <c r="CG141">
        <v>1.28717530499213</v>
      </c>
      <c r="CX141" s="99" t="str">
        <f t="shared" si="17"/>
        <v/>
      </c>
      <c r="CY141" s="98">
        <v>1.70341331174461</v>
      </c>
      <c r="CZ141" s="98">
        <v>1.59733244295188</v>
      </c>
    </row>
    <row r="142" spans="12:104">
      <c r="L142" s="99" t="str">
        <f t="shared" si="12"/>
        <v/>
      </c>
      <c r="M142" s="98">
        <v>1.5982353158942899</v>
      </c>
      <c r="N142">
        <v>1.57526763084577</v>
      </c>
      <c r="O142">
        <v>1.54155744897067</v>
      </c>
      <c r="AB142" s="99" t="str">
        <f t="shared" si="13"/>
        <v/>
      </c>
      <c r="AC142" s="98">
        <v>1.31741911688862</v>
      </c>
      <c r="AD142">
        <v>1.14577314761048</v>
      </c>
      <c r="AE142">
        <v>1.27818772940017</v>
      </c>
      <c r="AR142" s="99" t="str">
        <f t="shared" si="14"/>
        <v/>
      </c>
      <c r="AS142">
        <v>1.0142817789299898</v>
      </c>
      <c r="AT142">
        <v>0.89630052359897194</v>
      </c>
      <c r="AU142">
        <v>0.76524156399593801</v>
      </c>
      <c r="BJ142" s="99" t="str">
        <f t="shared" si="15"/>
        <v/>
      </c>
      <c r="BK142">
        <v>0.82245068742196104</v>
      </c>
      <c r="BL142" s="41">
        <v>0.55413808145904997</v>
      </c>
      <c r="BM142">
        <v>0.66082422703475907</v>
      </c>
      <c r="BS142" s="100"/>
      <c r="CE142" s="99" t="str">
        <f t="shared" si="16"/>
        <v/>
      </c>
      <c r="CF142">
        <v>1.1845457663015999</v>
      </c>
      <c r="CG142">
        <v>1.2577551105846301</v>
      </c>
      <c r="CX142" s="99" t="str">
        <f t="shared" si="17"/>
        <v/>
      </c>
      <c r="CY142" s="98">
        <v>1.7047341771522899</v>
      </c>
      <c r="CZ142" s="98">
        <v>1.59932548934573</v>
      </c>
    </row>
    <row r="143" spans="12:104">
      <c r="L143" s="99" t="str">
        <f t="shared" si="12"/>
        <v/>
      </c>
      <c r="M143" s="98">
        <v>1.5853485819403501</v>
      </c>
      <c r="N143">
        <v>1.5559921083314801</v>
      </c>
      <c r="O143">
        <v>1.5276683705788301</v>
      </c>
      <c r="AB143" s="99" t="str">
        <f t="shared" si="13"/>
        <v/>
      </c>
      <c r="AC143" s="98">
        <v>1.29964847081617</v>
      </c>
      <c r="AD143">
        <v>1.1282597043426801</v>
      </c>
      <c r="AE143">
        <v>1.2596913325280401</v>
      </c>
      <c r="AR143" s="99" t="str">
        <f t="shared" si="14"/>
        <v/>
      </c>
      <c r="AS143">
        <v>0.99797610452493513</v>
      </c>
      <c r="AT143">
        <v>0.90205959631542798</v>
      </c>
      <c r="AU143">
        <v>0.74489862306305199</v>
      </c>
      <c r="BJ143" s="99" t="str">
        <f t="shared" si="15"/>
        <v/>
      </c>
      <c r="BK143">
        <v>0.760522104766715</v>
      </c>
      <c r="BL143" s="41">
        <v>0.55623374678460502</v>
      </c>
      <c r="BM143">
        <v>0.62643334410805396</v>
      </c>
      <c r="BS143" s="100"/>
      <c r="CE143" s="99" t="str">
        <f t="shared" si="16"/>
        <v/>
      </c>
      <c r="CF143">
        <v>1.1676888039008799</v>
      </c>
      <c r="CG143">
        <v>1.2278389339832201</v>
      </c>
      <c r="CX143" s="99" t="str">
        <f t="shared" si="17"/>
        <v/>
      </c>
      <c r="CY143" s="98">
        <v>1.70090837528175</v>
      </c>
      <c r="CZ143" s="98">
        <v>1.5977314381825101</v>
      </c>
    </row>
    <row r="144" spans="12:104">
      <c r="L144" s="99" t="str">
        <f t="shared" si="12"/>
        <v/>
      </c>
      <c r="M144" s="98">
        <v>1.5546928319019599</v>
      </c>
      <c r="N144">
        <v>1.5361962874572099</v>
      </c>
      <c r="O144">
        <v>1.5143395650901501</v>
      </c>
      <c r="AB144" s="99" t="str">
        <f t="shared" si="13"/>
        <v/>
      </c>
      <c r="AC144" s="98">
        <v>1.2623455413412801</v>
      </c>
      <c r="AD144">
        <v>1.1102467031359</v>
      </c>
      <c r="AE144">
        <v>1.24128702219593</v>
      </c>
      <c r="AR144" s="99" t="str">
        <f t="shared" si="14"/>
        <v/>
      </c>
      <c r="AS144">
        <v>0.962264683306989</v>
      </c>
      <c r="AT144">
        <v>0.90783532633692698</v>
      </c>
      <c r="AU144">
        <v>0.723813576593897</v>
      </c>
      <c r="BJ144" s="99" t="str">
        <f t="shared" si="15"/>
        <v/>
      </c>
      <c r="BK144">
        <v>0.67070242978291106</v>
      </c>
      <c r="BL144" s="41">
        <v>0.55834368600852802</v>
      </c>
      <c r="BM144">
        <v>0.59387036096216295</v>
      </c>
      <c r="BS144" s="100"/>
      <c r="CE144" s="99" t="str">
        <f t="shared" si="16"/>
        <v/>
      </c>
      <c r="CF144">
        <v>1.1450473861067001</v>
      </c>
      <c r="CG144">
        <v>1.19902648036318</v>
      </c>
      <c r="CX144" s="99" t="str">
        <f t="shared" si="17"/>
        <v/>
      </c>
      <c r="CY144" s="98">
        <v>1.6875062534962499</v>
      </c>
      <c r="CZ144" s="98">
        <v>1.58691151008279</v>
      </c>
    </row>
    <row r="145" spans="12:104">
      <c r="L145" s="99" t="str">
        <f t="shared" si="12"/>
        <v/>
      </c>
      <c r="M145" s="98">
        <v>1.5018973229846699</v>
      </c>
      <c r="N145">
        <v>1.6124290163677999</v>
      </c>
      <c r="O145">
        <v>1.5018427172481801</v>
      </c>
      <c r="AB145" s="99" t="str">
        <f t="shared" si="13"/>
        <v/>
      </c>
      <c r="AC145" s="98">
        <v>1.2232568166330799</v>
      </c>
      <c r="AD145">
        <v>1.0300443843798599</v>
      </c>
      <c r="AE145">
        <v>1.2229782904133999</v>
      </c>
      <c r="AR145" s="99" t="str">
        <f t="shared" si="14"/>
        <v/>
      </c>
      <c r="AS145">
        <v>0.92271132692413005</v>
      </c>
      <c r="AT145">
        <v>0.91483432815614896</v>
      </c>
      <c r="AU145">
        <v>0.70311473642956102</v>
      </c>
      <c r="BJ145" s="99" t="str">
        <f t="shared" si="15"/>
        <v/>
      </c>
      <c r="BK145">
        <v>0.56347804076657204</v>
      </c>
      <c r="BL145" s="41">
        <v>0.56255693733338097</v>
      </c>
      <c r="BM145">
        <v>0.56345234855312698</v>
      </c>
      <c r="BS145" s="100"/>
      <c r="CE145" s="99" t="str">
        <f t="shared" si="16"/>
        <v/>
      </c>
      <c r="CF145">
        <v>1.10135001949458</v>
      </c>
      <c r="CG145">
        <v>1.1696988075921899</v>
      </c>
      <c r="CX145" s="99" t="str">
        <f t="shared" si="17"/>
        <v/>
      </c>
      <c r="CY145" s="98">
        <v>1.65305315627131</v>
      </c>
      <c r="CZ145" s="98">
        <v>1.55503019774169</v>
      </c>
    </row>
    <row r="146" spans="12:104">
      <c r="L146" s="99" t="str">
        <f t="shared" si="12"/>
        <v/>
      </c>
      <c r="M146" s="98">
        <v>1.5039077069565201</v>
      </c>
      <c r="N146">
        <v>1.5918453063102</v>
      </c>
      <c r="O146">
        <v>1.4839136030811499</v>
      </c>
      <c r="AB146" s="99" t="str">
        <f t="shared" si="13"/>
        <v/>
      </c>
      <c r="AC146" s="98">
        <v>1.2259845720645499</v>
      </c>
      <c r="AD146">
        <v>1.0127811309577599</v>
      </c>
      <c r="AE146">
        <v>1.2056542595909201</v>
      </c>
      <c r="AR146" s="99" t="str">
        <f t="shared" si="14"/>
        <v/>
      </c>
      <c r="AS146">
        <v>0.92219088071086897</v>
      </c>
      <c r="AT146">
        <v>0.79382020696561395</v>
      </c>
      <c r="AU146">
        <v>0.67741877122216199</v>
      </c>
      <c r="BJ146" s="99" t="str">
        <f t="shared" si="15"/>
        <v/>
      </c>
      <c r="BK146">
        <v>0.57641897227633598</v>
      </c>
      <c r="BL146" s="41">
        <v>0.30662432733039902</v>
      </c>
      <c r="BM146">
        <v>0.50710711369781403</v>
      </c>
      <c r="BS146" s="100"/>
      <c r="CE146" s="99" t="str">
        <f t="shared" si="16"/>
        <v/>
      </c>
      <c r="CF146">
        <v>0.94263604270178503</v>
      </c>
      <c r="CG146">
        <v>1.03613976647786</v>
      </c>
      <c r="CX146" s="99" t="str">
        <f t="shared" si="17"/>
        <v/>
      </c>
      <c r="CY146" s="98">
        <v>1.5963078849293399</v>
      </c>
      <c r="CZ146" s="98">
        <v>1.50148587092448</v>
      </c>
    </row>
    <row r="147" spans="12:104">
      <c r="L147" s="99" t="str">
        <f t="shared" si="12"/>
        <v/>
      </c>
      <c r="M147" s="98">
        <v>1.49993993872177</v>
      </c>
      <c r="N147">
        <v>1.5716403895750799</v>
      </c>
      <c r="O147">
        <v>1.46630187574847</v>
      </c>
      <c r="AB147" s="99" t="str">
        <f t="shared" si="13"/>
        <v/>
      </c>
      <c r="AC147" s="98">
        <v>1.22159133764147</v>
      </c>
      <c r="AD147">
        <v>0.99609233427010102</v>
      </c>
      <c r="AE147">
        <v>1.1883955389735299</v>
      </c>
      <c r="AR147" s="99" t="str">
        <f t="shared" si="14"/>
        <v/>
      </c>
      <c r="AS147">
        <v>0.92104215963260394</v>
      </c>
      <c r="AT147">
        <v>0.79886739082333302</v>
      </c>
      <c r="AU147">
        <v>0.65351324333586303</v>
      </c>
      <c r="BJ147" s="99" t="str">
        <f t="shared" si="15"/>
        <v/>
      </c>
      <c r="BK147">
        <v>0.58191576472706996</v>
      </c>
      <c r="BL147" s="41">
        <v>0.30765663644319102</v>
      </c>
      <c r="BM147">
        <v>0.45076187884250096</v>
      </c>
      <c r="BS147" s="100"/>
      <c r="CE147" s="99" t="str">
        <f t="shared" si="16"/>
        <v/>
      </c>
      <c r="CF147">
        <v>0.944332223504735</v>
      </c>
      <c r="CG147">
        <v>1.00998648497026</v>
      </c>
      <c r="CX147" s="99" t="str">
        <f t="shared" si="17"/>
        <v/>
      </c>
      <c r="CY147" s="98">
        <v>1.5962254724331699</v>
      </c>
      <c r="CZ147" s="98">
        <v>1.5028776565239701</v>
      </c>
    </row>
    <row r="148" spans="12:104">
      <c r="L148" s="99" t="str">
        <f t="shared" si="12"/>
        <v/>
      </c>
      <c r="M148" s="98">
        <v>1.4758074439429001</v>
      </c>
      <c r="N148">
        <v>1.5506592587102199</v>
      </c>
      <c r="O148">
        <v>1.44891348119971</v>
      </c>
      <c r="AB148" s="99" t="str">
        <f t="shared" si="13"/>
        <v/>
      </c>
      <c r="AC148" s="98">
        <v>1.20016801378636</v>
      </c>
      <c r="AD148">
        <v>0.97903440877344405</v>
      </c>
      <c r="AE148">
        <v>1.1712063954979599</v>
      </c>
      <c r="AR148" s="99" t="str">
        <f t="shared" si="14"/>
        <v/>
      </c>
      <c r="AS148">
        <v>0.899025917718974</v>
      </c>
      <c r="AT148">
        <v>0.80397723554758505</v>
      </c>
      <c r="AU148">
        <v>0.62986588605602101</v>
      </c>
      <c r="BJ148" s="99" t="str">
        <f t="shared" si="15"/>
        <v/>
      </c>
      <c r="BK148">
        <v>0.62123198082768005</v>
      </c>
      <c r="BL148" s="41">
        <v>0.30870470875960498</v>
      </c>
      <c r="BM148">
        <v>0.39441664398718901</v>
      </c>
      <c r="BS148" s="100"/>
      <c r="CE148" s="99" t="str">
        <f t="shared" si="16"/>
        <v/>
      </c>
      <c r="CF148">
        <v>0.93768625701002495</v>
      </c>
      <c r="CG148">
        <v>0.98474279795733999</v>
      </c>
      <c r="CX148" s="99" t="str">
        <f t="shared" si="17"/>
        <v/>
      </c>
      <c r="CY148" s="98">
        <v>1.58918822154076</v>
      </c>
      <c r="CZ148" s="98">
        <v>1.4997812268397199</v>
      </c>
    </row>
    <row r="149" spans="12:104">
      <c r="L149" s="99" t="str">
        <f t="shared" si="12"/>
        <v/>
      </c>
      <c r="M149" s="98">
        <v>1.4501996341644401</v>
      </c>
      <c r="N149">
        <v>1.53001251149845</v>
      </c>
      <c r="O149">
        <v>1.4317564833208301</v>
      </c>
      <c r="AB149" s="99" t="str">
        <f t="shared" si="13"/>
        <v/>
      </c>
      <c r="AC149" s="98">
        <v>1.1746311305636199</v>
      </c>
      <c r="AD149">
        <v>0.96251659513133503</v>
      </c>
      <c r="AE149">
        <v>1.1540916216911701</v>
      </c>
      <c r="AR149" s="99" t="str">
        <f t="shared" si="14"/>
        <v/>
      </c>
      <c r="AS149">
        <v>0.86108277685359302</v>
      </c>
      <c r="AT149">
        <v>0.809102574163161</v>
      </c>
      <c r="AU149">
        <v>0.60759775264604499</v>
      </c>
      <c r="BJ149" s="99" t="str">
        <f t="shared" si="15"/>
        <v/>
      </c>
      <c r="BK149">
        <v>0.45557179023603001</v>
      </c>
      <c r="BL149" s="41">
        <v>0.30976693097206298</v>
      </c>
      <c r="BM149">
        <v>0.338071409131876</v>
      </c>
      <c r="BS149" s="100"/>
      <c r="CE149" s="99" t="str">
        <f t="shared" si="16"/>
        <v/>
      </c>
      <c r="CF149">
        <v>0.91121794359267805</v>
      </c>
      <c r="CG149">
        <v>0.95898909674559196</v>
      </c>
      <c r="CX149" s="99" t="str">
        <f t="shared" si="17"/>
        <v/>
      </c>
      <c r="CY149" s="98">
        <v>1.56315997661158</v>
      </c>
      <c r="CZ149" s="98">
        <v>1.47506110498915</v>
      </c>
    </row>
    <row r="150" spans="12:104">
      <c r="L150" s="99" t="str">
        <f t="shared" si="12"/>
        <v/>
      </c>
      <c r="M150" s="98">
        <v>1.4187202209718</v>
      </c>
      <c r="N150">
        <v>1.50853684598515</v>
      </c>
      <c r="O150">
        <v>1.41485541159783</v>
      </c>
      <c r="AB150" s="99" t="str">
        <f t="shared" si="13"/>
        <v/>
      </c>
      <c r="AC150" s="98">
        <v>1.13891341798977</v>
      </c>
      <c r="AD150">
        <v>0.94561150392759896</v>
      </c>
      <c r="AE150">
        <v>1.13705636622604</v>
      </c>
      <c r="AR150" s="99" t="str">
        <f t="shared" si="14"/>
        <v/>
      </c>
      <c r="AS150">
        <v>0.82021597134691093</v>
      </c>
      <c r="AT150">
        <v>0.81535244272198304</v>
      </c>
      <c r="AU150">
        <v>0.58536044590941505</v>
      </c>
      <c r="BJ150" s="99" t="str">
        <f t="shared" si="15"/>
        <v/>
      </c>
      <c r="BK150">
        <v>0.31296383609636802</v>
      </c>
      <c r="BL150" s="41">
        <v>0.31276945632813802</v>
      </c>
      <c r="BM150">
        <v>0.28172617427656299</v>
      </c>
      <c r="BS150" s="100"/>
      <c r="CE150" s="99" t="str">
        <f t="shared" si="16"/>
        <v/>
      </c>
      <c r="CF150">
        <v>0.86874150983977705</v>
      </c>
      <c r="CG150">
        <v>0.93410080348288504</v>
      </c>
      <c r="CX150" s="99" t="str">
        <f t="shared" si="17"/>
        <v/>
      </c>
      <c r="CY150" s="98">
        <v>1.5363660607324201</v>
      </c>
      <c r="CZ150" s="98">
        <v>1.45070654963363</v>
      </c>
    </row>
    <row r="151" spans="12:104">
      <c r="L151" s="99" t="str">
        <f t="shared" si="12"/>
        <v/>
      </c>
      <c r="M151" s="98">
        <v>1.42077608059279</v>
      </c>
      <c r="N151">
        <v>1.4879539045549199</v>
      </c>
      <c r="O151">
        <v>1.3981935448793299</v>
      </c>
      <c r="AB151" s="99" t="str">
        <f t="shared" si="13"/>
        <v/>
      </c>
      <c r="AC151" s="98">
        <v>1.14228385755428</v>
      </c>
      <c r="AD151">
        <v>0.92897426085998902</v>
      </c>
      <c r="AE151">
        <v>1.1201057588494201</v>
      </c>
      <c r="AR151" s="99" t="str">
        <f t="shared" si="14"/>
        <v/>
      </c>
      <c r="AS151">
        <v>0.82143350667224502</v>
      </c>
      <c r="AT151">
        <v>0.69657923369116204</v>
      </c>
      <c r="AU151">
        <v>0.56207139655027405</v>
      </c>
      <c r="BJ151" s="99" t="str">
        <f t="shared" si="15"/>
        <v/>
      </c>
      <c r="BK151">
        <v>0.36174022148909502</v>
      </c>
      <c r="BL151" s="41">
        <v>5.2049518419753403E-3</v>
      </c>
      <c r="BM151">
        <v>0.22538093942124998</v>
      </c>
      <c r="BS151" s="100"/>
      <c r="CE151" s="99" t="str">
        <f t="shared" si="16"/>
        <v/>
      </c>
      <c r="CF151">
        <v>0.82303300884444097</v>
      </c>
      <c r="CG151">
        <v>0.90867785593244399</v>
      </c>
      <c r="CX151" s="99" t="str">
        <f t="shared" si="17"/>
        <v/>
      </c>
      <c r="CY151" s="98">
        <v>1.5013280623474901</v>
      </c>
      <c r="CZ151" s="98">
        <v>1.4190081772688501</v>
      </c>
    </row>
    <row r="152" spans="12:104">
      <c r="L152" s="99" t="str">
        <f t="shared" si="12"/>
        <v/>
      </c>
      <c r="M152" s="98">
        <v>1.4173824808312201</v>
      </c>
      <c r="N152">
        <v>1.46632170048889</v>
      </c>
      <c r="O152">
        <v>1.38187326027101</v>
      </c>
      <c r="AB152" s="99" t="str">
        <f t="shared" si="13"/>
        <v/>
      </c>
      <c r="AC152" s="98">
        <v>1.1397366083296301</v>
      </c>
      <c r="AD152">
        <v>0.91208383436548701</v>
      </c>
      <c r="AE152">
        <v>1.103244471047</v>
      </c>
      <c r="AR152" s="99" t="str">
        <f t="shared" si="14"/>
        <v/>
      </c>
      <c r="AS152">
        <v>0.81831631369784197</v>
      </c>
      <c r="AT152">
        <v>0.70101313506543395</v>
      </c>
      <c r="AU152">
        <v>0.54027525228456097</v>
      </c>
      <c r="BJ152" s="99" t="str">
        <f t="shared" si="15"/>
        <v/>
      </c>
      <c r="BK152">
        <v>0.51696523735979005</v>
      </c>
      <c r="BL152" s="41">
        <v>4.6098218977275503E-3</v>
      </c>
      <c r="BM152">
        <v>0.169035704565937</v>
      </c>
      <c r="BS152" s="100"/>
      <c r="CE152" s="99" t="str">
        <f t="shared" si="16"/>
        <v/>
      </c>
      <c r="CF152">
        <v>0.82569418750262602</v>
      </c>
      <c r="CG152">
        <v>0.88407764417909396</v>
      </c>
      <c r="CX152" s="99" t="str">
        <f t="shared" si="17"/>
        <v/>
      </c>
      <c r="CY152" s="98">
        <v>1.5014553532757</v>
      </c>
      <c r="CZ152" s="98">
        <v>1.42144330088594</v>
      </c>
    </row>
    <row r="153" spans="12:104">
      <c r="L153" s="99" t="str">
        <f t="shared" si="12"/>
        <v/>
      </c>
      <c r="M153" s="98">
        <v>1.4106426284443001</v>
      </c>
      <c r="N153">
        <v>1.4444138315580499</v>
      </c>
      <c r="O153">
        <v>1.3658289169003099</v>
      </c>
      <c r="AB153" s="99" t="str">
        <f t="shared" si="13"/>
        <v/>
      </c>
      <c r="AC153" s="98">
        <v>1.13181311520459</v>
      </c>
      <c r="AD153">
        <v>0.89592682461830098</v>
      </c>
      <c r="AE153">
        <v>1.0864765471726301</v>
      </c>
      <c r="AR153" s="99" t="str">
        <f t="shared" si="14"/>
        <v/>
      </c>
      <c r="AS153">
        <v>0.79838134449627896</v>
      </c>
      <c r="AT153">
        <v>0.70549492828187599</v>
      </c>
      <c r="AU153">
        <v>0.52136257558419508</v>
      </c>
      <c r="BJ153" s="99" t="str">
        <f t="shared" si="15"/>
        <v/>
      </c>
      <c r="BK153">
        <v>0.346294601381606</v>
      </c>
      <c r="BL153" s="41">
        <v>4.0553121951039202E-3</v>
      </c>
      <c r="BM153">
        <v>0.11269046971062499</v>
      </c>
      <c r="BS153" s="100"/>
      <c r="CE153" s="99" t="str">
        <f t="shared" si="16"/>
        <v/>
      </c>
      <c r="CF153">
        <v>0.81773277150706103</v>
      </c>
      <c r="CG153">
        <v>0.85891599009198605</v>
      </c>
      <c r="CX153" s="99" t="str">
        <f t="shared" si="17"/>
        <v/>
      </c>
      <c r="CY153" s="98">
        <v>1.4955896467532901</v>
      </c>
      <c r="CZ153" s="98">
        <v>1.4178920426386501</v>
      </c>
    </row>
    <row r="154" spans="12:104">
      <c r="L154" s="99" t="str">
        <f t="shared" si="12"/>
        <v/>
      </c>
      <c r="M154" s="98">
        <v>1.3732026854664701</v>
      </c>
      <c r="N154">
        <v>1.42144628481809</v>
      </c>
      <c r="O154">
        <v>1.3500449333269999</v>
      </c>
      <c r="AB154" s="99" t="str">
        <f t="shared" si="13"/>
        <v/>
      </c>
      <c r="AC154" s="98">
        <v>1.09447418974095</v>
      </c>
      <c r="AD154">
        <v>0.87947819869834798</v>
      </c>
      <c r="AE154">
        <v>1.0698057135865799</v>
      </c>
      <c r="AR154" s="99" t="str">
        <f t="shared" si="14"/>
        <v/>
      </c>
      <c r="AS154">
        <v>0.76080575697211195</v>
      </c>
      <c r="AT154">
        <v>0.71005439206402599</v>
      </c>
      <c r="AU154">
        <v>0.50353501707834403</v>
      </c>
      <c r="BJ154" s="99" t="str">
        <f t="shared" si="15"/>
        <v/>
      </c>
      <c r="BK154">
        <v>9.0496150675439105E-2</v>
      </c>
      <c r="BL154" s="41">
        <v>3.5551414982167699E-3</v>
      </c>
      <c r="BM154">
        <v>5.6345234855312495E-2</v>
      </c>
      <c r="BS154" s="100"/>
      <c r="CE154" s="99" t="str">
        <f t="shared" si="16"/>
        <v/>
      </c>
      <c r="CF154">
        <v>0.79401066748127502</v>
      </c>
      <c r="CG154">
        <v>0.83453608121364098</v>
      </c>
      <c r="CX154" s="99" t="str">
        <f t="shared" si="17"/>
        <v/>
      </c>
      <c r="CY154" s="98">
        <v>1.48700927857309</v>
      </c>
      <c r="CZ154" s="98">
        <v>1.4103549268092599</v>
      </c>
    </row>
    <row r="155" spans="12:104">
      <c r="L155" s="99">
        <f t="shared" si="12"/>
        <v>15</v>
      </c>
      <c r="M155" s="98">
        <v>1.3340019882751999</v>
      </c>
      <c r="N155">
        <v>1.39914318379377</v>
      </c>
      <c r="O155">
        <v>1.3346402280730301</v>
      </c>
      <c r="AB155" s="99">
        <f t="shared" si="13"/>
        <v>15</v>
      </c>
      <c r="AC155" s="98">
        <v>1.0530292606120399</v>
      </c>
      <c r="AD155">
        <v>0.86348095268917102</v>
      </c>
      <c r="AE155">
        <v>1.05323598911144</v>
      </c>
      <c r="AR155" s="99">
        <f t="shared" si="14"/>
        <v>15</v>
      </c>
      <c r="AS155">
        <v>0.71866436839913006</v>
      </c>
      <c r="AT155">
        <v>0.71548273657328798</v>
      </c>
      <c r="AU155">
        <v>0.48688183954215303</v>
      </c>
      <c r="BJ155" s="99">
        <f t="shared" si="15"/>
        <v>15</v>
      </c>
      <c r="BK155">
        <v>0</v>
      </c>
      <c r="BL155" s="41">
        <v>0</v>
      </c>
      <c r="BM155">
        <v>0</v>
      </c>
      <c r="BS155" s="100"/>
      <c r="CE155" s="99" t="str">
        <f t="shared" si="16"/>
        <v/>
      </c>
      <c r="CF155">
        <v>0.75367890413356298</v>
      </c>
      <c r="CG155">
        <v>0.80956593586993597</v>
      </c>
      <c r="CX155" s="99" t="str">
        <f t="shared" si="17"/>
        <v/>
      </c>
      <c r="CY155" s="98">
        <v>1.4472845060866799</v>
      </c>
      <c r="CZ155" s="98">
        <v>1.3734157805206799</v>
      </c>
    </row>
    <row r="156" spans="12:104">
      <c r="L156" s="99" t="str">
        <f t="shared" si="12"/>
        <v/>
      </c>
      <c r="M156" s="98">
        <v>1.3347436280634799</v>
      </c>
      <c r="N156">
        <v>1.36799905550843</v>
      </c>
      <c r="O156">
        <v>1.30745349502591</v>
      </c>
      <c r="AB156" s="99" t="str">
        <f t="shared" si="13"/>
        <v/>
      </c>
      <c r="AC156" s="98">
        <v>1.0557689038089999</v>
      </c>
      <c r="AD156">
        <v>0.84425499019733696</v>
      </c>
      <c r="AE156">
        <v>1.0302084666256599</v>
      </c>
      <c r="AR156" s="99" t="str">
        <f t="shared" si="14"/>
        <v/>
      </c>
      <c r="AS156">
        <v>0.72075414908548008</v>
      </c>
      <c r="AT156">
        <v>0.59830229444724703</v>
      </c>
      <c r="AU156">
        <v>0.47604585728249005</v>
      </c>
      <c r="BJ156" s="99" t="str">
        <f t="shared" si="15"/>
        <v/>
      </c>
      <c r="BK156" s="98"/>
      <c r="BL156"/>
      <c r="BM156"/>
      <c r="BS156" s="100"/>
      <c r="CE156" s="99">
        <f t="shared" si="16"/>
        <v>15</v>
      </c>
      <c r="CF156">
        <v>0.70785723068780004</v>
      </c>
      <c r="CG156">
        <v>0.78533838603027295</v>
      </c>
      <c r="CX156" s="99">
        <f t="shared" si="17"/>
        <v>15</v>
      </c>
      <c r="CY156" s="98">
        <v>1.4053323787104099</v>
      </c>
      <c r="CZ156" s="98">
        <v>1.33398091834301</v>
      </c>
    </row>
    <row r="157" spans="12:104">
      <c r="L157" s="99" t="str">
        <f t="shared" si="12"/>
        <v/>
      </c>
      <c r="M157" s="98">
        <v>1.3308736927020499</v>
      </c>
      <c r="N157">
        <v>1.3380809625108401</v>
      </c>
      <c r="O157">
        <v>1.28059690432264</v>
      </c>
      <c r="AB157" s="99" t="str">
        <f t="shared" si="13"/>
        <v/>
      </c>
      <c r="AC157" s="98">
        <v>1.05151675138433</v>
      </c>
      <c r="AD157">
        <v>0.82578598727403596</v>
      </c>
      <c r="AE157">
        <v>1.0073912547373201</v>
      </c>
      <c r="AR157" s="99" t="str">
        <f t="shared" si="14"/>
        <v/>
      </c>
      <c r="AS157">
        <v>0.72022568501619599</v>
      </c>
      <c r="AT157">
        <v>0.60201885346599204</v>
      </c>
      <c r="AU157">
        <v>0.46563641721284005</v>
      </c>
      <c r="BJ157" s="99" t="str">
        <f t="shared" si="15"/>
        <v/>
      </c>
      <c r="BK157" s="98"/>
      <c r="BL157"/>
      <c r="BM157"/>
      <c r="BS157" s="100"/>
      <c r="CE157" s="99" t="str">
        <f t="shared" si="16"/>
        <v/>
      </c>
      <c r="CF157">
        <v>0.71139752421166202</v>
      </c>
      <c r="CG157">
        <v>0.76034379202907398</v>
      </c>
      <c r="CX157" s="99" t="str">
        <f t="shared" si="17"/>
        <v/>
      </c>
      <c r="CY157" s="98">
        <v>1.40431686384128</v>
      </c>
      <c r="CZ157" s="98">
        <v>1.3344273705963701</v>
      </c>
    </row>
    <row r="158" spans="12:104">
      <c r="L158" s="99" t="str">
        <f t="shared" si="12"/>
        <v/>
      </c>
      <c r="M158" s="98">
        <v>1.2976433333521</v>
      </c>
      <c r="N158">
        <v>1.30771059627973</v>
      </c>
      <c r="O158">
        <v>1.2540468148506501</v>
      </c>
      <c r="AB158" s="99" t="str">
        <f t="shared" si="13"/>
        <v/>
      </c>
      <c r="AC158" s="98">
        <v>1.02237197319673</v>
      </c>
      <c r="AD158">
        <v>0.80703788902598295</v>
      </c>
      <c r="AE158">
        <v>0.98480414280914397</v>
      </c>
      <c r="AR158" s="99" t="str">
        <f t="shared" si="14"/>
        <v/>
      </c>
      <c r="AS158">
        <v>0.704580285533706</v>
      </c>
      <c r="AT158">
        <v>0.60579967897755505</v>
      </c>
      <c r="AU158">
        <v>0.45506958441325096</v>
      </c>
      <c r="BJ158" s="99" t="str">
        <f t="shared" si="15"/>
        <v/>
      </c>
      <c r="BK158" s="98"/>
      <c r="BL158"/>
      <c r="BM158"/>
      <c r="BS158" s="100"/>
      <c r="CE158" s="99" t="str">
        <f t="shared" si="16"/>
        <v/>
      </c>
      <c r="CF158">
        <v>0.706939273798317</v>
      </c>
      <c r="CG158">
        <v>0.73629136458190603</v>
      </c>
      <c r="CX158" s="99" t="str">
        <f t="shared" si="17"/>
        <v/>
      </c>
      <c r="CY158" s="98">
        <v>1.3974985942700899</v>
      </c>
      <c r="CZ158" s="98">
        <v>1.3316886990499399</v>
      </c>
    </row>
    <row r="159" spans="12:104">
      <c r="L159" s="99" t="str">
        <f t="shared" si="12"/>
        <v/>
      </c>
      <c r="M159" s="98">
        <v>1.2594109716183099</v>
      </c>
      <c r="N159">
        <v>1.2785137085306899</v>
      </c>
      <c r="O159">
        <v>1.2277953501226699</v>
      </c>
      <c r="AB159" s="99" t="str">
        <f t="shared" si="13"/>
        <v/>
      </c>
      <c r="AC159" s="98">
        <v>0.98115851161916101</v>
      </c>
      <c r="AD159">
        <v>0.78901429370570697</v>
      </c>
      <c r="AE159">
        <v>0.96243219410606795</v>
      </c>
      <c r="AR159" s="99" t="str">
        <f t="shared" si="14"/>
        <v/>
      </c>
      <c r="AS159">
        <v>0.66000395017203106</v>
      </c>
      <c r="AT159">
        <v>0.60951276677195299</v>
      </c>
      <c r="AU159">
        <v>0.44491101162181002</v>
      </c>
      <c r="BJ159" s="99" t="str">
        <f t="shared" si="15"/>
        <v/>
      </c>
      <c r="BK159" s="98"/>
      <c r="BL159"/>
      <c r="BM159"/>
      <c r="BS159" s="100"/>
      <c r="CE159" s="99" t="str">
        <f t="shared" si="16"/>
        <v/>
      </c>
      <c r="CF159">
        <v>0.68826993881258103</v>
      </c>
      <c r="CG159">
        <v>0.71180108115079199</v>
      </c>
      <c r="CX159" s="99" t="str">
        <f t="shared" si="17"/>
        <v/>
      </c>
      <c r="CY159" s="98">
        <v>1.3620501204426601</v>
      </c>
      <c r="CZ159" s="98">
        <v>1.29709615383897</v>
      </c>
    </row>
    <row r="160" spans="12:104">
      <c r="L160" s="99" t="str">
        <f t="shared" si="12"/>
        <v/>
      </c>
      <c r="M160" s="98">
        <v>1.2195748159541799</v>
      </c>
      <c r="N160">
        <v>1.2488514940114099</v>
      </c>
      <c r="O160">
        <v>1.2018426279493299</v>
      </c>
      <c r="AB160" s="99" t="str">
        <f t="shared" si="13"/>
        <v/>
      </c>
      <c r="AC160" s="98">
        <v>0.93828051791252898</v>
      </c>
      <c r="AD160">
        <v>0.770703542952903</v>
      </c>
      <c r="AE160">
        <v>0.94025854815325105</v>
      </c>
      <c r="AR160" s="99" t="str">
        <f t="shared" si="14"/>
        <v/>
      </c>
      <c r="AS160">
        <v>0.61621028773082798</v>
      </c>
      <c r="AT160">
        <v>0.614538312377368</v>
      </c>
      <c r="AU160">
        <v>0.43459050497975404</v>
      </c>
      <c r="BJ160" s="99" t="str">
        <f t="shared" si="15"/>
        <v/>
      </c>
      <c r="BK160" s="98"/>
      <c r="BL160"/>
      <c r="BM160"/>
      <c r="BS160" s="100"/>
      <c r="CE160" s="99" t="str">
        <f t="shared" si="16"/>
        <v/>
      </c>
      <c r="CF160">
        <v>0.64250320622985602</v>
      </c>
      <c r="CG160">
        <v>0.68815444605466403</v>
      </c>
      <c r="CX160" s="99" t="str">
        <f t="shared" si="17"/>
        <v/>
      </c>
      <c r="CY160" s="98">
        <v>1.3221126040287099</v>
      </c>
      <c r="CZ160" s="98">
        <v>1.25909798990038</v>
      </c>
    </row>
    <row r="161" spans="12:104">
      <c r="L161" s="99" t="str">
        <f t="shared" si="12"/>
        <v/>
      </c>
      <c r="M161" s="98">
        <v>1.2162261318577501</v>
      </c>
      <c r="N161">
        <v>1.2203109096736899</v>
      </c>
      <c r="O161">
        <v>1.17619381390513</v>
      </c>
      <c r="AB161" s="99" t="str">
        <f t="shared" si="13"/>
        <v/>
      </c>
      <c r="AC161" s="98">
        <v>0.93590798670125097</v>
      </c>
      <c r="AD161">
        <v>0.75308527556205196</v>
      </c>
      <c r="AE161">
        <v>0.91827933662156203</v>
      </c>
      <c r="AR161" s="99" t="str">
        <f t="shared" si="14"/>
        <v/>
      </c>
      <c r="AS161">
        <v>0.62069678417946794</v>
      </c>
      <c r="AT161">
        <v>0.49887849334067996</v>
      </c>
      <c r="AU161">
        <v>0.424660222771441</v>
      </c>
      <c r="BJ161" s="99" t="str">
        <f t="shared" si="15"/>
        <v/>
      </c>
      <c r="BK161" s="98"/>
      <c r="BL161"/>
      <c r="BM161"/>
      <c r="BS161" s="100"/>
      <c r="CE161" s="99" t="str">
        <f t="shared" si="16"/>
        <v/>
      </c>
      <c r="CF161">
        <v>0.59615307589733602</v>
      </c>
      <c r="CG161">
        <v>0.66399391651589601</v>
      </c>
      <c r="CX161" s="99" t="str">
        <f t="shared" si="17"/>
        <v/>
      </c>
      <c r="CY161" s="98">
        <v>1.2784272151021501</v>
      </c>
      <c r="CZ161" s="98">
        <v>1.2193360967657001</v>
      </c>
    </row>
    <row r="162" spans="12:104">
      <c r="L162" s="99" t="str">
        <f t="shared" si="12"/>
        <v/>
      </c>
      <c r="M162" s="98">
        <v>1.20734850196677</v>
      </c>
      <c r="N162">
        <v>1.1912891061659301</v>
      </c>
      <c r="O162">
        <v>1.1508577609219099</v>
      </c>
      <c r="AB162" s="99" t="str">
        <f t="shared" si="13"/>
        <v/>
      </c>
      <c r="AC162" s="98">
        <v>0.92981545064246196</v>
      </c>
      <c r="AD162">
        <v>0.73517003906183598</v>
      </c>
      <c r="AE162">
        <v>0.89649875498443299</v>
      </c>
      <c r="AR162" s="99" t="str">
        <f t="shared" si="14"/>
        <v/>
      </c>
      <c r="AS162">
        <v>0.62670400928822201</v>
      </c>
      <c r="AT162">
        <v>0.50192953176053301</v>
      </c>
      <c r="AU162">
        <v>0.41456247821225001</v>
      </c>
      <c r="BJ162" s="99" t="str">
        <f t="shared" si="15"/>
        <v/>
      </c>
      <c r="BK162" s="98"/>
      <c r="BL162"/>
      <c r="BM162"/>
      <c r="BS162" s="100"/>
      <c r="CE162" s="99" t="str">
        <f t="shared" si="16"/>
        <v/>
      </c>
      <c r="CF162">
        <v>0.60244387418488499</v>
      </c>
      <c r="CG162">
        <v>0.64058333757720998</v>
      </c>
      <c r="CX162" s="99" t="str">
        <f t="shared" si="17"/>
        <v/>
      </c>
      <c r="CY162" s="98">
        <v>1.2740165425036201</v>
      </c>
      <c r="CZ162" s="98">
        <v>1.2162707831433599</v>
      </c>
    </row>
    <row r="163" spans="12:104">
      <c r="L163" s="99" t="str">
        <f t="shared" si="12"/>
        <v/>
      </c>
      <c r="M163" s="98">
        <v>1.18952357318142</v>
      </c>
      <c r="N163">
        <v>1.1633379671177499</v>
      </c>
      <c r="O163">
        <v>1.12584633375881</v>
      </c>
      <c r="AB163" s="99" t="str">
        <f t="shared" si="13"/>
        <v/>
      </c>
      <c r="AC163" s="98">
        <v>0.90896123653977801</v>
      </c>
      <c r="AD163">
        <v>0.71791581097386403</v>
      </c>
      <c r="AE163">
        <v>0.87492504807584903</v>
      </c>
      <c r="AR163" s="99" t="str">
        <f t="shared" si="14"/>
        <v/>
      </c>
      <c r="AS163">
        <v>0.60033888209370301</v>
      </c>
      <c r="AT163">
        <v>0.50501415614534495</v>
      </c>
      <c r="AU163">
        <v>0.40483722965880797</v>
      </c>
      <c r="BJ163" s="99" t="str">
        <f t="shared" si="15"/>
        <v/>
      </c>
      <c r="BK163" s="98"/>
      <c r="BL163"/>
      <c r="BM163"/>
      <c r="BS163" s="100"/>
      <c r="CE163" s="99" t="str">
        <f t="shared" si="16"/>
        <v/>
      </c>
      <c r="CF163">
        <v>0.60452590784506399</v>
      </c>
      <c r="CG163">
        <v>0.61657868123193404</v>
      </c>
      <c r="CX163" s="99" t="str">
        <f t="shared" si="17"/>
        <v/>
      </c>
      <c r="CY163" s="98">
        <v>1.2630836082405299</v>
      </c>
      <c r="CZ163" s="98">
        <v>1.20683733165948</v>
      </c>
    </row>
    <row r="164" spans="12:104">
      <c r="L164" s="99" t="str">
        <f t="shared" si="12"/>
        <v/>
      </c>
      <c r="M164" s="98">
        <v>1.1505786702363501</v>
      </c>
      <c r="N164">
        <v>1.1348869502372401</v>
      </c>
      <c r="O164">
        <v>1.10117408846314</v>
      </c>
      <c r="AB164" s="99" t="str">
        <f t="shared" si="13"/>
        <v/>
      </c>
      <c r="AC164" s="98">
        <v>0.87058820888287403</v>
      </c>
      <c r="AD164">
        <v>0.70035309136573298</v>
      </c>
      <c r="AE164">
        <v>0.85356887002843196</v>
      </c>
      <c r="AR164" s="99" t="str">
        <f t="shared" si="14"/>
        <v/>
      </c>
      <c r="AS164">
        <v>0.55832588400295502</v>
      </c>
      <c r="AT164">
        <v>0.50812421674027097</v>
      </c>
      <c r="AU164">
        <v>0.39493802812895101</v>
      </c>
      <c r="BJ164" s="99" t="str">
        <f t="shared" si="15"/>
        <v/>
      </c>
      <c r="BK164" s="98"/>
      <c r="BL164"/>
      <c r="BM164"/>
      <c r="BS164" s="100"/>
      <c r="CE164" s="99" t="str">
        <f t="shared" si="16"/>
        <v/>
      </c>
      <c r="CF164">
        <v>0.57689040243814105</v>
      </c>
      <c r="CG164">
        <v>0.59323596562778103</v>
      </c>
      <c r="CX164" s="99" t="str">
        <f t="shared" si="17"/>
        <v/>
      </c>
      <c r="CY164" s="98">
        <v>1.2435199019091301</v>
      </c>
      <c r="CZ164" s="98">
        <v>1.1899274692065001</v>
      </c>
    </row>
    <row r="165" spans="12:104">
      <c r="L165" s="99" t="str">
        <f t="shared" si="12"/>
        <v/>
      </c>
      <c r="M165" s="98">
        <v>1.0767950163212801</v>
      </c>
      <c r="N165">
        <v>1.01375449975708</v>
      </c>
      <c r="O165">
        <v>1.0768581692313699</v>
      </c>
      <c r="AB165" s="99" t="str">
        <f t="shared" si="13"/>
        <v/>
      </c>
      <c r="AC165" s="98">
        <v>0.83290784767611603</v>
      </c>
      <c r="AD165">
        <v>0.61638710664914897</v>
      </c>
      <c r="AE165">
        <v>0.83244269153841799</v>
      </c>
      <c r="AR165" s="99" t="str">
        <f t="shared" si="14"/>
        <v/>
      </c>
      <c r="AS165">
        <v>0.51365702713356298</v>
      </c>
      <c r="AT165">
        <v>0.51289260809193804</v>
      </c>
      <c r="AU165">
        <v>0.38539396423857403</v>
      </c>
      <c r="BJ165" s="99" t="str">
        <f t="shared" si="15"/>
        <v/>
      </c>
      <c r="BK165" s="98"/>
      <c r="BL165"/>
      <c r="BM165"/>
      <c r="BS165" s="100"/>
      <c r="CE165" s="99" t="str">
        <f t="shared" si="16"/>
        <v/>
      </c>
      <c r="CF165">
        <v>0.53433006404183703</v>
      </c>
      <c r="CG165">
        <v>0.56921576356926495</v>
      </c>
      <c r="CX165" s="99" t="str">
        <f t="shared" si="17"/>
        <v/>
      </c>
      <c r="CY165" s="98">
        <v>1.2028483595061601</v>
      </c>
      <c r="CZ165" s="98">
        <v>1.1509884215327</v>
      </c>
    </row>
    <row r="166" spans="12:104">
      <c r="L166" s="99" t="str">
        <f t="shared" si="12"/>
        <v/>
      </c>
      <c r="M166" s="98">
        <v>1.07631281594987</v>
      </c>
      <c r="N166">
        <v>0.98816950765824596</v>
      </c>
      <c r="O166">
        <v>1.0520737397131501</v>
      </c>
      <c r="AB166" s="99" t="str">
        <f t="shared" si="13"/>
        <v/>
      </c>
      <c r="AC166" s="98">
        <v>0.83310643014175301</v>
      </c>
      <c r="AD166">
        <v>0.60082498451140998</v>
      </c>
      <c r="AE166">
        <v>0.81352566369280399</v>
      </c>
      <c r="AR166" s="99" t="str">
        <f t="shared" si="14"/>
        <v/>
      </c>
      <c r="AS166">
        <v>0.51865864716746601</v>
      </c>
      <c r="AT166">
        <v>0.40640845266068498</v>
      </c>
      <c r="AU166">
        <v>0.375668526800226</v>
      </c>
      <c r="BJ166" s="99" t="str">
        <f t="shared" si="15"/>
        <v/>
      </c>
      <c r="BK166" s="98"/>
      <c r="BL166"/>
      <c r="BM166"/>
      <c r="BS166" s="100"/>
      <c r="CE166" s="99" t="str">
        <f t="shared" si="16"/>
        <v/>
      </c>
      <c r="CF166">
        <v>0.48829572015949202</v>
      </c>
      <c r="CG166">
        <v>0.54577592453346002</v>
      </c>
      <c r="CX166" s="99" t="str">
        <f t="shared" si="17"/>
        <v/>
      </c>
      <c r="CY166" s="98">
        <v>1.1246982636754099</v>
      </c>
      <c r="CZ166" s="98">
        <v>1.0765540123302899</v>
      </c>
    </row>
    <row r="167" spans="12:104">
      <c r="L167" s="99" t="str">
        <f t="shared" si="12"/>
        <v/>
      </c>
      <c r="M167" s="98">
        <v>1.0750258858288499</v>
      </c>
      <c r="N167">
        <v>0.96347430204083495</v>
      </c>
      <c r="O167">
        <v>1.0274423711168701</v>
      </c>
      <c r="AB167" s="99" t="str">
        <f t="shared" si="13"/>
        <v/>
      </c>
      <c r="AC167" s="98">
        <v>0.83191918947547105</v>
      </c>
      <c r="AD167">
        <v>0.58580415412562004</v>
      </c>
      <c r="AE167">
        <v>0.79472911011799996</v>
      </c>
      <c r="AR167" s="99" t="str">
        <f t="shared" si="14"/>
        <v/>
      </c>
      <c r="AS167">
        <v>0.52200981504316502</v>
      </c>
      <c r="AT167">
        <v>0.40878602893198701</v>
      </c>
      <c r="AU167">
        <v>0.36628130302463602</v>
      </c>
      <c r="BJ167" s="99" t="str">
        <f t="shared" si="15"/>
        <v/>
      </c>
      <c r="BK167" s="98"/>
      <c r="BL167"/>
      <c r="BM167"/>
      <c r="BS167" s="100"/>
      <c r="CE167" s="99" t="str">
        <f t="shared" si="16"/>
        <v/>
      </c>
      <c r="CF167">
        <v>0.494661371341242</v>
      </c>
      <c r="CG167">
        <v>0.52318034282523995</v>
      </c>
      <c r="CX167" s="99" t="str">
        <f t="shared" si="17"/>
        <v/>
      </c>
      <c r="CY167" s="98">
        <v>1.1232996982632599</v>
      </c>
      <c r="CZ167" s="98">
        <v>1.0767292479969199</v>
      </c>
    </row>
    <row r="168" spans="12:104">
      <c r="L168" s="99" t="str">
        <f t="shared" si="12"/>
        <v/>
      </c>
      <c r="M168" s="98">
        <v>1.04955356410811</v>
      </c>
      <c r="N168">
        <v>0.93828012218954104</v>
      </c>
      <c r="O168">
        <v>1.0029752661955</v>
      </c>
      <c r="AB168" s="99" t="str">
        <f t="shared" si="13"/>
        <v/>
      </c>
      <c r="AC168" s="98">
        <v>0.81234246330983795</v>
      </c>
      <c r="AD168">
        <v>0.570479897168785</v>
      </c>
      <c r="AE168">
        <v>0.77606172081959701</v>
      </c>
      <c r="AR168" s="99" t="str">
        <f t="shared" si="14"/>
        <v/>
      </c>
      <c r="AS168">
        <v>0.51889941971627696</v>
      </c>
      <c r="AT168">
        <v>0.41118514833991898</v>
      </c>
      <c r="AU168">
        <v>0.35670439371768498</v>
      </c>
      <c r="BJ168" s="99" t="str">
        <f t="shared" si="15"/>
        <v/>
      </c>
      <c r="BK168" s="98"/>
      <c r="BL168"/>
      <c r="BM168"/>
      <c r="BS168" s="100"/>
      <c r="CE168" s="99" t="str">
        <f t="shared" si="16"/>
        <v/>
      </c>
      <c r="CF168">
        <v>0.49496199572001398</v>
      </c>
      <c r="CG168">
        <v>0.50172506139630102</v>
      </c>
      <c r="CX168" s="99" t="str">
        <f t="shared" si="17"/>
        <v/>
      </c>
      <c r="CY168" s="98">
        <v>1.1194492402919101</v>
      </c>
      <c r="CZ168" s="98">
        <v>1.07475635979291</v>
      </c>
    </row>
    <row r="169" spans="12:104">
      <c r="L169" s="99" t="str">
        <f t="shared" si="12"/>
        <v/>
      </c>
      <c r="M169" s="98">
        <v>1.0044772181639601</v>
      </c>
      <c r="N169">
        <v>0.91393251146106402</v>
      </c>
      <c r="O169">
        <v>0.97868467115827995</v>
      </c>
      <c r="AB169" s="99" t="str">
        <f t="shared" si="13"/>
        <v/>
      </c>
      <c r="AC169" s="98">
        <v>0.77750225493922298</v>
      </c>
      <c r="AD169">
        <v>0.55567062873648598</v>
      </c>
      <c r="AE169">
        <v>0.75753298355563203</v>
      </c>
      <c r="AR169" s="99" t="str">
        <f t="shared" si="14"/>
        <v/>
      </c>
      <c r="AS169">
        <v>0.46424980333112398</v>
      </c>
      <c r="AT169">
        <v>0.41360370470458496</v>
      </c>
      <c r="AU169">
        <v>0.34744927317663299</v>
      </c>
      <c r="BJ169" s="99" t="str">
        <f t="shared" si="15"/>
        <v/>
      </c>
      <c r="BK169" s="98"/>
      <c r="BL169"/>
      <c r="BM169"/>
      <c r="BS169" s="100"/>
      <c r="CE169" s="99" t="str">
        <f t="shared" si="16"/>
        <v/>
      </c>
      <c r="CF169">
        <v>0.48960013193268198</v>
      </c>
      <c r="CG169">
        <v>0.48000240150969598</v>
      </c>
      <c r="CX169" s="99" t="str">
        <f t="shared" si="17"/>
        <v/>
      </c>
      <c r="CY169" s="98">
        <v>1.0924982255679001</v>
      </c>
      <c r="CZ169" s="98">
        <v>1.04959867493183</v>
      </c>
    </row>
    <row r="170" spans="12:104">
      <c r="L170" s="99" t="str">
        <f t="shared" si="12"/>
        <v/>
      </c>
      <c r="M170" s="98">
        <v>0.95674733451228</v>
      </c>
      <c r="N170">
        <v>0.88906182674267498</v>
      </c>
      <c r="O170">
        <v>0.95458398931577404</v>
      </c>
      <c r="AB170" s="99" t="str">
        <f t="shared" si="13"/>
        <v/>
      </c>
      <c r="AC170" s="98">
        <v>0.74084729308763797</v>
      </c>
      <c r="AD170">
        <v>0.54054326620117399</v>
      </c>
      <c r="AE170">
        <v>0.73915326953143301</v>
      </c>
      <c r="AR170" s="99" t="str">
        <f t="shared" si="14"/>
        <v/>
      </c>
      <c r="AS170">
        <v>0.41799933003024803</v>
      </c>
      <c r="AT170">
        <v>0.41756739003466203</v>
      </c>
      <c r="AU170">
        <v>0.33799530786679999</v>
      </c>
      <c r="BJ170" s="99" t="str">
        <f t="shared" si="15"/>
        <v/>
      </c>
      <c r="BK170" s="98"/>
      <c r="BL170"/>
      <c r="BM170"/>
      <c r="BS170" s="100"/>
      <c r="CE170" s="99" t="str">
        <f t="shared" si="16"/>
        <v/>
      </c>
      <c r="CF170">
        <v>0.43688106092977003</v>
      </c>
      <c r="CG170">
        <v>0.45898273814858898</v>
      </c>
      <c r="CX170" s="99" t="str">
        <f t="shared" si="17"/>
        <v/>
      </c>
      <c r="CY170" s="98">
        <v>1.0459469256521601</v>
      </c>
      <c r="CZ170" s="98">
        <v>1.00451231287114</v>
      </c>
    </row>
    <row r="171" spans="12:104">
      <c r="L171" s="99" t="str">
        <f t="shared" si="12"/>
        <v/>
      </c>
      <c r="M171" s="98">
        <v>0.95741176621602797</v>
      </c>
      <c r="N171">
        <v>0.86499597511733295</v>
      </c>
      <c r="O171">
        <v>0.93068790802231505</v>
      </c>
      <c r="AB171" s="99" t="str">
        <f t="shared" si="13"/>
        <v/>
      </c>
      <c r="AC171" s="98">
        <v>0.74277244997512304</v>
      </c>
      <c r="AD171">
        <v>0.52590549026706002</v>
      </c>
      <c r="AE171">
        <v>0.72093392899555697</v>
      </c>
      <c r="AR171" s="99" t="str">
        <f t="shared" si="14"/>
        <v/>
      </c>
      <c r="AS171">
        <v>0.43099874405482003</v>
      </c>
      <c r="AT171">
        <v>0.30409139916327199</v>
      </c>
      <c r="AU171">
        <v>0.32884726945959902</v>
      </c>
      <c r="BJ171" s="99" t="str">
        <f t="shared" si="15"/>
        <v/>
      </c>
      <c r="BK171" s="98"/>
      <c r="BL171"/>
      <c r="BM171"/>
      <c r="BS171" s="100"/>
      <c r="CE171" s="99" t="str">
        <f t="shared" si="16"/>
        <v/>
      </c>
      <c r="CF171">
        <v>0.39043337716434501</v>
      </c>
      <c r="CG171">
        <v>0.43729335828055699</v>
      </c>
      <c r="CX171" s="99" t="str">
        <f t="shared" si="17"/>
        <v/>
      </c>
      <c r="CY171" s="98">
        <v>0.99529728778089099</v>
      </c>
      <c r="CZ171" s="98">
        <v>0.95725177128810202</v>
      </c>
    </row>
    <row r="172" spans="12:104">
      <c r="L172" s="99" t="str">
        <f t="shared" si="12"/>
        <v/>
      </c>
      <c r="M172" s="98">
        <v>0.95380586443061699</v>
      </c>
      <c r="N172">
        <v>0.84104468322723303</v>
      </c>
      <c r="O172">
        <v>0.90701254035160905</v>
      </c>
      <c r="AB172" s="99" t="str">
        <f t="shared" si="13"/>
        <v/>
      </c>
      <c r="AC172" s="98">
        <v>0.739610274067667</v>
      </c>
      <c r="AD172">
        <v>0.51133744144154103</v>
      </c>
      <c r="AE172">
        <v>0.70288739779307197</v>
      </c>
      <c r="AR172" s="99" t="str">
        <f t="shared" si="14"/>
        <v/>
      </c>
      <c r="AS172">
        <v>0.45720938630238794</v>
      </c>
      <c r="AT172">
        <v>0.30578647172199502</v>
      </c>
      <c r="AU172">
        <v>0.31974276922330402</v>
      </c>
      <c r="BJ172" s="99" t="str">
        <f t="shared" si="15"/>
        <v/>
      </c>
      <c r="BK172" s="98"/>
      <c r="BL172"/>
      <c r="BM172"/>
      <c r="BS172" s="100"/>
      <c r="CE172" s="99" t="str">
        <f t="shared" si="16"/>
        <v/>
      </c>
      <c r="CF172">
        <v>0.40357167469974098</v>
      </c>
      <c r="CG172">
        <v>0.41591696226347202</v>
      </c>
      <c r="CX172" s="99" t="str">
        <f t="shared" si="17"/>
        <v/>
      </c>
      <c r="CY172" s="98">
        <v>0.99500416886604903</v>
      </c>
      <c r="CZ172" s="98">
        <v>0.95750739983941702</v>
      </c>
    </row>
    <row r="173" spans="12:104">
      <c r="L173" s="99" t="str">
        <f t="shared" si="12"/>
        <v/>
      </c>
      <c r="M173" s="98">
        <v>0.93015532121524602</v>
      </c>
      <c r="N173">
        <v>0.81653046481276803</v>
      </c>
      <c r="O173">
        <v>0.88357558300360095</v>
      </c>
      <c r="AB173" s="99" t="str">
        <f t="shared" si="13"/>
        <v/>
      </c>
      <c r="AC173" s="98">
        <v>0.72171560232528997</v>
      </c>
      <c r="AD173">
        <v>0.49642704309220498</v>
      </c>
      <c r="AE173">
        <v>0.68502731597644895</v>
      </c>
      <c r="AR173" s="99" t="str">
        <f t="shared" si="14"/>
        <v/>
      </c>
      <c r="AS173">
        <v>0.42267951125615</v>
      </c>
      <c r="AT173">
        <v>0.307506455838578</v>
      </c>
      <c r="AU173">
        <v>0.310424278141893</v>
      </c>
      <c r="BJ173" s="99" t="str">
        <f t="shared" si="15"/>
        <v/>
      </c>
      <c r="BK173" s="98"/>
      <c r="BL173"/>
      <c r="BM173"/>
      <c r="BS173" s="100"/>
      <c r="CE173" s="99" t="str">
        <f t="shared" si="16"/>
        <v/>
      </c>
      <c r="CF173">
        <v>0.42550179487661699</v>
      </c>
      <c r="CG173">
        <v>0.39409300312149698</v>
      </c>
      <c r="CX173" s="99" t="str">
        <f t="shared" si="17"/>
        <v/>
      </c>
      <c r="CY173" s="98">
        <v>0.98953334988738395</v>
      </c>
      <c r="CZ173" s="98">
        <v>0.95362260576259805</v>
      </c>
    </row>
    <row r="174" spans="12:104">
      <c r="L174" s="99" t="str">
        <f t="shared" si="12"/>
        <v/>
      </c>
      <c r="M174" s="98">
        <v>0.88642838512807398</v>
      </c>
      <c r="N174">
        <v>0.79210264369229599</v>
      </c>
      <c r="O174">
        <v>0.86039649195769696</v>
      </c>
      <c r="AB174" s="99" t="str">
        <f t="shared" si="13"/>
        <v/>
      </c>
      <c r="AC174" s="98">
        <v>0.68768359814390601</v>
      </c>
      <c r="AD174">
        <v>0.481569231226602</v>
      </c>
      <c r="AE174">
        <v>0.667368659584609</v>
      </c>
      <c r="AR174" s="99" t="str">
        <f t="shared" si="14"/>
        <v/>
      </c>
      <c r="AS174">
        <v>0.37259413186660101</v>
      </c>
      <c r="AT174">
        <v>0.30925323413248901</v>
      </c>
      <c r="AU174">
        <v>0.30113862203490599</v>
      </c>
      <c r="BJ174" s="99" t="str">
        <f t="shared" si="15"/>
        <v/>
      </c>
      <c r="BK174" s="98"/>
      <c r="BL174"/>
      <c r="BM174"/>
      <c r="BS174" s="100"/>
      <c r="CE174" s="99" t="str">
        <f t="shared" si="16"/>
        <v/>
      </c>
      <c r="CF174">
        <v>0.39220621610617401</v>
      </c>
      <c r="CG174">
        <v>0.37102125111393403</v>
      </c>
      <c r="CX174" s="99" t="str">
        <f t="shared" si="17"/>
        <v/>
      </c>
      <c r="CY174" s="98">
        <v>0.96444760741358904</v>
      </c>
      <c r="CZ174" s="98">
        <v>0.93070131185752103</v>
      </c>
    </row>
    <row r="175" spans="12:104">
      <c r="L175" s="99" t="str">
        <f t="shared" si="12"/>
        <v/>
      </c>
      <c r="M175" s="98">
        <v>0.83718334114680004</v>
      </c>
      <c r="N175">
        <v>0.76840127375887901</v>
      </c>
      <c r="O175">
        <v>0.83749667733289201</v>
      </c>
      <c r="AB175" s="99" t="str">
        <f t="shared" si="13"/>
        <v/>
      </c>
      <c r="AC175" s="98">
        <v>0.64966361272960305</v>
      </c>
      <c r="AD175">
        <v>0.467153299602386</v>
      </c>
      <c r="AE175">
        <v>0.64992788665711798</v>
      </c>
      <c r="AR175" s="99" t="str">
        <f t="shared" si="14"/>
        <v/>
      </c>
      <c r="AS175">
        <v>0.31288567224751601</v>
      </c>
      <c r="AT175">
        <v>0.31223522269744397</v>
      </c>
      <c r="AU175">
        <v>0.29212910372529199</v>
      </c>
      <c r="BJ175" s="99" t="str">
        <f t="shared" si="15"/>
        <v/>
      </c>
      <c r="BK175" s="98"/>
      <c r="BL175"/>
      <c r="BM175"/>
      <c r="BS175" s="100"/>
      <c r="CE175" s="99" t="str">
        <f t="shared" si="16"/>
        <v/>
      </c>
      <c r="CF175">
        <v>0.34464277865222898</v>
      </c>
      <c r="CG175">
        <v>0.34713114508822401</v>
      </c>
      <c r="CX175" s="99" t="str">
        <f t="shared" si="17"/>
        <v/>
      </c>
      <c r="CY175" s="98">
        <v>0.91941448981386897</v>
      </c>
      <c r="CZ175" s="98">
        <v>0.88668861030136104</v>
      </c>
    </row>
    <row r="176" spans="12:104">
      <c r="L176" s="99" t="str">
        <f t="shared" si="12"/>
        <v/>
      </c>
      <c r="M176" s="98">
        <v>0.83977478859667298</v>
      </c>
      <c r="N176">
        <v>0.74394947990555205</v>
      </c>
      <c r="O176">
        <v>0.81214288578947202</v>
      </c>
      <c r="AB176" s="99" t="str">
        <f t="shared" si="13"/>
        <v/>
      </c>
      <c r="AC176" s="98">
        <v>0.65196699232185995</v>
      </c>
      <c r="AD176">
        <v>0.45228100514569097</v>
      </c>
      <c r="AE176">
        <v>0.63045943737869103</v>
      </c>
      <c r="AR176" s="99" t="str">
        <f t="shared" si="14"/>
        <v/>
      </c>
      <c r="AS176">
        <v>0.32071798380036698</v>
      </c>
      <c r="AT176">
        <v>0.169450107102673</v>
      </c>
      <c r="AU176">
        <v>0.28283431646198798</v>
      </c>
      <c r="BJ176" s="99" t="str">
        <f t="shared" si="15"/>
        <v/>
      </c>
      <c r="BK176" s="98"/>
      <c r="BL176"/>
      <c r="BM176"/>
      <c r="BS176" s="100"/>
      <c r="CE176" s="99" t="str">
        <f t="shared" si="16"/>
        <v/>
      </c>
      <c r="CF176">
        <v>0.28738206841687403</v>
      </c>
      <c r="CG176">
        <v>0.32295102083757199</v>
      </c>
      <c r="CX176" s="99" t="str">
        <f t="shared" si="17"/>
        <v/>
      </c>
      <c r="CY176" s="98">
        <v>0.86767426702489603</v>
      </c>
      <c r="CZ176" s="98">
        <v>0.837441001406943</v>
      </c>
    </row>
    <row r="177" spans="12:104">
      <c r="L177" s="99" t="str">
        <f t="shared" si="12"/>
        <v/>
      </c>
      <c r="M177" s="98">
        <v>0.83904082411549497</v>
      </c>
      <c r="N177">
        <v>0.72041928409751499</v>
      </c>
      <c r="O177">
        <v>0.78701835986258095</v>
      </c>
      <c r="AB177" s="99" t="str">
        <f t="shared" si="13"/>
        <v/>
      </c>
      <c r="AC177" s="98">
        <v>0.65181983380090502</v>
      </c>
      <c r="AD177">
        <v>0.437969446165694</v>
      </c>
      <c r="AE177">
        <v>0.61117199416636603</v>
      </c>
      <c r="AR177" s="99" t="str">
        <f t="shared" si="14"/>
        <v/>
      </c>
      <c r="AS177">
        <v>0.324493432257073</v>
      </c>
      <c r="AT177">
        <v>0.170353015382778</v>
      </c>
      <c r="AU177">
        <v>0.27388981758507902</v>
      </c>
      <c r="BJ177" s="99" t="str">
        <f t="shared" si="15"/>
        <v/>
      </c>
      <c r="BK177" s="98"/>
      <c r="BL177"/>
      <c r="BM177"/>
      <c r="BS177" s="100"/>
      <c r="CE177" s="99" t="str">
        <f t="shared" si="16"/>
        <v/>
      </c>
      <c r="CF177">
        <v>0.29516576056792598</v>
      </c>
      <c r="CG177">
        <v>0.28805565164484398</v>
      </c>
      <c r="CX177" s="99" t="str">
        <f t="shared" si="17"/>
        <v/>
      </c>
      <c r="CY177" s="98">
        <v>0.86864692093410101</v>
      </c>
      <c r="CZ177" s="98">
        <v>0.84002056141954395</v>
      </c>
    </row>
    <row r="178" spans="12:104">
      <c r="L178" s="99" t="str">
        <f t="shared" si="12"/>
        <v/>
      </c>
      <c r="M178" s="98">
        <v>0.82095849672548205</v>
      </c>
      <c r="N178">
        <v>0.69646063941487901</v>
      </c>
      <c r="O178">
        <v>0.76214567735587002</v>
      </c>
      <c r="AB178" s="99" t="str">
        <f t="shared" si="13"/>
        <v/>
      </c>
      <c r="AC178" s="98">
        <v>0.63843202081970796</v>
      </c>
      <c r="AD178">
        <v>0.42339747385852999</v>
      </c>
      <c r="AE178">
        <v>0.59208317753322803</v>
      </c>
      <c r="AR178" s="99" t="str">
        <f t="shared" si="14"/>
        <v/>
      </c>
      <c r="AS178">
        <v>0.34726884509360301</v>
      </c>
      <c r="AT178">
        <v>0.17125766266527101</v>
      </c>
      <c r="AU178">
        <v>0.26478241980311301</v>
      </c>
      <c r="BJ178" s="99" t="str">
        <f t="shared" si="15"/>
        <v/>
      </c>
      <c r="BK178" s="98"/>
      <c r="BL178"/>
      <c r="BM178"/>
      <c r="BS178" s="100"/>
      <c r="CE178" s="99" t="str">
        <f t="shared" si="16"/>
        <v/>
      </c>
      <c r="CF178">
        <v>0.296818732791444</v>
      </c>
      <c r="CG178">
        <v>0.25819610338327997</v>
      </c>
      <c r="CX178" s="99" t="str">
        <f t="shared" si="17"/>
        <v/>
      </c>
      <c r="CY178" s="98">
        <v>0.86657303613145598</v>
      </c>
      <c r="CZ178" s="98">
        <v>0.83899502982219598</v>
      </c>
    </row>
    <row r="179" spans="12:104">
      <c r="L179" s="99" t="str">
        <f t="shared" si="12"/>
        <v/>
      </c>
      <c r="M179" s="98">
        <v>0.76894898772070297</v>
      </c>
      <c r="N179">
        <v>0.67332724332374305</v>
      </c>
      <c r="O179">
        <v>0.73755021725134795</v>
      </c>
      <c r="AB179" s="99" t="str">
        <f t="shared" si="13"/>
        <v/>
      </c>
      <c r="AC179" s="98">
        <v>0.59764680819886595</v>
      </c>
      <c r="AD179">
        <v>0.40932758212793002</v>
      </c>
      <c r="AE179">
        <v>0.57321276120308096</v>
      </c>
      <c r="AR179" s="99" t="str">
        <f t="shared" si="14"/>
        <v/>
      </c>
      <c r="AS179">
        <v>0.25426878683127901</v>
      </c>
      <c r="AT179">
        <v>0.17217597432833201</v>
      </c>
      <c r="AU179">
        <v>0.255988695096383</v>
      </c>
      <c r="BJ179" s="99" t="str">
        <f t="shared" si="15"/>
        <v/>
      </c>
      <c r="BK179" s="98"/>
      <c r="BL179"/>
      <c r="BM179"/>
      <c r="BS179" s="100"/>
      <c r="CE179" s="99" t="str">
        <f t="shared" si="16"/>
        <v/>
      </c>
      <c r="CF179">
        <v>0.31593833694708501</v>
      </c>
      <c r="CG179">
        <v>0.230242310364554</v>
      </c>
      <c r="CX179" s="99" t="str">
        <f t="shared" si="17"/>
        <v/>
      </c>
      <c r="CY179" s="98">
        <v>0.84716777159616496</v>
      </c>
      <c r="CZ179" s="98">
        <v>0.82069198962871404</v>
      </c>
    </row>
    <row r="180" spans="12:104">
      <c r="L180" s="99" t="str">
        <f t="shared" si="12"/>
        <v/>
      </c>
      <c r="M180" s="98">
        <v>0.71782075687548497</v>
      </c>
      <c r="N180">
        <v>0.64969103089242697</v>
      </c>
      <c r="O180">
        <v>0.71326055630323704</v>
      </c>
      <c r="AB180" s="99" t="str">
        <f t="shared" si="13"/>
        <v/>
      </c>
      <c r="AC180" s="98">
        <v>0.55837351088250398</v>
      </c>
      <c r="AD180">
        <v>0.39495200939282099</v>
      </c>
      <c r="AE180">
        <v>0.55458297057512895</v>
      </c>
      <c r="AR180" s="99" t="str">
        <f t="shared" si="14"/>
        <v/>
      </c>
      <c r="AS180">
        <v>0.17461401273254201</v>
      </c>
      <c r="AT180">
        <v>0.17447566217090998</v>
      </c>
      <c r="AU180">
        <v>0.247003808919386</v>
      </c>
      <c r="BJ180" s="99" t="str">
        <f t="shared" si="15"/>
        <v/>
      </c>
      <c r="BK180" s="98"/>
      <c r="BL180"/>
      <c r="BM180"/>
      <c r="BS180" s="100"/>
      <c r="CE180" s="99" t="str">
        <f t="shared" si="16"/>
        <v/>
      </c>
      <c r="CF180">
        <v>0.230959126522705</v>
      </c>
      <c r="CG180">
        <v>0.20422126402548199</v>
      </c>
      <c r="CX180" s="99" t="str">
        <f t="shared" si="17"/>
        <v/>
      </c>
      <c r="CY180" s="98">
        <v>0.79425861214260796</v>
      </c>
      <c r="CZ180" s="98">
        <v>0.76864081880489998</v>
      </c>
    </row>
    <row r="181" spans="12:104">
      <c r="L181" s="99" t="str">
        <f t="shared" si="12"/>
        <v/>
      </c>
      <c r="M181" s="98">
        <v>0.723329878228687</v>
      </c>
      <c r="N181">
        <v>0.62678843275109197</v>
      </c>
      <c r="O181">
        <v>0.689308922197577</v>
      </c>
      <c r="AB181" s="99" t="str">
        <f t="shared" si="13"/>
        <v/>
      </c>
      <c r="AC181" s="98">
        <v>0.56303564912986304</v>
      </c>
      <c r="AD181">
        <v>0.38102273138272702</v>
      </c>
      <c r="AE181">
        <v>0.53621882227986095</v>
      </c>
      <c r="AR181" s="99" t="str">
        <f t="shared" si="14"/>
        <v/>
      </c>
      <c r="AS181">
        <v>0.20251840075128502</v>
      </c>
      <c r="AT181">
        <v>2.8570518658064597E-3</v>
      </c>
      <c r="AU181">
        <v>0.23829777264438298</v>
      </c>
      <c r="BJ181" s="99" t="str">
        <f t="shared" si="15"/>
        <v/>
      </c>
      <c r="BK181" s="98"/>
      <c r="BL181"/>
      <c r="BM181"/>
      <c r="BS181" s="100"/>
      <c r="CE181" s="99" t="str">
        <f t="shared" si="16"/>
        <v/>
      </c>
      <c r="CF181">
        <v>0.15706272935659599</v>
      </c>
      <c r="CG181">
        <v>0.177193598346019</v>
      </c>
      <c r="CX181" s="99" t="str">
        <f t="shared" si="17"/>
        <v/>
      </c>
      <c r="CY181" s="98">
        <v>0.74080322705961399</v>
      </c>
      <c r="CZ181" s="98">
        <v>0.71780735758569802</v>
      </c>
    </row>
    <row r="182" spans="12:104">
      <c r="L182" s="99" t="str">
        <f t="shared" si="12"/>
        <v/>
      </c>
      <c r="M182" s="98">
        <v>0.73004428624573903</v>
      </c>
      <c r="N182">
        <v>0.60393893237749197</v>
      </c>
      <c r="O182">
        <v>0.66573170891664202</v>
      </c>
      <c r="AB182" s="99" t="str">
        <f t="shared" si="13"/>
        <v/>
      </c>
      <c r="AC182" s="98">
        <v>0.569029613051665</v>
      </c>
      <c r="AD182">
        <v>0.36712583304227697</v>
      </c>
      <c r="AE182">
        <v>0.51814850847975003</v>
      </c>
      <c r="AR182" s="99" t="str">
        <f t="shared" si="14"/>
        <v/>
      </c>
      <c r="AS182">
        <v>0.29083235096981797</v>
      </c>
      <c r="AT182">
        <v>2.5242979461579601E-3</v>
      </c>
      <c r="AU182">
        <v>0.22961190447343099</v>
      </c>
      <c r="BJ182" s="99" t="str">
        <f t="shared" si="15"/>
        <v/>
      </c>
      <c r="BK182" s="98"/>
      <c r="BL182"/>
      <c r="BM182"/>
      <c r="BS182" s="100"/>
      <c r="CE182" s="99" t="str">
        <f t="shared" si="16"/>
        <v/>
      </c>
      <c r="CF182">
        <v>0.18246290099731999</v>
      </c>
      <c r="CG182">
        <v>0.145045529836236</v>
      </c>
      <c r="CX182" s="99" t="str">
        <f t="shared" si="17"/>
        <v/>
      </c>
      <c r="CY182" s="98">
        <v>0.74512537525900002</v>
      </c>
      <c r="CZ182" s="98">
        <v>0.72336700393492104</v>
      </c>
    </row>
    <row r="183" spans="12:104">
      <c r="L183" s="99" t="str">
        <f t="shared" si="12"/>
        <v/>
      </c>
      <c r="M183" s="98">
        <v>0.69960763780234103</v>
      </c>
      <c r="N183">
        <v>0.58046830643627501</v>
      </c>
      <c r="O183">
        <v>0.64257005889520102</v>
      </c>
      <c r="AB183" s="99" t="str">
        <f t="shared" si="13"/>
        <v/>
      </c>
      <c r="AC183" s="98">
        <v>0.54538157519254504</v>
      </c>
      <c r="AD183">
        <v>0.352851236496664</v>
      </c>
      <c r="AE183">
        <v>0.50040382861523602</v>
      </c>
      <c r="AR183" s="99" t="str">
        <f t="shared" si="14"/>
        <v/>
      </c>
      <c r="AS183">
        <v>0.19465589290600699</v>
      </c>
      <c r="AT183">
        <v>2.21257966952442E-3</v>
      </c>
      <c r="AU183">
        <v>0.22068991303513599</v>
      </c>
      <c r="BJ183" s="99" t="str">
        <f t="shared" si="15"/>
        <v/>
      </c>
      <c r="BK183" s="98"/>
      <c r="BL183"/>
      <c r="BM183"/>
      <c r="BS183" s="100"/>
      <c r="CE183" s="99" t="str">
        <f t="shared" si="16"/>
        <v/>
      </c>
      <c r="CF183">
        <v>0.26042972764335098</v>
      </c>
      <c r="CG183">
        <v>0.12005234383312299</v>
      </c>
      <c r="CX183" s="99" t="str">
        <f t="shared" si="17"/>
        <v/>
      </c>
      <c r="CY183" s="98">
        <v>0.75076805851969097</v>
      </c>
      <c r="CZ183" s="98">
        <v>0.73012720341867898</v>
      </c>
    </row>
    <row r="184" spans="12:104">
      <c r="L184" s="99" t="str">
        <f t="shared" si="12"/>
        <v/>
      </c>
      <c r="M184" s="98">
        <v>0.65016873717979695</v>
      </c>
      <c r="N184">
        <v>0.55696920319821197</v>
      </c>
      <c r="O184">
        <v>0.61987051435293905</v>
      </c>
      <c r="AB184" s="99" t="str">
        <f t="shared" si="13"/>
        <v/>
      </c>
      <c r="AC184" s="98">
        <v>0.50693186411816304</v>
      </c>
      <c r="AD184">
        <v>0.33855936283398702</v>
      </c>
      <c r="AE184">
        <v>0.48302066945719302</v>
      </c>
      <c r="AR184" s="99" t="str">
        <f t="shared" si="14"/>
        <v/>
      </c>
      <c r="AS184">
        <v>5.0446825406210205E-2</v>
      </c>
      <c r="AT184">
        <v>1.9309541155829502E-3</v>
      </c>
      <c r="AU184">
        <v>0.21175708828472001</v>
      </c>
      <c r="BJ184" s="99" t="str">
        <f t="shared" si="15"/>
        <v/>
      </c>
      <c r="BK184" s="98"/>
      <c r="BL184"/>
      <c r="BM184"/>
      <c r="BS184" s="100"/>
      <c r="CE184" s="99" t="str">
        <f t="shared" si="16"/>
        <v/>
      </c>
      <c r="CF184">
        <v>0.173768625447111</v>
      </c>
      <c r="CG184">
        <v>8.5707176031635204E-2</v>
      </c>
      <c r="CX184" s="99" t="str">
        <f t="shared" si="17"/>
        <v/>
      </c>
      <c r="CY184" s="98">
        <v>0.719291042939605</v>
      </c>
      <c r="CZ184" s="98">
        <v>0.69954740238438395</v>
      </c>
    </row>
    <row r="185" spans="12:104">
      <c r="L185" s="99" t="str">
        <f t="shared" si="12"/>
        <v/>
      </c>
      <c r="M185" s="98">
        <v>0.59764712552934496</v>
      </c>
      <c r="N185">
        <v>0.53403786254115504</v>
      </c>
      <c r="O185">
        <v>0.59768573622403698</v>
      </c>
      <c r="AB185" s="99" t="str">
        <f t="shared" si="13"/>
        <v/>
      </c>
      <c r="AC185" s="98">
        <v>0.46604877547032297</v>
      </c>
      <c r="AD185">
        <v>0.32461281328284702</v>
      </c>
      <c r="AE185">
        <v>0.46603953115670899</v>
      </c>
      <c r="AR185" s="99">
        <f t="shared" si="14"/>
        <v>18</v>
      </c>
      <c r="AS185">
        <v>0</v>
      </c>
      <c r="AT185">
        <v>0</v>
      </c>
      <c r="AU185">
        <v>0</v>
      </c>
      <c r="BJ185" s="99" t="str">
        <f t="shared" si="15"/>
        <v/>
      </c>
      <c r="BK185" s="98"/>
      <c r="BL185"/>
      <c r="BM185"/>
      <c r="BS185" s="100"/>
      <c r="CE185" s="99" t="str">
        <f t="shared" si="16"/>
        <v/>
      </c>
      <c r="CF185">
        <v>4.5177558226915299E-2</v>
      </c>
      <c r="CG185">
        <v>4.2212406837221703E-2</v>
      </c>
      <c r="CX185" s="99" t="str">
        <f t="shared" si="17"/>
        <v/>
      </c>
      <c r="CY185" s="98">
        <v>0.66924840528825602</v>
      </c>
      <c r="CZ185" s="98">
        <v>0.65025924525276102</v>
      </c>
    </row>
    <row r="186" spans="12:104">
      <c r="L186" s="99" t="str">
        <f t="shared" si="12"/>
        <v/>
      </c>
      <c r="M186" s="98">
        <v>0.60331863851081302</v>
      </c>
      <c r="N186">
        <v>0.51193231952463902</v>
      </c>
      <c r="O186">
        <v>0.57147418752227896</v>
      </c>
      <c r="AB186" s="99" t="str">
        <f t="shared" si="13"/>
        <v/>
      </c>
      <c r="AC186" s="98">
        <v>0.47089105332466602</v>
      </c>
      <c r="AD186">
        <v>0.31116876184529002</v>
      </c>
      <c r="AE186">
        <v>0.44570738267282201</v>
      </c>
      <c r="AR186" s="99" t="str">
        <f t="shared" si="14"/>
        <v/>
      </c>
      <c r="AS186" s="98"/>
      <c r="AT186"/>
      <c r="AU186"/>
      <c r="BJ186" s="99" t="str">
        <f t="shared" si="15"/>
        <v/>
      </c>
      <c r="BK186" s="98"/>
      <c r="BL186"/>
      <c r="BM186"/>
      <c r="BS186" s="100"/>
      <c r="CE186" s="99">
        <f t="shared" si="16"/>
        <v>18</v>
      </c>
      <c r="CF186">
        <v>0</v>
      </c>
      <c r="CG186">
        <v>0</v>
      </c>
      <c r="CX186" s="99" t="str">
        <f t="shared" si="17"/>
        <v/>
      </c>
      <c r="CY186" s="98">
        <v>0.61441244526528904</v>
      </c>
      <c r="CZ186" s="98">
        <v>0.59744049653060205</v>
      </c>
    </row>
    <row r="187" spans="12:104">
      <c r="L187" s="99" t="str">
        <f t="shared" si="12"/>
        <v/>
      </c>
      <c r="M187" s="98">
        <v>0.607164822191682</v>
      </c>
      <c r="N187">
        <v>0.49094193002201197</v>
      </c>
      <c r="O187">
        <v>0.54567827397223101</v>
      </c>
      <c r="AB187" s="99" t="str">
        <f t="shared" si="13"/>
        <v/>
      </c>
      <c r="AC187" s="98">
        <v>0.474317526302866</v>
      </c>
      <c r="AD187">
        <v>0.29840366442017002</v>
      </c>
      <c r="AE187">
        <v>0.425703874467046</v>
      </c>
      <c r="AR187" s="99" t="str">
        <f t="shared" si="14"/>
        <v/>
      </c>
      <c r="AS187" s="98"/>
      <c r="AT187"/>
      <c r="AU187"/>
      <c r="BJ187" s="99" t="str">
        <f t="shared" si="15"/>
        <v/>
      </c>
      <c r="BK187" s="98"/>
      <c r="BL187"/>
      <c r="BM187"/>
      <c r="BS187" s="100"/>
      <c r="CE187" s="99" t="str">
        <f t="shared" si="16"/>
        <v/>
      </c>
      <c r="CF187"/>
      <c r="CG187"/>
      <c r="CX187" s="99" t="str">
        <f t="shared" si="17"/>
        <v/>
      </c>
      <c r="CY187" s="98">
        <v>0.61928622073722195</v>
      </c>
      <c r="CZ187" s="98">
        <v>0.60327078242730003</v>
      </c>
    </row>
    <row r="188" spans="12:104">
      <c r="L188" s="99" t="str">
        <f t="shared" si="12"/>
        <v/>
      </c>
      <c r="M188" s="98">
        <v>0.60377764386858301</v>
      </c>
      <c r="N188">
        <v>0.46968960797993797</v>
      </c>
      <c r="O188">
        <v>0.52035971389214697</v>
      </c>
      <c r="AB188" s="99" t="str">
        <f t="shared" si="13"/>
        <v/>
      </c>
      <c r="AC188" s="98">
        <v>0.47206422449993501</v>
      </c>
      <c r="AD188">
        <v>0.28547989673790503</v>
      </c>
      <c r="AE188">
        <v>0.40607750488949002</v>
      </c>
      <c r="AR188" s="99" t="str">
        <f t="shared" si="14"/>
        <v/>
      </c>
      <c r="AS188" s="98"/>
      <c r="AT188"/>
      <c r="AU188"/>
      <c r="BJ188" s="99" t="str">
        <f t="shared" si="15"/>
        <v/>
      </c>
      <c r="BK188" s="98"/>
      <c r="BL188"/>
      <c r="BM188"/>
      <c r="BS188" s="100"/>
      <c r="CE188" s="99" t="str">
        <f t="shared" si="16"/>
        <v/>
      </c>
      <c r="CF188"/>
      <c r="CG188"/>
      <c r="CX188" s="99" t="str">
        <f t="shared" si="17"/>
        <v/>
      </c>
      <c r="CY188" s="98">
        <v>0.62202043267185003</v>
      </c>
      <c r="CZ188" s="98">
        <v>0.60705123468191702</v>
      </c>
    </row>
    <row r="189" spans="12:104">
      <c r="L189" s="99" t="str">
        <f t="shared" si="12"/>
        <v/>
      </c>
      <c r="M189" s="98">
        <v>0.54025289778529195</v>
      </c>
      <c r="N189">
        <v>0.44912480943435701</v>
      </c>
      <c r="O189">
        <v>0.49559155718404602</v>
      </c>
      <c r="AB189" s="99" t="str">
        <f t="shared" si="13"/>
        <v/>
      </c>
      <c r="AC189" s="98">
        <v>0.422091303963885</v>
      </c>
      <c r="AD189">
        <v>0.27297466960251698</v>
      </c>
      <c r="AE189">
        <v>0.386885591690596</v>
      </c>
      <c r="AR189" s="99" t="str">
        <f t="shared" si="14"/>
        <v/>
      </c>
      <c r="AS189" s="98"/>
      <c r="AT189"/>
      <c r="AU189"/>
      <c r="BJ189" s="99" t="str">
        <f t="shared" si="15"/>
        <v/>
      </c>
      <c r="BK189" s="98"/>
      <c r="BL189"/>
      <c r="BM189"/>
      <c r="BS189" s="100"/>
      <c r="CE189" s="99" t="str">
        <f t="shared" si="16"/>
        <v/>
      </c>
      <c r="CF189"/>
      <c r="CG189"/>
      <c r="CX189" s="99" t="str">
        <f t="shared" si="17"/>
        <v/>
      </c>
      <c r="CY189" s="98">
        <v>0.61762595605534298</v>
      </c>
      <c r="CZ189" s="98">
        <v>0.60381653450063499</v>
      </c>
    </row>
    <row r="190" spans="12:104">
      <c r="L190" s="99" t="str">
        <f t="shared" si="12"/>
        <v/>
      </c>
      <c r="M190" s="98">
        <v>0.48590798627801501</v>
      </c>
      <c r="N190">
        <v>0.42790462232538301</v>
      </c>
      <c r="O190">
        <v>0.47146042500232199</v>
      </c>
      <c r="AB190" s="99" t="str">
        <f t="shared" si="13"/>
        <v/>
      </c>
      <c r="AC190" s="98">
        <v>0.37975078909443599</v>
      </c>
      <c r="AD190">
        <v>0.260071202226071</v>
      </c>
      <c r="AE190">
        <v>0.36819598637566098</v>
      </c>
      <c r="AR190" s="99" t="str">
        <f t="shared" si="14"/>
        <v/>
      </c>
      <c r="AS190" s="98"/>
      <c r="AT190"/>
      <c r="AU190"/>
      <c r="BJ190" s="99" t="str">
        <f t="shared" si="15"/>
        <v/>
      </c>
      <c r="BK190" s="98"/>
      <c r="BL190"/>
      <c r="BM190"/>
      <c r="BS190" s="100"/>
      <c r="CE190" s="99" t="str">
        <f t="shared" si="16"/>
        <v/>
      </c>
      <c r="CF190"/>
      <c r="CG190"/>
      <c r="CX190" s="99" t="str">
        <f t="shared" si="17"/>
        <v/>
      </c>
      <c r="CY190" s="98">
        <v>0.55373826024362904</v>
      </c>
      <c r="CZ190" s="98">
        <v>0.54020361779694503</v>
      </c>
    </row>
    <row r="191" spans="12:104">
      <c r="L191" s="99" t="str">
        <f t="shared" si="12"/>
        <v/>
      </c>
      <c r="M191" s="98">
        <v>0.50123568987176403</v>
      </c>
      <c r="N191">
        <v>0.40699057864460397</v>
      </c>
      <c r="O191">
        <v>0.44806910511727799</v>
      </c>
      <c r="AB191" s="99" t="str">
        <f t="shared" si="13"/>
        <v/>
      </c>
      <c r="AC191" s="98">
        <v>0.392107544022612</v>
      </c>
      <c r="AD191">
        <v>0.24735401773841401</v>
      </c>
      <c r="AE191">
        <v>0.350089048693909</v>
      </c>
      <c r="AR191" s="99" t="str">
        <f t="shared" si="14"/>
        <v/>
      </c>
      <c r="AS191" s="98"/>
      <c r="AT191"/>
      <c r="AU191"/>
      <c r="BJ191" s="99" t="str">
        <f t="shared" si="15"/>
        <v/>
      </c>
      <c r="BK191" s="98"/>
      <c r="BL191"/>
      <c r="BM191"/>
      <c r="BS191" s="100"/>
      <c r="CE191" s="99" t="str">
        <f t="shared" si="16"/>
        <v/>
      </c>
      <c r="CF191"/>
      <c r="CG191"/>
      <c r="CX191" s="99" t="str">
        <f t="shared" si="17"/>
        <v/>
      </c>
      <c r="CY191" s="98">
        <v>0.49685653154675202</v>
      </c>
      <c r="CZ191" s="98">
        <v>0.48581001429655002</v>
      </c>
    </row>
    <row r="192" spans="12:104">
      <c r="L192" s="99" t="str">
        <f t="shared" si="12"/>
        <v/>
      </c>
      <c r="M192" s="98">
        <v>0.53151776847764898</v>
      </c>
      <c r="N192">
        <v>0.38563866821972298</v>
      </c>
      <c r="O192">
        <v>0.42553946444250201</v>
      </c>
      <c r="AB192" s="99" t="str">
        <f t="shared" si="13"/>
        <v/>
      </c>
      <c r="AC192" s="98">
        <v>0.41641583809053201</v>
      </c>
      <c r="AD192">
        <v>0.23437055120914099</v>
      </c>
      <c r="AE192">
        <v>0.33265984456486603</v>
      </c>
      <c r="AR192" s="99" t="str">
        <f t="shared" si="14"/>
        <v/>
      </c>
      <c r="AS192" s="98"/>
      <c r="AT192"/>
      <c r="AU192"/>
      <c r="BJ192" s="99" t="str">
        <f t="shared" si="15"/>
        <v/>
      </c>
      <c r="BK192" s="98"/>
      <c r="BL192"/>
      <c r="BM192"/>
      <c r="CE192" s="99" t="str">
        <f t="shared" si="16"/>
        <v/>
      </c>
      <c r="CF192"/>
      <c r="CG192"/>
      <c r="CX192" s="99" t="str">
        <f t="shared" si="17"/>
        <v/>
      </c>
      <c r="CY192" s="98">
        <v>0.51138681497331195</v>
      </c>
      <c r="CZ192" s="98">
        <v>0.50122976182631196</v>
      </c>
    </row>
    <row r="193" spans="12:104">
      <c r="L193" s="99" t="str">
        <f t="shared" si="12"/>
        <v/>
      </c>
      <c r="M193" s="98">
        <v>0.49149969304866298</v>
      </c>
      <c r="N193">
        <v>0.363066051743133</v>
      </c>
      <c r="O193">
        <v>0.404015548497411</v>
      </c>
      <c r="AB193" s="99" t="str">
        <f t="shared" si="13"/>
        <v/>
      </c>
      <c r="AC193" s="98">
        <v>0.38494878272310801</v>
      </c>
      <c r="AD193">
        <v>0.220644635226768</v>
      </c>
      <c r="AE193">
        <v>0.31602045825800801</v>
      </c>
      <c r="AR193" s="99" t="str">
        <f t="shared" si="14"/>
        <v/>
      </c>
      <c r="AS193" s="98"/>
      <c r="AT193"/>
      <c r="AU193"/>
      <c r="BJ193" s="99" t="str">
        <f t="shared" si="15"/>
        <v/>
      </c>
      <c r="BK193" s="98"/>
      <c r="BL193"/>
      <c r="BM193"/>
      <c r="CE193" s="99" t="str">
        <f t="shared" si="16"/>
        <v/>
      </c>
      <c r="CF193"/>
      <c r="CG193"/>
      <c r="CX193" s="99" t="str">
        <f t="shared" si="17"/>
        <v/>
      </c>
      <c r="CY193" s="98">
        <v>0.540769921923691</v>
      </c>
      <c r="CZ193" s="98">
        <v>0.53156172333757001</v>
      </c>
    </row>
    <row r="194" spans="12:104">
      <c r="L194" s="99" t="str">
        <f t="shared" si="12"/>
        <v/>
      </c>
      <c r="M194" s="98">
        <v>0.43333900558919097</v>
      </c>
      <c r="N194">
        <v>0.339692956234878</v>
      </c>
      <c r="O194">
        <v>0.38366658071598603</v>
      </c>
      <c r="AB194" s="99" t="str">
        <f t="shared" si="13"/>
        <v/>
      </c>
      <c r="AC194" s="98">
        <v>0.33924156507094599</v>
      </c>
      <c r="AD194">
        <v>0.20643165993825699</v>
      </c>
      <c r="AE194">
        <v>0.30030218794091701</v>
      </c>
      <c r="AR194" s="99" t="str">
        <f t="shared" si="14"/>
        <v/>
      </c>
      <c r="AS194" s="98"/>
      <c r="AT194"/>
      <c r="AU194"/>
      <c r="BJ194" s="99" t="str">
        <f t="shared" si="15"/>
        <v/>
      </c>
      <c r="BK194" s="98"/>
      <c r="BL194"/>
      <c r="BM194"/>
      <c r="CE194" s="99" t="str">
        <f t="shared" si="16"/>
        <v/>
      </c>
      <c r="CF194"/>
      <c r="CG194"/>
      <c r="CX194" s="99" t="str">
        <f t="shared" si="17"/>
        <v/>
      </c>
      <c r="CY194" s="98">
        <v>0.500279693264432</v>
      </c>
      <c r="CZ194" s="98">
        <v>0.49154107848746098</v>
      </c>
    </row>
    <row r="195" spans="12:104">
      <c r="L195" s="99" t="str">
        <f t="shared" si="12"/>
        <v/>
      </c>
      <c r="M195" s="98">
        <v>0.364656812282103</v>
      </c>
      <c r="N195">
        <v>0.31603634058086499</v>
      </c>
      <c r="O195">
        <v>0.36468932853767899</v>
      </c>
      <c r="AB195" s="99" t="str">
        <f t="shared" si="13"/>
        <v/>
      </c>
      <c r="AC195" s="98">
        <v>0.28566046643147103</v>
      </c>
      <c r="AD195">
        <v>0.192045881690704</v>
      </c>
      <c r="AE195">
        <v>0.28565720629380398</v>
      </c>
      <c r="AR195" s="99" t="str">
        <f t="shared" si="14"/>
        <v/>
      </c>
      <c r="AS195" s="98"/>
      <c r="AT195"/>
      <c r="AU195"/>
      <c r="BJ195" s="99" t="str">
        <f t="shared" si="15"/>
        <v/>
      </c>
      <c r="BK195" s="98"/>
      <c r="BL195"/>
      <c r="BM195"/>
      <c r="CE195" s="99" t="str">
        <f t="shared" si="16"/>
        <v/>
      </c>
      <c r="CF195"/>
      <c r="CG195"/>
      <c r="CX195" s="99" t="str">
        <f t="shared" si="17"/>
        <v/>
      </c>
      <c r="CY195" s="98">
        <v>0.44138425889583999</v>
      </c>
      <c r="CZ195" s="98">
        <v>0.433357590681066</v>
      </c>
    </row>
    <row r="196" spans="12:104">
      <c r="L196" s="99" t="str">
        <f t="shared" si="12"/>
        <v/>
      </c>
      <c r="M196" s="98">
        <v>0.37373464037479098</v>
      </c>
      <c r="N196">
        <v>0.281897816503691</v>
      </c>
      <c r="O196">
        <v>0.32822039568390998</v>
      </c>
      <c r="AB196" s="99" t="str">
        <f t="shared" si="13"/>
        <v/>
      </c>
      <c r="AC196" s="98">
        <v>0.29302982061229299</v>
      </c>
      <c r="AD196">
        <v>0.17128355991316699</v>
      </c>
      <c r="AE196">
        <v>0.25709148566442303</v>
      </c>
      <c r="AR196" s="99" t="str">
        <f t="shared" si="14"/>
        <v/>
      </c>
      <c r="AS196" s="98"/>
      <c r="AT196"/>
      <c r="AU196"/>
      <c r="BJ196" s="99" t="str">
        <f t="shared" si="15"/>
        <v/>
      </c>
      <c r="BK196" s="98"/>
      <c r="BL196"/>
      <c r="BM196"/>
      <c r="CE196" s="99" t="str">
        <f t="shared" si="16"/>
        <v/>
      </c>
      <c r="CF196"/>
      <c r="CG196"/>
      <c r="CX196" s="99" t="str">
        <f t="shared" si="17"/>
        <v/>
      </c>
      <c r="CY196" s="98">
        <v>0.37007913868068398</v>
      </c>
      <c r="CZ196" s="98">
        <v>0.36469416972838697</v>
      </c>
    </row>
    <row r="197" spans="12:104">
      <c r="L197" s="99" t="str">
        <f t="shared" si="12"/>
        <v/>
      </c>
      <c r="M197" s="98">
        <v>0.37819139839316701</v>
      </c>
      <c r="N197">
        <v>0.25268340659587502</v>
      </c>
      <c r="O197">
        <v>0.29175146283014203</v>
      </c>
      <c r="AB197" s="99" t="str">
        <f t="shared" si="13"/>
        <v/>
      </c>
      <c r="AC197" s="98">
        <v>0.29688603313117401</v>
      </c>
      <c r="AD197">
        <v>0.153520420659429</v>
      </c>
      <c r="AE197">
        <v>0.22852576503504199</v>
      </c>
      <c r="AR197" s="99" t="str">
        <f t="shared" si="14"/>
        <v/>
      </c>
      <c r="AS197" s="98"/>
      <c r="AT197"/>
      <c r="AU197"/>
      <c r="BJ197" s="99" t="str">
        <f t="shared" si="15"/>
        <v/>
      </c>
      <c r="BK197" s="98"/>
      <c r="BL197"/>
      <c r="BM197"/>
      <c r="CE197" s="99" t="str">
        <f t="shared" si="16"/>
        <v/>
      </c>
      <c r="CF197"/>
      <c r="CG197"/>
      <c r="CX197" s="99" t="str">
        <f t="shared" si="17"/>
        <v/>
      </c>
      <c r="CY197" s="98">
        <v>0.37867833803923401</v>
      </c>
      <c r="CZ197" s="98">
        <v>0.37372631905915998</v>
      </c>
    </row>
    <row r="198" spans="12:104">
      <c r="L198" s="99" t="str">
        <f t="shared" ref="L198:L205" si="18">IF(AND((ROW(A238)-ROW($A$45))*$K$4&lt;=$K$5,MOD((ROW(A238)-ROW($A$45))*$K$4,5)=0),(ROW(A238)-ROW($A$45))*$K$4,"")</f>
        <v/>
      </c>
      <c r="M198" s="98">
        <v>0.40434992650219698</v>
      </c>
      <c r="N198">
        <v>0.22533143688160401</v>
      </c>
      <c r="O198">
        <v>0.25528252997637502</v>
      </c>
      <c r="AB198" s="99" t="str">
        <f t="shared" ref="AB198:AB205" si="19">IF(AND((ROW(Q238)-ROW($A$45))*$AA$4&lt;=$AA$5,MOD((ROW(Q238)-ROW($A$45))*$AA$4,5)=0),(ROW(Q238)-ROW($A$45))*$AA$4,"")</f>
        <v/>
      </c>
      <c r="AC198" s="98">
        <v>0.31770188831384799</v>
      </c>
      <c r="AD198">
        <v>0.13689351820133899</v>
      </c>
      <c r="AE198">
        <v>0.19996004440566201</v>
      </c>
      <c r="AR198" s="99" t="str">
        <f t="shared" ref="AR198:AR205" si="20">IF(AND((ROW(AG238)-ROW($A$45))*$AQ$4&lt;=$AQ$5,MOD((ROW(AG238)-ROW($A$45))*$AQ$4,3)=0),(ROW(AG238)-ROW($A$45))*$AQ$4,"")</f>
        <v/>
      </c>
      <c r="AS198" s="98"/>
      <c r="AT198"/>
      <c r="AU198"/>
      <c r="BJ198" s="99" t="str">
        <f t="shared" ref="BJ198:BJ205" si="21">IF(AND((ROW(AY238)-ROW($A$45))*$BI$4&lt;=$BI$5,MOD((ROW(AY238)-ROW($A$45))*$BI$4,3)=0),(ROW(AY238)-ROW($A$45))*$BI$4,"")</f>
        <v/>
      </c>
      <c r="BK198" s="98"/>
      <c r="BL198"/>
      <c r="BM198"/>
      <c r="CE198" s="99" t="str">
        <f t="shared" si="16"/>
        <v/>
      </c>
      <c r="CF198"/>
      <c r="CG198"/>
      <c r="CX198" s="99" t="str">
        <f t="shared" si="17"/>
        <v/>
      </c>
      <c r="CY198" s="98">
        <v>0.38257596495078</v>
      </c>
      <c r="CZ198" s="98">
        <v>0.37820550662418601</v>
      </c>
    </row>
    <row r="199" spans="12:104">
      <c r="L199" s="99" t="str">
        <f t="shared" si="18"/>
        <v/>
      </c>
      <c r="M199" s="98">
        <v>0.29595113502687698</v>
      </c>
      <c r="N199">
        <v>0.199869322539903</v>
      </c>
      <c r="O199">
        <v>0.21881359712260601</v>
      </c>
      <c r="AB199" s="99" t="str">
        <f t="shared" si="19"/>
        <v/>
      </c>
      <c r="AC199" s="98">
        <v>0.23225764136539301</v>
      </c>
      <c r="AD199">
        <v>0.12141772136941301</v>
      </c>
      <c r="AE199">
        <v>0.171394323776281</v>
      </c>
      <c r="AR199" s="99" t="str">
        <f t="shared" si="20"/>
        <v/>
      </c>
      <c r="AS199" s="98"/>
      <c r="AT199"/>
      <c r="AU199"/>
      <c r="BJ199" s="99" t="str">
        <f t="shared" si="21"/>
        <v/>
      </c>
      <c r="BK199" s="98"/>
      <c r="BL199"/>
      <c r="BM199"/>
      <c r="CE199" s="99" t="str">
        <f t="shared" ref="CE199:CE206" si="22">IF(AND((ROW(BT238)-ROW($A$45))*$CD$5&lt;=$CD$6,MOD((ROW(BT238)-ROW($A$45))*$CD$5,3)=0),(ROW(BT238)-ROW($A$45))*$CD$5,"")</f>
        <v/>
      </c>
      <c r="CF199"/>
      <c r="CG199"/>
      <c r="CX199" s="99" t="str">
        <f t="shared" ref="CX199:CX206" si="23">IF(AND((ROW(CM238)-ROW($A$45))*$CW$5&lt;=$CW$6,MOD((ROW(CM238)-ROW($A$45))*$CW$5,5)=0),(ROW(CM238)-ROW($A$45))*$CW$5,"")</f>
        <v/>
      </c>
      <c r="CY199" s="98">
        <v>0.407880384770481</v>
      </c>
      <c r="CZ199" s="98">
        <v>0.40436073967028102</v>
      </c>
    </row>
    <row r="200" spans="12:104">
      <c r="L200" s="99" t="str">
        <f t="shared" si="18"/>
        <v/>
      </c>
      <c r="M200" s="98">
        <v>0.20373310973299899</v>
      </c>
      <c r="N200">
        <v>0.17342195444896</v>
      </c>
      <c r="O200">
        <v>0.182344664268839</v>
      </c>
      <c r="AB200" s="99" t="str">
        <f t="shared" si="19"/>
        <v/>
      </c>
      <c r="AC200" s="98">
        <v>0.15998910630778501</v>
      </c>
      <c r="AD200">
        <v>0.10534354592624701</v>
      </c>
      <c r="AE200">
        <v>0.14282860314690199</v>
      </c>
      <c r="AR200" s="99" t="str">
        <f t="shared" si="20"/>
        <v/>
      </c>
      <c r="AS200" s="98"/>
      <c r="AT200"/>
      <c r="AU200"/>
      <c r="BJ200" s="99" t="str">
        <f t="shared" si="21"/>
        <v/>
      </c>
      <c r="BK200" s="98"/>
      <c r="BL200"/>
      <c r="BM200"/>
      <c r="CE200" s="99" t="str">
        <f t="shared" si="22"/>
        <v/>
      </c>
      <c r="CF200"/>
      <c r="CG200"/>
      <c r="CX200" s="99" t="str">
        <f t="shared" si="23"/>
        <v/>
      </c>
      <c r="CY200" s="98">
        <v>0.29940733208255099</v>
      </c>
      <c r="CZ200" s="98">
        <v>0.29596993815240702</v>
      </c>
    </row>
    <row r="201" spans="12:104">
      <c r="L201" s="99" t="str">
        <f t="shared" si="18"/>
        <v/>
      </c>
      <c r="M201" s="98">
        <v>0.235963866954955</v>
      </c>
      <c r="N201">
        <v>0.14196411360410799</v>
      </c>
      <c r="O201">
        <v>0.14587573141507101</v>
      </c>
      <c r="AB201" s="99" t="str">
        <f t="shared" si="19"/>
        <v/>
      </c>
      <c r="AC201" s="98">
        <v>0.18556385419516799</v>
      </c>
      <c r="AD201">
        <v>8.6224112825959306E-2</v>
      </c>
      <c r="AE201">
        <v>0.11426288251752099</v>
      </c>
      <c r="AR201" s="99" t="str">
        <f t="shared" si="20"/>
        <v/>
      </c>
      <c r="AS201" s="98"/>
      <c r="AT201"/>
      <c r="AU201"/>
      <c r="BJ201" s="99" t="str">
        <f t="shared" si="21"/>
        <v/>
      </c>
      <c r="BK201" s="98"/>
      <c r="BL201"/>
      <c r="BM201"/>
      <c r="CE201" s="99" t="str">
        <f t="shared" si="22"/>
        <v/>
      </c>
      <c r="CF201"/>
      <c r="CG201"/>
      <c r="CX201" s="99" t="str">
        <f t="shared" si="23"/>
        <v/>
      </c>
      <c r="CY201" s="98">
        <v>0.20524390588058</v>
      </c>
      <c r="CZ201" s="98">
        <v>0.20373057052952301</v>
      </c>
    </row>
    <row r="202" spans="12:104">
      <c r="L202" s="99" t="str">
        <f t="shared" si="18"/>
        <v/>
      </c>
      <c r="M202" s="98">
        <v>0.33819437645470701</v>
      </c>
      <c r="N202">
        <v>0.11682835245625001</v>
      </c>
      <c r="O202">
        <v>0.109406798561302</v>
      </c>
      <c r="AB202" s="99" t="str">
        <f t="shared" si="19"/>
        <v/>
      </c>
      <c r="AC202" s="98">
        <v>0.266438386973814</v>
      </c>
      <c r="AD202">
        <v>7.0961537408250799E-2</v>
      </c>
      <c r="AE202">
        <v>8.5697161888140402E-2</v>
      </c>
      <c r="AR202" s="99" t="str">
        <f t="shared" si="20"/>
        <v/>
      </c>
      <c r="AS202" s="98"/>
      <c r="AT202"/>
      <c r="AU202"/>
      <c r="BJ202" s="99" t="str">
        <f t="shared" si="21"/>
        <v/>
      </c>
      <c r="BK202" s="98"/>
      <c r="BL202"/>
      <c r="BM202"/>
      <c r="CE202" s="99" t="str">
        <f t="shared" si="22"/>
        <v/>
      </c>
      <c r="CF202"/>
      <c r="CG202"/>
      <c r="CX202" s="99" t="str">
        <f t="shared" si="23"/>
        <v/>
      </c>
      <c r="CY202" s="98">
        <v>0.237148376264118</v>
      </c>
      <c r="CZ202" s="98">
        <v>0.23597091049733901</v>
      </c>
    </row>
    <row r="203" spans="12:104">
      <c r="L203" s="99" t="str">
        <f t="shared" si="18"/>
        <v/>
      </c>
      <c r="M203" s="98">
        <v>0.22709311448825001</v>
      </c>
      <c r="N203">
        <v>8.3894850027136897E-2</v>
      </c>
      <c r="O203">
        <v>7.2937865707535604E-2</v>
      </c>
      <c r="AB203" s="99" t="str">
        <f t="shared" si="19"/>
        <v/>
      </c>
      <c r="AC203" s="98">
        <v>0.17888782916842899</v>
      </c>
      <c r="AD203">
        <v>5.0939550745025597E-2</v>
      </c>
      <c r="AE203">
        <v>5.7131441258760601E-2</v>
      </c>
      <c r="AR203" s="99" t="str">
        <f t="shared" si="20"/>
        <v/>
      </c>
      <c r="AS203" s="98"/>
      <c r="AT203"/>
      <c r="AU203"/>
      <c r="BJ203" s="99" t="str">
        <f t="shared" si="21"/>
        <v/>
      </c>
      <c r="BK203" s="98"/>
      <c r="BL203"/>
      <c r="BM203"/>
      <c r="CE203" s="99" t="str">
        <f t="shared" si="22"/>
        <v/>
      </c>
      <c r="CF203"/>
      <c r="CG203"/>
      <c r="CX203" s="99" t="str">
        <f t="shared" si="23"/>
        <v/>
      </c>
      <c r="CY203" s="98">
        <v>0.33897063045134601</v>
      </c>
      <c r="CZ203" s="98">
        <v>0.33819338233068302</v>
      </c>
    </row>
    <row r="204" spans="12:104">
      <c r="L204" s="99" t="str">
        <f t="shared" si="18"/>
        <v/>
      </c>
      <c r="M204" s="98">
        <v>5.9214676977009897E-2</v>
      </c>
      <c r="N204">
        <v>4.1349425516016898E-2</v>
      </c>
      <c r="O204">
        <v>3.6468932853767101E-2</v>
      </c>
      <c r="AB204" s="99" t="str">
        <f t="shared" si="19"/>
        <v/>
      </c>
      <c r="AC204" s="98">
        <v>4.6400265992154098E-2</v>
      </c>
      <c r="AD204">
        <v>2.5053424865888501E-2</v>
      </c>
      <c r="AE204">
        <v>2.8565720629379801E-2</v>
      </c>
      <c r="AR204" s="99" t="str">
        <f t="shared" si="20"/>
        <v/>
      </c>
      <c r="AS204" s="98"/>
      <c r="AT204"/>
      <c r="AU204"/>
      <c r="BJ204" s="99" t="str">
        <f t="shared" si="21"/>
        <v/>
      </c>
      <c r="BK204" s="98"/>
      <c r="BL204"/>
      <c r="BM204"/>
      <c r="CE204" s="99" t="str">
        <f t="shared" si="22"/>
        <v/>
      </c>
      <c r="CF204"/>
      <c r="CG204"/>
      <c r="CX204" s="99" t="str">
        <f t="shared" si="23"/>
        <v/>
      </c>
      <c r="CY204" s="98">
        <v>0.227916791216001</v>
      </c>
      <c r="CZ204" s="98">
        <v>0.227106721677309</v>
      </c>
    </row>
    <row r="205" spans="12:104">
      <c r="L205" s="99">
        <f t="shared" si="18"/>
        <v>20</v>
      </c>
      <c r="M205" s="98">
        <v>0</v>
      </c>
      <c r="N205">
        <v>0</v>
      </c>
      <c r="O205">
        <v>0</v>
      </c>
      <c r="AB205" s="99">
        <f t="shared" si="19"/>
        <v>20</v>
      </c>
      <c r="AC205" s="98">
        <v>0</v>
      </c>
      <c r="AD205">
        <v>0</v>
      </c>
      <c r="AE205">
        <v>0</v>
      </c>
      <c r="AR205" s="99" t="str">
        <f t="shared" si="20"/>
        <v/>
      </c>
      <c r="AS205" s="98"/>
      <c r="AT205"/>
      <c r="AU205"/>
      <c r="BJ205" s="99" t="str">
        <f t="shared" si="21"/>
        <v/>
      </c>
      <c r="BK205" s="98"/>
      <c r="BL205"/>
      <c r="BM205"/>
      <c r="CE205" s="99" t="str">
        <f t="shared" si="22"/>
        <v/>
      </c>
      <c r="CF205"/>
      <c r="CG205"/>
      <c r="CX205" s="99" t="str">
        <f t="shared" si="23"/>
        <v/>
      </c>
      <c r="CY205" s="98">
        <v>6.0249989635409999E-2</v>
      </c>
      <c r="CZ205" s="98">
        <v>5.92199564934862E-2</v>
      </c>
    </row>
    <row r="206" spans="12:104">
      <c r="CE206" s="99" t="str">
        <f t="shared" si="22"/>
        <v/>
      </c>
      <c r="CF206"/>
      <c r="CG206"/>
      <c r="CX206" s="99">
        <f t="shared" si="23"/>
        <v>20</v>
      </c>
      <c r="CY206" s="98">
        <v>0</v>
      </c>
      <c r="CZ206" s="98">
        <v>0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/>
  <dimension ref="A1:F13"/>
  <sheetViews>
    <sheetView workbookViewId="0">
      <selection activeCell="B4" sqref="B4"/>
    </sheetView>
  </sheetViews>
  <sheetFormatPr baseColWidth="10" defaultRowHeight="14.4"/>
  <sheetData>
    <row r="1" spans="1:6">
      <c r="A1" t="s">
        <v>35</v>
      </c>
      <c r="B1" t="s">
        <v>38</v>
      </c>
      <c r="C1" t="b">
        <f>TRUE</f>
        <v>1</v>
      </c>
      <c r="D1" t="s">
        <v>45</v>
      </c>
      <c r="E1" t="s">
        <v>47</v>
      </c>
      <c r="F1" t="s">
        <v>217</v>
      </c>
    </row>
    <row r="2" spans="1:6">
      <c r="A2" t="s">
        <v>36</v>
      </c>
      <c r="B2" t="s">
        <v>25</v>
      </c>
      <c r="C2" t="b">
        <f>FALSE</f>
        <v>0</v>
      </c>
      <c r="D2" t="s">
        <v>43</v>
      </c>
      <c r="E2" t="s">
        <v>48</v>
      </c>
      <c r="F2" t="s">
        <v>218</v>
      </c>
    </row>
    <row r="3" spans="1:6">
      <c r="A3" t="s">
        <v>37</v>
      </c>
      <c r="B3" t="s">
        <v>636</v>
      </c>
      <c r="D3" t="s">
        <v>46</v>
      </c>
      <c r="E3" t="s">
        <v>49</v>
      </c>
      <c r="F3" t="s">
        <v>219</v>
      </c>
    </row>
    <row r="4" spans="1:6">
      <c r="A4" t="s">
        <v>635</v>
      </c>
      <c r="F4" t="s">
        <v>220</v>
      </c>
    </row>
    <row r="5" spans="1:6">
      <c r="A5" t="s">
        <v>26</v>
      </c>
      <c r="F5" t="s">
        <v>221</v>
      </c>
    </row>
    <row r="6" spans="1:6">
      <c r="F6" t="s">
        <v>222</v>
      </c>
    </row>
    <row r="7" spans="1:6">
      <c r="F7" t="s">
        <v>223</v>
      </c>
    </row>
    <row r="8" spans="1:6">
      <c r="F8" t="s">
        <v>224</v>
      </c>
    </row>
    <row r="9" spans="1:6">
      <c r="F9" t="s">
        <v>225</v>
      </c>
    </row>
    <row r="10" spans="1:6">
      <c r="F10" t="s">
        <v>226</v>
      </c>
    </row>
    <row r="11" spans="1:6">
      <c r="F11" t="s">
        <v>227</v>
      </c>
    </row>
    <row r="12" spans="1:6">
      <c r="F12" t="s">
        <v>228</v>
      </c>
    </row>
    <row r="13" spans="1:6">
      <c r="F13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ApproximationPlots</vt:lpstr>
      <vt:lpstr>EnumInput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2018-03-04T22:05:09Z</dcterms:modified>
</cp:coreProperties>
</file>