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Αυτό_το_βιβλίο_εργασίας"/>
  <mc:AlternateContent xmlns:mc="http://schemas.openxmlformats.org/markup-compatibility/2006">
    <mc:Choice Requires="x15">
      <x15ac:absPath xmlns:x15ac="http://schemas.microsoft.com/office/spreadsheetml/2010/11/ac" url="https://d.docs.live.net/fb2b219bbff08e5c/Υπολογιστής/"/>
    </mc:Choice>
  </mc:AlternateContent>
  <xr:revisionPtr revIDLastSave="10" documentId="8_{CC372E0C-47DE-4603-90EA-678B92C524EB}" xr6:coauthVersionLast="47" xr6:coauthVersionMax="47" xr10:uidLastSave="{337A258D-F577-49FA-9B51-A477B26FC932}"/>
  <bookViews>
    <workbookView xWindow="-120" yWindow="-120" windowWidth="29040" windowHeight="15840" xr2:uid="{00000000-000D-0000-FFFF-FFFF00000000}"/>
  </bookViews>
  <sheets>
    <sheet name="Predicted Model" sheetId="8" r:id="rId1"/>
    <sheet name="Regular season Table " sheetId="7" r:id="rId2"/>
    <sheet name="GPT cache" sheetId="5" state="veryHidden" r:id="rId3"/>
  </sheets>
  <definedNames>
    <definedName name="att">Regular_season_Table[ATT RATING]</definedName>
    <definedName name="average">'Regular season Table '!$C$24</definedName>
    <definedName name="def">Regular_season_Table[DEF RATING]</definedName>
    <definedName name="ExternalData_1" localSheetId="1" hidden="1">'Regular season Table '!$A$1:$Q$21</definedName>
    <definedName name="teams">Regular_season_Table[Squad]</definedName>
  </definedNames>
  <calcPr calcId="191029"/>
  <webPublishObjects count="1">
    <webPublishObject id="6942" divId="football_6942" destinationFile="C:\Users\TargetSport\OneDrive\Υπολογιστής\Σελίδα.mht" title=" Premier League 2023-2024" autoRepublish="1"/>
  </webPublishObject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F9" i="8"/>
  <c r="F37" i="8" l="1"/>
  <c r="E37" i="8"/>
  <c r="B37" i="8"/>
  <c r="C37" i="8"/>
  <c r="C24" i="7"/>
  <c r="R2" i="7" l="1"/>
  <c r="R6" i="7"/>
  <c r="R10" i="7"/>
  <c r="R14" i="7"/>
  <c r="R18" i="7"/>
  <c r="S2" i="7"/>
  <c r="S6" i="7"/>
  <c r="S10" i="7"/>
  <c r="S14" i="7"/>
  <c r="S18" i="7"/>
  <c r="R20" i="7"/>
  <c r="S8" i="7"/>
  <c r="S20" i="7"/>
  <c r="R9" i="7"/>
  <c r="R21" i="7"/>
  <c r="S13" i="7"/>
  <c r="R3" i="7"/>
  <c r="R7" i="7"/>
  <c r="R11" i="7"/>
  <c r="R15" i="7"/>
  <c r="R19" i="7"/>
  <c r="S3" i="7"/>
  <c r="S7" i="7"/>
  <c r="S11" i="7"/>
  <c r="S15" i="7"/>
  <c r="S19" i="7"/>
  <c r="R12" i="7"/>
  <c r="S16" i="7"/>
  <c r="R13" i="7"/>
  <c r="S5" i="7"/>
  <c r="S17" i="7"/>
  <c r="R4" i="7"/>
  <c r="R8" i="7"/>
  <c r="R16" i="7"/>
  <c r="S4" i="7"/>
  <c r="S12" i="7"/>
  <c r="R17" i="7"/>
  <c r="S9" i="7"/>
  <c r="S21" i="7"/>
  <c r="R5" i="7"/>
  <c r="I3" i="8"/>
  <c r="C48" i="8" s="1"/>
  <c r="I1" i="8"/>
  <c r="B48" i="8" s="1"/>
  <c r="B43" i="8" l="1"/>
  <c r="H21" i="8" s="1"/>
  <c r="B41" i="8"/>
  <c r="M21" i="8"/>
  <c r="B47" i="8"/>
  <c r="L21" i="8" s="1"/>
  <c r="B45" i="8"/>
  <c r="J21" i="8" s="1"/>
  <c r="B38" i="8"/>
  <c r="C21" i="8" s="1"/>
  <c r="B42" i="8"/>
  <c r="B39" i="8"/>
  <c r="D21" i="8" s="1"/>
  <c r="B44" i="8"/>
  <c r="I21" i="8" s="1"/>
  <c r="B46" i="8"/>
  <c r="K21" i="8" s="1"/>
  <c r="B40" i="8"/>
  <c r="E21" i="8" s="1"/>
  <c r="G21" i="8"/>
  <c r="F21" i="8"/>
  <c r="C42" i="8"/>
  <c r="C41" i="8"/>
  <c r="C47" i="8"/>
  <c r="C38" i="8"/>
  <c r="M11" i="8" s="1"/>
  <c r="C43" i="8"/>
  <c r="C46" i="8"/>
  <c r="C44" i="8"/>
  <c r="C39" i="8"/>
  <c r="C45" i="8"/>
  <c r="C40" i="8"/>
  <c r="G14" i="8" l="1"/>
  <c r="G13" i="8"/>
  <c r="E18" i="8"/>
  <c r="G20" i="8"/>
  <c r="K16" i="8"/>
  <c r="C12" i="8"/>
  <c r="K17" i="8"/>
  <c r="F48" i="8"/>
  <c r="F16" i="8"/>
  <c r="H11" i="8"/>
  <c r="J11" i="8"/>
  <c r="J13" i="8"/>
  <c r="L13" i="8"/>
  <c r="J16" i="8"/>
  <c r="L11" i="8"/>
  <c r="L16" i="8"/>
  <c r="F46" i="8"/>
  <c r="M19" i="8"/>
  <c r="F42" i="8"/>
  <c r="M15" i="8"/>
  <c r="J15" i="8"/>
  <c r="J20" i="8"/>
  <c r="J12" i="8"/>
  <c r="L18" i="8"/>
  <c r="L17" i="8"/>
  <c r="H18" i="8"/>
  <c r="H14" i="8"/>
  <c r="H15" i="8"/>
  <c r="I16" i="8"/>
  <c r="I17" i="8"/>
  <c r="I18" i="8"/>
  <c r="F11" i="8"/>
  <c r="F20" i="8"/>
  <c r="F12" i="8"/>
  <c r="D18" i="8"/>
  <c r="D17" i="8"/>
  <c r="E17" i="8"/>
  <c r="E20" i="8"/>
  <c r="K15" i="8"/>
  <c r="G11" i="8"/>
  <c r="C19" i="8"/>
  <c r="F44" i="8"/>
  <c r="M17" i="8"/>
  <c r="F40" i="8"/>
  <c r="M13" i="8"/>
  <c r="F41" i="8"/>
  <c r="M14" i="8"/>
  <c r="J14" i="8"/>
  <c r="F45" i="8"/>
  <c r="M18" i="8"/>
  <c r="F43" i="8"/>
  <c r="M16" i="8"/>
  <c r="F39" i="8"/>
  <c r="M12" i="8"/>
  <c r="J19" i="8"/>
  <c r="J18" i="8"/>
  <c r="L20" i="8"/>
  <c r="L12" i="8"/>
  <c r="L15" i="8"/>
  <c r="H12" i="8"/>
  <c r="H13" i="8"/>
  <c r="I12" i="8"/>
  <c r="I15" i="8"/>
  <c r="I14" i="8"/>
  <c r="F18" i="8"/>
  <c r="D20" i="8"/>
  <c r="D16" i="8"/>
  <c r="D15" i="8"/>
  <c r="E14" i="8"/>
  <c r="E15" i="8"/>
  <c r="E16" i="8"/>
  <c r="K11" i="8"/>
  <c r="K14" i="8"/>
  <c r="K13" i="8"/>
  <c r="G12" i="8"/>
  <c r="C15" i="8"/>
  <c r="C11" i="8"/>
  <c r="F47" i="8"/>
  <c r="M20" i="8"/>
  <c r="H20" i="8"/>
  <c r="H19" i="8"/>
  <c r="I13" i="8"/>
  <c r="F19" i="8"/>
  <c r="F17" i="8"/>
  <c r="D14" i="8"/>
  <c r="D13" i="8"/>
  <c r="E13" i="8"/>
  <c r="E12" i="8"/>
  <c r="K20" i="8"/>
  <c r="K12" i="8"/>
  <c r="G18" i="8"/>
  <c r="G19" i="8"/>
  <c r="C13" i="8"/>
  <c r="C17" i="8"/>
  <c r="C18" i="8"/>
  <c r="J17" i="8"/>
  <c r="L14" i="8"/>
  <c r="L19" i="8"/>
  <c r="H16" i="8"/>
  <c r="H17" i="8"/>
  <c r="I20" i="8"/>
  <c r="I19" i="8"/>
  <c r="I11" i="8"/>
  <c r="F13" i="8"/>
  <c r="F15" i="8"/>
  <c r="F14" i="8"/>
  <c r="D12" i="8"/>
  <c r="D19" i="8"/>
  <c r="D11" i="8"/>
  <c r="E19" i="8"/>
  <c r="E11" i="8"/>
  <c r="K19" i="8"/>
  <c r="K18" i="8"/>
  <c r="G17" i="8"/>
  <c r="G16" i="8"/>
  <c r="G15" i="8"/>
  <c r="C16" i="8"/>
  <c r="C20" i="8"/>
  <c r="C14" i="8"/>
  <c r="E39" i="8"/>
  <c r="E48" i="8"/>
  <c r="E46" i="8"/>
  <c r="E43" i="8"/>
  <c r="E45" i="8"/>
  <c r="E44" i="8"/>
  <c r="E47" i="8"/>
  <c r="E41" i="8"/>
  <c r="E40" i="8"/>
  <c r="E42" i="8"/>
  <c r="K3" i="8" l="1"/>
  <c r="K1" i="8"/>
  <c r="M2"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DE38E8-AA60-4225-BC32-4219187A82B5}" keepAlive="1" name="Ερώτημα - Regular season Table1" description="Σύνδεση με το ερώτημα 'Regular season Table' στο βιβλίο εργασίας." type="5" refreshedVersion="8" background="1" saveData="1">
    <dbPr connection="Provider=Microsoft.Mashup.OleDb.1;Data Source=$Workbook$;Location=&quot;Regular season Table&quot;;Extended Properties=&quot;&quot;" command="SELECT * FROM [Regular season Table]"/>
  </connection>
</connections>
</file>

<file path=xl/sharedStrings.xml><?xml version="1.0" encoding="utf-8"?>
<sst xmlns="http://schemas.openxmlformats.org/spreadsheetml/2006/main" count="89" uniqueCount="87">
  <si>
    <t>Liverpool</t>
  </si>
  <si>
    <t>Manchester City</t>
  </si>
  <si>
    <t>Arsenal</t>
  </si>
  <si>
    <t>Aston Villa</t>
  </si>
  <si>
    <t>Tottenham</t>
  </si>
  <si>
    <t>West Ham</t>
  </si>
  <si>
    <t>Brighton</t>
  </si>
  <si>
    <t>Manchester Utd</t>
  </si>
  <si>
    <t>Chelsea</t>
  </si>
  <si>
    <t>Newcastle Utd</t>
  </si>
  <si>
    <t>Wolves</t>
  </si>
  <si>
    <t>Bournemouth</t>
  </si>
  <si>
    <t>Fulham</t>
  </si>
  <si>
    <t>Brentford</t>
  </si>
  <si>
    <t>Crystal Palace</t>
  </si>
  <si>
    <t>Nott'ham Forest</t>
  </si>
  <si>
    <t>Everton</t>
  </si>
  <si>
    <t>Luton Town</t>
  </si>
  <si>
    <t>Burnley</t>
  </si>
  <si>
    <t>Sheffield Utd</t>
  </si>
  <si>
    <t>{"hash":"b6bc710837b24213804283d633b28f9374611b3656169df2c46ab57218e52b63","version":1,"value":"[[\"Δυστυχώς, το Power Query δεν υποστηρίζει απευθείας την προσθήκη εικόνων σε ένα column. Το Power Query χρησιμοποιείται κυρίως για τη μετατροπή και το φιλτράρισμα δεδομένων, και όχι για την απεικόνιση γραφικών.\\n\\nΩστόσο, μπορείτε να προσθέσετε μια στήλη με τα URLs των εικόνων και να χρησιμοποιήσετε τη λειτουργία \\\"Insert Image\\\" στο Excel για να εισαγάγετε τις εικόνες. Αυτό θα επιτρέψει στις εικόνες να παραμείνουν ορατές ακόμα και μετά από ανανέωση των δεδομένων από το web.\\n\\nΓια να προσθέσετε τις εικόνες, ακολουθήστε αυτά τα βήματα:\\n\\n1. Προσθέστε μια νέα στήλη στο Power Query που θα περιέχει τα URLs των εικόνων. Μπορείτε να το κάνετε αυτό με τη χρήση της λειτουργίας \\\"Add Column\\\" και της λειτουργίας \\\"Custom Column\\\" για να δημιουργήσετε μια νέα στήλη με τα URLs.\\n\\n2. Αφού έχετε τις στήλες με τα URLs των εικόνων, εξαγάγετε τα δεδομένα στο Excel χρησιμοποιώντας τη λειτουργία \\\"Close &amp; Load\\\" στο Power Query.\\n\\n3. Στο Excel, επιλέξτε το κελί όπου θέλετε να εισαγάγετε την πρώτη εικόνα.\\n\\n4. Πηγαίνετε στην καρτέλα \\\"Insert\\\" και επιλέξτε το \\\"Picture\\\" από το \\\"Illustrations\\\" group.\\n\\n5. Επιλέξτε το URL της πρώτης εικόνας από το Power Query και πατήστε \\\"Insert\\\".\\n\\n6. Η εικόνα θα εισαχθεί στο κελί που επιλέξατε και θα παραμείνει ορατή ακόμα και μετά από ανανέωση των δεδομένων από το web.\\n\\nΕπαναλάβετε τα βήματα 3-6 για κάθε εικόνα που θέλετε να προσθέσετε.\"]]"}</t>
  </si>
  <si>
    <t>{"hash":"3a7b299e02c75b84c678e5097d5106f1522a05a009acee3e456802629a702eb8","version":1,"value":"[[\"Για να συνδέσετε μια εικόνα με ένα άλλο κελί στο Excel, μπορείτε να χρησιμοποιήσετε τη λειτουργία \\\"Σύνδεση εικόνας\\\" (Picture Link). Ακολουθήστε τα παρακάτω βήματα:\\n\\n1. Επιλέξτε το κελί στο οποίο θέλετε να εμφανίζεται η εικόνα.\\n2. Πηγαίνετε στην καρτέλα \\\"Εισαγωγή\\\" (Insert) στην επάνω γραμμή του Excel.\\n3. Κάντε κλικ στο κουμπί \\\"Εικόνα\\\" (Picture) και επιλέξτε την εικόνα που θέλετε να συνδέσετε.\\n4. Αφού εισάγετε την εικόνα, επιλέξτε την και πηγαίνετε στη γραμμή της διεύθυνσης (formula bar) στο πάνω μέρος του Excel.\\n5. Πληκτρολογήστε τη διεύθυνση του κελιού που θέλετε να συνδέσετε την εικόνα.\\n6. Πατήστε το πλήκτρο Enter για να ολοκληρώσετε τη σύνδεση.\\n\\nΜε αυτόν τον τρόπο, η εικόνα θα συνδέεται με το κελί που έχετε επιλέξει και θα ακολουθεί τη μετακίνησή του ακόμα και αν αλλάξει η θέση του κελιού.\"]]"}</t>
  </si>
  <si>
    <t>{"hash":"afe283611eeb7d1499515045cd42ff8207c275ab2df967e18f7800a55b73ccc6","version":1,"value":"[[\"Αν γίνει ανανέωση των δεδομένων από το web, τότε αυτό θα παραμείνει ενημερωμένο με τις πιο πρόσφατες πληροφορίες που θα λαμβάνονται από το web. Αυτό μπορεί να συμβεί αυτόματα με τη χρήση ειδικών αλγορίθμων ή με την ενεργοποίηση μιας λειτουργίας ανανέωσης δεδομένων. Έτσι, οι πληροφορίες που παρέχονται θα είναι πάντα ενημερωμένες και ακριβείς.\"]]"}</t>
  </si>
  <si>
    <t>Squad</t>
  </si>
  <si>
    <t>Rk</t>
  </si>
  <si>
    <t>Points</t>
  </si>
  <si>
    <t>Matches Played</t>
  </si>
  <si>
    <t>Wins</t>
  </si>
  <si>
    <t>Draws</t>
  </si>
  <si>
    <t>Losses</t>
  </si>
  <si>
    <t>Goals For</t>
  </si>
  <si>
    <t>Goals Against</t>
  </si>
  <si>
    <t>Goal Difference</t>
  </si>
  <si>
    <t>Points/Matches Played</t>
  </si>
  <si>
    <t>Xgoals</t>
  </si>
  <si>
    <t>Xgoals Allowed</t>
  </si>
  <si>
    <t>Xgoals Difference</t>
  </si>
  <si>
    <t>Xgoals Difference/90</t>
  </si>
  <si>
    <t>Last 5 Matches</t>
  </si>
  <si>
    <t>Top Team Scorer</t>
  </si>
  <si>
    <t>D_x000D_
 _x000D_
D_x000D_
 _x000D_
W_x000D_
 _x000D_
W_x000D_
 _x000D_
W</t>
  </si>
  <si>
    <t>Mohamed Salah - 14</t>
  </si>
  <si>
    <t>W_x000D_
 _x000D_
D_x000D_
 _x000D_
W_x000D_
 _x000D_
W_x000D_
 _x000D_
W</t>
  </si>
  <si>
    <t>Erling Haaland - 14</t>
  </si>
  <si>
    <t>W_x000D_
 _x000D_
D_x000D_
 _x000D_
L_x000D_
 _x000D_
L_x000D_
 _x000D_
W</t>
  </si>
  <si>
    <t>Bukayo Saka - 6</t>
  </si>
  <si>
    <t>W_x000D_
 _x000D_
D_x000D_
 _x000D_
L_x000D_
 _x000D_
W_x000D_
 _x000D_
D</t>
  </si>
  <si>
    <t>Ollie Watkins - 9</t>
  </si>
  <si>
    <t>W_x000D_
 _x000D_
W_x000D_
 _x000D_
L_x000D_
 _x000D_
W_x000D_
 _x000D_
D</t>
  </si>
  <si>
    <t>Son Heung-min - 12</t>
  </si>
  <si>
    <t>W_x000D_
 _x000D_
W_x000D_
 _x000D_
W_x000D_
 _x000D_
D_x000D_
 _x000D_
D</t>
  </si>
  <si>
    <t>Jarrod Bowen - 11</t>
  </si>
  <si>
    <t>L_x000D_
 _x000D_
D_x000D_
 _x000D_
W_x000D_
 _x000D_
D_x000D_
 _x000D_
D</t>
  </si>
  <si>
    <t>João Pedro - 7</t>
  </si>
  <si>
    <t>D_x000D_
 _x000D_
L_x000D_
 _x000D_
W_x000D_
 _x000D_
L_x000D_
 _x000D_
D</t>
  </si>
  <si>
    <t>Scott McTominay - 5</t>
  </si>
  <si>
    <t>W_x000D_
 _x000D_
L_x000D_
 _x000D_
W_x000D_
 _x000D_
W_x000D_
 _x000D_
W</t>
  </si>
  <si>
    <t>Cole Palmer - 9</t>
  </si>
  <si>
    <t>W_x000D_
 _x000D_
L_x000D_
 _x000D_
L_x000D_
 _x000D_
L_x000D_
 _x000D_
L</t>
  </si>
  <si>
    <t>Alexander Isak - 10</t>
  </si>
  <si>
    <t>L_x000D_
 _x000D_
W_x000D_
 _x000D_
W_x000D_
 _x000D_
W_x000D_
 _x000D_
D</t>
  </si>
  <si>
    <t>Hwang Hee-chan - 10</t>
  </si>
  <si>
    <t>W_x000D_
 _x000D_
W_x000D_
 _x000D_
W_x000D_
 _x000D_
L_x000D_
 _x000D_
L</t>
  </si>
  <si>
    <t>Dominic Solanke - 12</t>
  </si>
  <si>
    <t>L_x000D_
 _x000D_
L_x000D_
 _x000D_
L_x000D_
 _x000D_
W_x000D_
 _x000D_
L</t>
  </si>
  <si>
    <t>Raúl Jiménez - 5</t>
  </si>
  <si>
    <t>L_x000D_
 _x000D_
L_x000D_
 _x000D_
L_x000D_
 _x000D_
L_x000D_
 _x000D_
W</t>
  </si>
  <si>
    <t>Bryan Mbeumo - 7</t>
  </si>
  <si>
    <t>D_x000D_
 _x000D_
D_x000D_
 _x000D_
L_x000D_
 _x000D_
W_x000D_
 _x000D_
L</t>
  </si>
  <si>
    <t>Odsonne Édouard - 6</t>
  </si>
  <si>
    <t>L_x000D_
 _x000D_
L_x000D_
 _x000D_
W_x000D_
 _x000D_
W_x000D_
 _x000D_
L</t>
  </si>
  <si>
    <t>Chris Wood - 8</t>
  </si>
  <si>
    <t>W_x000D_
 _x000D_
L_x000D_
 _x000D_
L_x000D_
 _x000D_
L_x000D_
 _x000D_
D</t>
  </si>
  <si>
    <t>Abdoulaye Doucouré - 6</t>
  </si>
  <si>
    <t>L_x000D_
 _x000D_
W_x000D_
 _x000D_
W_x000D_
 _x000D_
L_x000D_
 _x000D_
D</t>
  </si>
  <si>
    <t>Elijah Adebayo - 5</t>
  </si>
  <si>
    <t>L_x000D_
 _x000D_
W_x000D_
 _x000D_
L_x000D_
 _x000D_
L_x000D_
 _x000D_
D</t>
  </si>
  <si>
    <t>Lyle Foster, Zeki Amdouni - 4</t>
  </si>
  <si>
    <t>L_x000D_
 _x000D_
D_x000D_
 _x000D_
L_x000D_
 _x000D_
L_x000D_
 _x000D_
D</t>
  </si>
  <si>
    <t>Oliver McBurnie - 4</t>
  </si>
  <si>
    <t>AVERAGE GOALS</t>
  </si>
  <si>
    <t>ATT RATING</t>
  </si>
  <si>
    <t>DEF RATING</t>
  </si>
  <si>
    <t>Home:</t>
  </si>
  <si>
    <t>Away:</t>
  </si>
  <si>
    <t>Poisson Distribution</t>
  </si>
  <si>
    <t>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</si>
</sst>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charset val="161"/>
      <scheme val="minor"/>
    </font>
    <font>
      <b/>
      <sz val="24"/>
      <color theme="1"/>
      <name val="Calibri"/>
      <family val="2"/>
      <charset val="161"/>
    </font>
    <font>
      <b/>
      <sz val="24"/>
      <color theme="1"/>
      <name val="Calibri"/>
      <family val="2"/>
      <charset val="161"/>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2" fillId="0" borderId="0" xfId="0" applyFont="1"/>
    <xf numFmtId="2" fontId="0" fillId="0" borderId="0" xfId="0" applyNumberFormat="1"/>
    <xf numFmtId="10" fontId="0" fillId="0" borderId="0" xfId="1" applyNumberFormat="1" applyFont="1"/>
    <xf numFmtId="10" fontId="0" fillId="0" borderId="0" xfId="0" applyNumberFormat="1"/>
    <xf numFmtId="0" fontId="2" fillId="0" borderId="0" xfId="0" applyFont="1" applyAlignment="1">
      <alignment horizontal="center" vertical="center"/>
    </xf>
    <xf numFmtId="0" fontId="4" fillId="6" borderId="0" xfId="0" applyFont="1" applyFill="1" applyAlignment="1">
      <alignment horizontal="center" vertical="center"/>
    </xf>
    <xf numFmtId="10" fontId="4" fillId="3" borderId="0" xfId="0" applyNumberFormat="1" applyFont="1" applyFill="1" applyAlignment="1">
      <alignment horizontal="center"/>
    </xf>
    <xf numFmtId="0" fontId="4" fillId="3" borderId="0" xfId="0" applyFont="1" applyFill="1" applyAlignment="1">
      <alignment horizontal="center"/>
    </xf>
    <xf numFmtId="10" fontId="4" fillId="5" borderId="0" xfId="0" applyNumberFormat="1" applyFont="1" applyFill="1" applyAlignment="1">
      <alignment horizontal="center"/>
    </xf>
    <xf numFmtId="0" fontId="4" fillId="5" borderId="0" xfId="0" applyFont="1" applyFill="1" applyAlignment="1">
      <alignment horizontal="center"/>
    </xf>
    <xf numFmtId="10"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3" fillId="2" borderId="0" xfId="0" applyFont="1" applyFill="1" applyAlignment="1">
      <alignment horizontal="center"/>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1" xfId="0" applyFont="1" applyFill="1" applyBorder="1" applyAlignment="1">
      <alignment horizontal="center"/>
    </xf>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4" fillId="5" borderId="0" xfId="0" applyFont="1" applyFill="1" applyAlignment="1">
      <alignment horizontal="center" vertical="center"/>
    </xf>
    <xf numFmtId="0" fontId="4" fillId="5" borderId="1" xfId="0" applyFont="1" applyFill="1" applyBorder="1" applyAlignment="1">
      <alignment horizontal="center" vertical="center"/>
    </xf>
    <xf numFmtId="2" fontId="4" fillId="6" borderId="0" xfId="0" applyNumberFormat="1" applyFont="1" applyFill="1" applyAlignment="1">
      <alignment horizontal="center"/>
    </xf>
    <xf numFmtId="2" fontId="4" fillId="6" borderId="1" xfId="0" applyNumberFormat="1" applyFont="1" applyFill="1" applyBorder="1" applyAlignment="1">
      <alignment horizontal="center"/>
    </xf>
  </cellXfs>
  <cellStyles count="2">
    <cellStyle name="Κανονικό" xfId="0" builtinId="0"/>
    <cellStyle name="Ποσοστό" xfId="1" builtinId="5"/>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080AE80-498D-4B6B-A106-15F85EBB7C63}" autoFormatId="16" applyNumberFormats="0" applyBorderFormats="0" applyFontFormats="0" applyPatternFormats="0" applyAlignmentFormats="0" applyWidthHeightFormats="0">
  <queryTableRefresh nextId="20" unboundColumnsRight="2">
    <queryTableFields count="19">
      <queryTableField id="1" name="Rk" tableColumnId="1"/>
      <queryTableField id="2" name="Squad" tableColumnId="2"/>
      <queryTableField id="3" name="Points" tableColumnId="3"/>
      <queryTableField id="4" name="Matches Played" tableColumnId="4"/>
      <queryTableField id="5" name="Wins" tableColumnId="5"/>
      <queryTableField id="6" name="Draws" tableColumnId="6"/>
      <queryTableField id="7" name="Losses" tableColumnId="7"/>
      <queryTableField id="8" name="Goals For" tableColumnId="8"/>
      <queryTableField id="9" name="Goals Against" tableColumnId="9"/>
      <queryTableField id="10" name="Goal Difference" tableColumnId="10"/>
      <queryTableField id="11" name="Points/Matches Played" tableColumnId="11"/>
      <queryTableField id="12" name="Xgoals" tableColumnId="12"/>
      <queryTableField id="13" name="Xgoals Allowed" tableColumnId="13"/>
      <queryTableField id="14" name="Xgoals Difference" tableColumnId="14"/>
      <queryTableField id="15" name="Xgoals Difference/90" tableColumnId="15"/>
      <queryTableField id="16" name="Last 5 Matches" tableColumnId="16"/>
      <queryTableField id="17" name="Top Team Scorer" tableColumnId="17"/>
      <queryTableField id="18" dataBound="0" tableColumnId="18"/>
      <queryTableField id="19" dataBound="0"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C6738-D933-4C3E-BC5B-8ACA68F79EAC}" name="Regular_season_Table" displayName="Regular_season_Table" ref="A1:S21" tableType="queryTable" totalsRowShown="0">
  <autoFilter ref="A1:S21" xr:uid="{659C6738-D933-4C3E-BC5B-8ACA68F79EAC}"/>
  <tableColumns count="19">
    <tableColumn id="1" xr3:uid="{F31696FF-C033-4AF5-9062-447CDDE7DBC6}" uniqueName="1" name="Rk" queryTableFieldId="1"/>
    <tableColumn id="2" xr3:uid="{9DEE4BB1-C6E2-4FAD-BA5F-DECC74C8D636}" uniqueName="2" name="Squad" queryTableFieldId="2" dataDxfId="4"/>
    <tableColumn id="3" xr3:uid="{9546734E-CB24-431F-9DFD-9419A834DEC3}" uniqueName="3" name="Points" queryTableFieldId="3"/>
    <tableColumn id="4" xr3:uid="{CAF18DED-ADB1-489C-88C2-2A1B260666E5}" uniqueName="4" name="Matches Played" queryTableFieldId="4"/>
    <tableColumn id="5" xr3:uid="{D512AD68-B3D9-412F-9769-3D79F0C346B1}" uniqueName="5" name="Wins" queryTableFieldId="5"/>
    <tableColumn id="6" xr3:uid="{ABE18F2B-A090-4FB8-B08B-4E6C807AEE41}" uniqueName="6" name="Draws" queryTableFieldId="6"/>
    <tableColumn id="7" xr3:uid="{7101EF61-63E6-417B-9FAF-16B8BA0CC25B}" uniqueName="7" name="Losses" queryTableFieldId="7"/>
    <tableColumn id="8" xr3:uid="{897B4CBA-2037-4EFC-93A1-37367B609BC8}" uniqueName="8" name="Goals For" queryTableFieldId="8"/>
    <tableColumn id="9" xr3:uid="{39C0C902-C88D-437B-93B7-F646DEA4CDF8}" uniqueName="9" name="Goals Against" queryTableFieldId="9"/>
    <tableColumn id="10" xr3:uid="{48501B7A-91FA-458F-A127-E75EEE4C1DD1}" uniqueName="10" name="Goal Difference" queryTableFieldId="10"/>
    <tableColumn id="11" xr3:uid="{0BCE86C4-3EF5-492B-823F-657944ED85E8}" uniqueName="11" name="Points/Matches Played" queryTableFieldId="11"/>
    <tableColumn id="12" xr3:uid="{19799622-8390-474D-8F3E-59B4B5E98A2C}" uniqueName="12" name="Xgoals" queryTableFieldId="12"/>
    <tableColumn id="13" xr3:uid="{BC1FF642-CB1F-4C9C-8E60-030CAF9190CB}" uniqueName="13" name="Xgoals Allowed" queryTableFieldId="13"/>
    <tableColumn id="14" xr3:uid="{C3AB391D-80CB-429D-B6F5-0C31778DB5F9}" uniqueName="14" name="Xgoals Difference" queryTableFieldId="14"/>
    <tableColumn id="15" xr3:uid="{ABB7768D-DCDD-4FE1-8293-1C09D9041E36}" uniqueName="15" name="Xgoals Difference/90" queryTableFieldId="15"/>
    <tableColumn id="16" xr3:uid="{AFFAC8EC-A76F-43A1-BE6C-1DCAF5A62447}" uniqueName="16" name="Last 5 Matches" queryTableFieldId="16" dataDxfId="3"/>
    <tableColumn id="17" xr3:uid="{4715579F-9C9E-4EC2-9FEF-8BDFD4D87B54}" uniqueName="17" name="Top Team Scorer" queryTableFieldId="17" dataDxfId="2"/>
    <tableColumn id="18" xr3:uid="{E3097ADC-3A87-4EFF-BCDA-F7ACE29100A3}" uniqueName="18" name="ATT RATING" queryTableFieldId="18" dataDxfId="1">
      <calculatedColumnFormula>(Regular_season_Table[[#This Row],[Xgoals]]/Regular_season_Table[[#This Row],[Matches Played]])/$C$24</calculatedColumnFormula>
    </tableColumn>
    <tableColumn id="19" xr3:uid="{9F411D31-6E38-44F3-BD91-0D527D04C126}" uniqueName="19" name="DEF RATING" queryTableFieldId="19" dataDxfId="0">
      <calculatedColumnFormula>(Regular_season_Table[[#This Row],[Xgoals Allowed]]/Regular_season_Table[[#This Row],[Matches Played]])/$C$24</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9958DF0-1B3B-46E4-8E6F-4F7F6F352F73}">
  <we:reference id="wa200005502" version="1.0.0.11" store="el-GR" storeType="OMEX"/>
  <we:alternateReferences>
    <we:reference id="wa200005502" version="1.0.0.11" store="" storeType="OMEX"/>
  </we:alternateReferences>
  <we:properties>
    <we:property name="docId" value="&quot;fs8jjMtDsMO7Y60_Auda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4A913-4F8C-40C5-B0DE-8C3CEE24913B}">
  <dimension ref="A1:R48"/>
  <sheetViews>
    <sheetView tabSelected="1" workbookViewId="0">
      <selection activeCell="C1" sqref="C1:H2"/>
    </sheetView>
  </sheetViews>
  <sheetFormatPr defaultRowHeight="15" x14ac:dyDescent="0.25"/>
  <cols>
    <col min="1" max="1" width="16.5703125" customWidth="1"/>
    <col min="2" max="2" width="19.140625" customWidth="1"/>
    <col min="3" max="3" width="20" customWidth="1"/>
    <col min="5" max="5" width="20.140625" customWidth="1"/>
    <col min="6" max="6" width="21.140625" customWidth="1"/>
  </cols>
  <sheetData>
    <row r="1" spans="1:18" x14ac:dyDescent="0.25">
      <c r="A1" s="13" t="s">
        <v>83</v>
      </c>
      <c r="B1" s="13"/>
      <c r="C1" s="17" t="s">
        <v>8</v>
      </c>
      <c r="D1" s="17"/>
      <c r="E1" s="17"/>
      <c r="F1" s="17"/>
      <c r="G1" s="17"/>
      <c r="H1" s="17"/>
      <c r="I1" s="21">
        <f>_xlfn.XLOOKUP(C1,teams,att)*_xlfn.XLOOKUP(C3,teams,def)*average</f>
        <v>1.4946855428411643</v>
      </c>
      <c r="J1" s="21"/>
      <c r="K1" s="7">
        <f>SUM(E39:E47)</f>
        <v>0.2841257569117997</v>
      </c>
      <c r="L1" s="8"/>
    </row>
    <row r="2" spans="1:18" ht="26.25" customHeight="1" x14ac:dyDescent="0.25">
      <c r="A2" s="14"/>
      <c r="B2" s="14"/>
      <c r="C2" s="18"/>
      <c r="D2" s="18"/>
      <c r="E2" s="18"/>
      <c r="F2" s="18"/>
      <c r="G2" s="18"/>
      <c r="H2" s="18"/>
      <c r="I2" s="22"/>
      <c r="J2" s="22"/>
      <c r="K2" s="8"/>
      <c r="L2" s="8"/>
      <c r="M2" s="11">
        <f>1-SUM(K1:L4)</f>
        <v>0.21436794174557261</v>
      </c>
      <c r="N2" s="12"/>
    </row>
    <row r="3" spans="1:18" ht="29.25" customHeight="1" x14ac:dyDescent="0.25">
      <c r="A3" s="15" t="s">
        <v>84</v>
      </c>
      <c r="B3" s="15"/>
      <c r="C3" s="19" t="s">
        <v>0</v>
      </c>
      <c r="D3" s="19"/>
      <c r="E3" s="19"/>
      <c r="F3" s="19"/>
      <c r="G3" s="19"/>
      <c r="H3" s="19"/>
      <c r="I3" s="21">
        <f>_xlfn.XLOOKUP(C3,teams,att)*_xlfn.XLOOKUP(C1,teams,def)*average</f>
        <v>2.0319728970782087</v>
      </c>
      <c r="J3" s="21"/>
      <c r="K3" s="9">
        <f>SUM(F39:F47)</f>
        <v>0.50150630134262764</v>
      </c>
      <c r="L3" s="10"/>
      <c r="M3" s="12"/>
      <c r="N3" s="12"/>
    </row>
    <row r="4" spans="1:18" ht="27.75" customHeight="1" x14ac:dyDescent="0.25">
      <c r="A4" s="16"/>
      <c r="B4" s="16"/>
      <c r="C4" s="20"/>
      <c r="D4" s="20"/>
      <c r="E4" s="20"/>
      <c r="F4" s="20"/>
      <c r="G4" s="20"/>
      <c r="H4" s="20"/>
      <c r="I4" s="22"/>
      <c r="J4" s="22"/>
      <c r="K4" s="10"/>
      <c r="L4" s="10"/>
    </row>
    <row r="6" spans="1:18" x14ac:dyDescent="0.25">
      <c r="A6" s="6" t="s">
        <v>85</v>
      </c>
      <c r="B6" s="6"/>
      <c r="C6" s="6"/>
      <c r="D6" s="6"/>
      <c r="E6" s="6"/>
      <c r="F6" s="6"/>
      <c r="G6" s="6"/>
      <c r="H6" s="6"/>
      <c r="I6" s="6"/>
      <c r="J6" s="6"/>
      <c r="K6" s="6"/>
      <c r="L6" s="6"/>
      <c r="M6" s="6"/>
      <c r="N6" s="6"/>
      <c r="O6" s="6"/>
      <c r="P6" s="6"/>
      <c r="Q6" s="6"/>
      <c r="R6" s="6"/>
    </row>
    <row r="7" spans="1:18" x14ac:dyDescent="0.25">
      <c r="A7" s="6"/>
      <c r="B7" s="6"/>
      <c r="C7" s="6"/>
      <c r="D7" s="6"/>
      <c r="E7" s="6"/>
      <c r="F7" s="6"/>
      <c r="G7" s="6"/>
      <c r="H7" s="6"/>
      <c r="I7" s="6"/>
      <c r="J7" s="6"/>
      <c r="K7" s="6"/>
      <c r="L7" s="6"/>
      <c r="M7" s="6"/>
      <c r="N7" s="6"/>
      <c r="O7" s="6"/>
      <c r="P7" s="6"/>
      <c r="Q7" s="6"/>
      <c r="R7" s="6"/>
    </row>
    <row r="9" spans="1:18" x14ac:dyDescent="0.25">
      <c r="B9" s="3"/>
      <c r="C9" s="3"/>
      <c r="F9" s="5" t="str">
        <f>C1</f>
        <v>Chelsea</v>
      </c>
    </row>
    <row r="10" spans="1:18" x14ac:dyDescent="0.25">
      <c r="C10" s="1">
        <v>0</v>
      </c>
      <c r="D10" s="1">
        <v>1</v>
      </c>
      <c r="E10" s="1">
        <v>2</v>
      </c>
      <c r="F10" s="1">
        <v>3</v>
      </c>
      <c r="G10" s="1">
        <v>4</v>
      </c>
      <c r="H10" s="1">
        <v>5</v>
      </c>
      <c r="I10" s="1">
        <v>6</v>
      </c>
      <c r="J10" s="1">
        <v>7</v>
      </c>
      <c r="K10" s="1">
        <v>8</v>
      </c>
      <c r="L10" s="1">
        <v>9</v>
      </c>
      <c r="M10" s="1">
        <v>10</v>
      </c>
    </row>
    <row r="11" spans="1:18" x14ac:dyDescent="0.25">
      <c r="B11" s="1">
        <v>0</v>
      </c>
      <c r="C11" s="3">
        <f t="shared" ref="C11:M21" si="0">_xlfn.XLOOKUP(C$10,$A$38:$A$48,$B$38:$B$48)*_xlfn.XLOOKUP($B11,$A$38:$A$48,$C$38:$C$48)</f>
        <v>2.940300379615135E-2</v>
      </c>
      <c r="D11" s="3">
        <f t="shared" si="0"/>
        <v>4.3948244690211288E-2</v>
      </c>
      <c r="E11" s="3">
        <f t="shared" si="0"/>
        <v>3.2844402985852394E-2</v>
      </c>
      <c r="F11" s="3">
        <f t="shared" si="0"/>
        <v>1.6364018102067588E-2</v>
      </c>
      <c r="G11" s="3">
        <f t="shared" si="0"/>
        <v>6.114765319987882E-3</v>
      </c>
      <c r="H11" s="3">
        <f t="shared" si="0"/>
        <v>1.8279302643304813E-3</v>
      </c>
      <c r="I11" s="3">
        <f t="shared" si="0"/>
        <v>4.5536348990276747E-4</v>
      </c>
      <c r="J11" s="3">
        <f t="shared" si="0"/>
        <v>9.7232175013623473E-5</v>
      </c>
      <c r="K11" s="3">
        <f t="shared" si="0"/>
        <v>1.8166440786483111E-5</v>
      </c>
      <c r="L11" s="3">
        <f t="shared" si="0"/>
        <v>3.0170129342706992E-6</v>
      </c>
      <c r="M11" s="3">
        <f t="shared" si="0"/>
        <v>4.509485615419219E-7</v>
      </c>
    </row>
    <row r="12" spans="1:18" x14ac:dyDescent="0.25">
      <c r="B12" s="1">
        <v>1</v>
      </c>
      <c r="C12" s="3">
        <f t="shared" si="0"/>
        <v>5.974610680646722E-2</v>
      </c>
      <c r="D12" s="3">
        <f t="shared" si="0"/>
        <v>8.9301642084670632E-2</v>
      </c>
      <c r="E12" s="3">
        <f t="shared" si="0"/>
        <v>6.6738936687966655E-2</v>
      </c>
      <c r="F12" s="3">
        <f t="shared" si="0"/>
        <v>3.3251241270698527E-2</v>
      </c>
      <c r="G12" s="3">
        <f t="shared" si="0"/>
        <v>1.2425037402209136E-2</v>
      </c>
      <c r="H12" s="3">
        <f t="shared" si="0"/>
        <v>3.7143047548685438E-3</v>
      </c>
      <c r="I12" s="3">
        <f t="shared" si="0"/>
        <v>9.2528626980137004E-4</v>
      </c>
      <c r="J12" s="3">
        <f t="shared" si="0"/>
        <v>1.9757314435164792E-4</v>
      </c>
      <c r="K12" s="3">
        <f t="shared" si="0"/>
        <v>3.6913715314509818E-5</v>
      </c>
      <c r="L12" s="3">
        <f t="shared" si="0"/>
        <v>6.1304885125724594E-6</v>
      </c>
      <c r="M12" s="3">
        <f t="shared" si="0"/>
        <v>9.1631525502958991E-7</v>
      </c>
    </row>
    <row r="13" spans="1:18" x14ac:dyDescent="0.25">
      <c r="B13" s="1">
        <v>2</v>
      </c>
      <c r="C13" s="3">
        <f t="shared" si="0"/>
        <v>6.0701234868340656E-2</v>
      </c>
      <c r="D13" s="3">
        <f t="shared" si="0"/>
        <v>9.0729258190314757E-2</v>
      </c>
      <c r="E13" s="3">
        <f t="shared" si="0"/>
        <v>6.7805855264883391E-2</v>
      </c>
      <c r="F13" s="3">
        <f t="shared" si="0"/>
        <v>3.3782810528133901E-2</v>
      </c>
      <c r="G13" s="3">
        <f t="shared" si="0"/>
        <v>1.2623669623236002E-2</v>
      </c>
      <c r="H13" s="3">
        <f t="shared" si="0"/>
        <v>3.7736832966908012E-3</v>
      </c>
      <c r="I13" s="3">
        <f t="shared" si="0"/>
        <v>9.4007831113748959E-4</v>
      </c>
      <c r="J13" s="3">
        <f t="shared" si="0"/>
        <v>2.007316372565346E-4</v>
      </c>
      <c r="K13" s="3">
        <f t="shared" si="0"/>
        <v>3.7503834524772383E-5</v>
      </c>
      <c r="L13" s="3">
        <f t="shared" si="0"/>
        <v>6.2284932516982702E-6</v>
      </c>
      <c r="M13" s="3">
        <f t="shared" si="0"/>
        <v>9.3096388169971689E-7</v>
      </c>
    </row>
    <row r="14" spans="1:18" x14ac:dyDescent="0.25">
      <c r="B14" s="1">
        <v>3</v>
      </c>
      <c r="C14" s="3">
        <f t="shared" si="0"/>
        <v>4.1114421357215637E-2</v>
      </c>
      <c r="D14" s="3">
        <f t="shared" si="0"/>
        <v>6.1453131204910201E-2</v>
      </c>
      <c r="E14" s="3">
        <f t="shared" si="0"/>
        <v>4.5926553387150265E-2</v>
      </c>
      <c r="F14" s="3">
        <f t="shared" si="0"/>
        <v>2.2881918460098811E-2</v>
      </c>
      <c r="G14" s="3">
        <f t="shared" si="0"/>
        <v>8.5503181786950114E-3</v>
      </c>
      <c r="H14" s="3">
        <f t="shared" si="0"/>
        <v>2.5560073936774833E-3</v>
      </c>
      <c r="I14" s="3">
        <f t="shared" si="0"/>
        <v>6.3673788312081136E-4</v>
      </c>
      <c r="J14" s="3">
        <f t="shared" si="0"/>
        <v>1.3596041549713753E-4</v>
      </c>
      <c r="K14" s="3">
        <f t="shared" si="0"/>
        <v>2.5402258430281154E-5</v>
      </c>
      <c r="L14" s="3">
        <f t="shared" si="0"/>
        <v>4.2187098256951349E-6</v>
      </c>
      <c r="M14" s="3">
        <f t="shared" si="0"/>
        <v>6.3056445859084929E-7</v>
      </c>
    </row>
    <row r="15" spans="1:18" x14ac:dyDescent="0.25">
      <c r="B15" s="1">
        <v>4</v>
      </c>
      <c r="C15" s="3">
        <f t="shared" si="0"/>
        <v>2.0885847469228915E-2</v>
      </c>
      <c r="D15" s="3">
        <f t="shared" si="0"/>
        <v>3.1217774262242176E-2</v>
      </c>
      <c r="E15" s="3">
        <f t="shared" si="0"/>
        <v>2.3330377934726195E-2</v>
      </c>
      <c r="F15" s="3">
        <f t="shared" si="0"/>
        <v>1.1623859536018586E-2</v>
      </c>
      <c r="G15" s="3">
        <f t="shared" si="0"/>
        <v>4.3435037001258456E-3</v>
      </c>
      <c r="H15" s="3">
        <f t="shared" si="0"/>
        <v>1.2984344371710398E-3</v>
      </c>
      <c r="I15" s="3">
        <f t="shared" si="0"/>
        <v>3.2345853026111035E-4</v>
      </c>
      <c r="J15" s="3">
        <f t="shared" si="0"/>
        <v>6.9066969841418918E-5</v>
      </c>
      <c r="K15" s="3">
        <f t="shared" si="0"/>
        <v>1.2904175163726943E-5</v>
      </c>
      <c r="L15" s="3">
        <f t="shared" si="0"/>
        <v>2.1430760066125127E-6</v>
      </c>
      <c r="M15" s="3">
        <f t="shared" si="0"/>
        <v>3.2032247242935022E-7</v>
      </c>
    </row>
    <row r="16" spans="1:18" x14ac:dyDescent="0.25">
      <c r="A16" s="5" t="str">
        <f>C3</f>
        <v>Liverpool</v>
      </c>
      <c r="B16" s="1">
        <v>5</v>
      </c>
      <c r="C16" s="3">
        <f t="shared" si="0"/>
        <v>8.4878951979965363E-3</v>
      </c>
      <c r="D16" s="3">
        <f t="shared" si="0"/>
        <v>1.2686734241596363E-2</v>
      </c>
      <c r="E16" s="3">
        <f t="shared" si="0"/>
        <v>9.4813391283910253E-3</v>
      </c>
      <c r="F16" s="3">
        <f>_xlfn.XLOOKUP(F$10,$A$38:$A$48,$B$38:$B$48)*_xlfn.XLOOKUP($B16,$A$38:$A$48,$C$38:$C$48)</f>
        <v>4.7238735073267726E-3</v>
      </c>
      <c r="G16" s="3">
        <f t="shared" si="0"/>
        <v>1.7651763594029276E-3</v>
      </c>
      <c r="H16" s="3">
        <f t="shared" si="0"/>
        <v>5.2767671699291061E-4</v>
      </c>
      <c r="I16" s="3">
        <f t="shared" si="0"/>
        <v>1.3145179336386564E-4</v>
      </c>
      <c r="J16" s="3">
        <f t="shared" si="0"/>
        <v>2.8068442160216267E-5</v>
      </c>
      <c r="K16" s="3">
        <f t="shared" si="0"/>
        <v>5.2441868383685843E-6</v>
      </c>
      <c r="L16" s="3">
        <f t="shared" si="0"/>
        <v>8.7093447236304573E-7</v>
      </c>
      <c r="M16" s="3">
        <f t="shared" si="0"/>
        <v>1.3017731646030436E-7</v>
      </c>
    </row>
    <row r="17" spans="2:13" x14ac:dyDescent="0.25">
      <c r="B17" s="1">
        <v>6</v>
      </c>
      <c r="C17" s="3">
        <f t="shared" si="0"/>
        <v>2.8745288325948727E-3</v>
      </c>
      <c r="D17" s="3">
        <f t="shared" si="0"/>
        <v>4.2965166885596453E-3</v>
      </c>
      <c r="E17" s="3">
        <f t="shared" si="0"/>
        <v>3.2109706894829482E-3</v>
      </c>
      <c r="F17" s="3">
        <f t="shared" si="0"/>
        <v>1.5997971560189634E-3</v>
      </c>
      <c r="G17" s="3">
        <f t="shared" si="0"/>
        <v>5.9779842014498865E-4</v>
      </c>
      <c r="H17" s="3">
        <f t="shared" si="0"/>
        <v>1.7870413122480044E-4</v>
      </c>
      <c r="I17" s="3">
        <f t="shared" si="0"/>
        <v>4.4517746897950017E-5</v>
      </c>
      <c r="J17" s="3">
        <f t="shared" si="0"/>
        <v>9.5057189554611304E-6</v>
      </c>
      <c r="K17" s="3">
        <f t="shared" si="0"/>
        <v>1.7760075871298706E-6</v>
      </c>
      <c r="L17" s="3">
        <f t="shared" si="0"/>
        <v>2.9495254049546984E-7</v>
      </c>
      <c r="M17" s="3">
        <f t="shared" si="0"/>
        <v>4.4086129810285237E-8</v>
      </c>
    </row>
    <row r="18" spans="2:13" x14ac:dyDescent="0.25">
      <c r="B18" s="1">
        <v>7</v>
      </c>
      <c r="C18" s="3">
        <f t="shared" si="0"/>
        <v>8.3442352567180626E-4</v>
      </c>
      <c r="D18" s="3">
        <f t="shared" si="0"/>
        <v>1.2472007804282018E-3</v>
      </c>
      <c r="E18" s="3">
        <f t="shared" si="0"/>
        <v>9.3208648776312551E-4</v>
      </c>
      <c r="F18" s="3">
        <f t="shared" si="0"/>
        <v>4.6439206597904736E-4</v>
      </c>
      <c r="G18" s="3">
        <f t="shared" si="0"/>
        <v>1.7353002680725553E-4</v>
      </c>
      <c r="H18" s="3">
        <f t="shared" si="0"/>
        <v>5.1874564463528861E-5</v>
      </c>
      <c r="I18" s="3">
        <f t="shared" si="0"/>
        <v>1.2922693590803131E-5</v>
      </c>
      <c r="J18" s="3">
        <f t="shared" si="0"/>
        <v>2.7593376121056564E-6</v>
      </c>
      <c r="K18" s="3">
        <f t="shared" si="0"/>
        <v>5.155427545790231E-7</v>
      </c>
      <c r="L18" s="3">
        <f t="shared" si="0"/>
        <v>8.5619366887308211E-8</v>
      </c>
      <c r="M18" s="3">
        <f t="shared" si="0"/>
        <v>1.2797402987367322E-8</v>
      </c>
    </row>
    <row r="19" spans="2:13" x14ac:dyDescent="0.25">
      <c r="B19" s="1">
        <v>8</v>
      </c>
      <c r="C19" s="3">
        <f t="shared" si="0"/>
        <v>2.1194074860619416E-4</v>
      </c>
      <c r="D19" s="3">
        <f t="shared" si="0"/>
        <v>3.1678477288061202E-4</v>
      </c>
      <c r="E19" s="3">
        <f t="shared" si="0"/>
        <v>2.3674681010843631E-4</v>
      </c>
      <c r="F19" s="3">
        <f t="shared" si="0"/>
        <v>1.1795401146094744E-4</v>
      </c>
      <c r="G19" s="3">
        <f t="shared" si="0"/>
        <v>4.407603891269978E-5</v>
      </c>
      <c r="H19" s="3">
        <f t="shared" si="0"/>
        <v>1.3175963629703379E-5</v>
      </c>
      <c r="I19" s="3">
        <f t="shared" si="0"/>
        <v>3.2823203917197797E-6</v>
      </c>
      <c r="J19" s="3">
        <f t="shared" si="0"/>
        <v>7.0086240521089959E-7</v>
      </c>
      <c r="K19" s="3">
        <f t="shared" si="0"/>
        <v>1.3094611307370219E-7</v>
      </c>
      <c r="L19" s="3">
        <f t="shared" si="0"/>
        <v>2.1747029122500713E-8</v>
      </c>
      <c r="M19" s="3">
        <f t="shared" si="0"/>
        <v>3.2504970029147626E-9</v>
      </c>
    </row>
    <row r="20" spans="2:13" x14ac:dyDescent="0.25">
      <c r="B20" s="1">
        <v>9</v>
      </c>
      <c r="C20" s="3">
        <f t="shared" si="0"/>
        <v>4.7850872994916907E-5</v>
      </c>
      <c r="D20" s="3">
        <f t="shared" si="0"/>
        <v>7.1522008077830977E-5</v>
      </c>
      <c r="E20" s="3">
        <f t="shared" si="0"/>
        <v>5.3451455734451479E-5</v>
      </c>
      <c r="F20" s="3">
        <f t="shared" si="0"/>
        <v>2.6631039376699702E-5</v>
      </c>
      <c r="G20" s="3">
        <f t="shared" si="0"/>
        <v>9.9512573867967024E-6</v>
      </c>
      <c r="H20" s="3">
        <f t="shared" si="0"/>
        <v>2.9748001098272727E-6</v>
      </c>
      <c r="I20" s="3">
        <f t="shared" si="0"/>
        <v>7.4106511950019041E-7</v>
      </c>
      <c r="J20" s="3">
        <f t="shared" si="0"/>
        <v>1.5823704577439905E-7</v>
      </c>
      <c r="K20" s="3">
        <f t="shared" si="0"/>
        <v>2.9564328082611221E-8</v>
      </c>
      <c r="L20" s="3">
        <f t="shared" si="0"/>
        <v>4.9099304187657659E-9</v>
      </c>
      <c r="M20" s="3">
        <f t="shared" si="0"/>
        <v>7.3388020132852621E-10</v>
      </c>
    </row>
    <row r="21" spans="2:13" x14ac:dyDescent="0.25">
      <c r="B21" s="1">
        <v>10</v>
      </c>
      <c r="C21" s="3">
        <f t="shared" si="0"/>
        <v>9.7231677027202798E-6</v>
      </c>
      <c r="D21" s="3">
        <f t="shared" si="0"/>
        <v>1.4533078195876137E-5</v>
      </c>
      <c r="E21" s="3">
        <f t="shared" si="0"/>
        <v>1.0861190936178109E-5</v>
      </c>
      <c r="F21" s="3">
        <f t="shared" si="0"/>
        <v>5.4113550234476387E-6</v>
      </c>
      <c r="G21" s="3">
        <f t="shared" si="0"/>
        <v>2.0220685301820236E-6</v>
      </c>
      <c r="H21" s="3">
        <f t="shared" si="0"/>
        <v>6.0447131973943015E-7</v>
      </c>
      <c r="I21" s="3">
        <f t="shared" si="0"/>
        <v>1.5058242377944122E-7</v>
      </c>
      <c r="J21" s="3">
        <f t="shared" si="0"/>
        <v>3.2153338832730298E-8</v>
      </c>
      <c r="K21" s="3">
        <f t="shared" si="0"/>
        <v>6.0073913384194213E-9</v>
      </c>
      <c r="L21" s="3">
        <f t="shared" si="0"/>
        <v>9.9768455374719044E-10</v>
      </c>
      <c r="M21" s="3">
        <f t="shared" si="0"/>
        <v>1.4912246788018659E-10</v>
      </c>
    </row>
    <row r="37" spans="1:6" x14ac:dyDescent="0.25">
      <c r="A37" s="1" t="s">
        <v>86</v>
      </c>
      <c r="B37" s="1" t="str">
        <f>C1 &amp;" xGoals"</f>
        <v>Chelsea xGoals</v>
      </c>
      <c r="C37" s="1" t="str">
        <f>C3&amp;" xGoals"</f>
        <v>Liverpool xGoals</v>
      </c>
      <c r="E37" s="1" t="str">
        <f>C1 &amp;" % Win"</f>
        <v>Chelsea % Win</v>
      </c>
      <c r="F37" s="1" t="str">
        <f>C3 &amp; " % Win"</f>
        <v>Liverpool % Win</v>
      </c>
    </row>
    <row r="38" spans="1:6" x14ac:dyDescent="0.25">
      <c r="A38">
        <v>0</v>
      </c>
      <c r="B38" s="3">
        <f>_xlfn.POISSON.DIST(A38,$I$1,FALSE)</f>
        <v>0.22431913239803558</v>
      </c>
      <c r="C38" s="3">
        <f>_xlfn.POISSON.DIST(A38,$I$3,FALSE)</f>
        <v>0.1310766651146732</v>
      </c>
    </row>
    <row r="39" spans="1:6" x14ac:dyDescent="0.25">
      <c r="A39">
        <v>1</v>
      </c>
      <c r="B39" s="3">
        <f t="shared" ref="B39:B47" si="1">_xlfn.POISSON.DIST(A39,$I$1,FALSE)</f>
        <v>0.33528656417801678</v>
      </c>
      <c r="C39" s="3">
        <f t="shared" ref="C39:C47" si="2">_xlfn.POISSON.DIST(A39,$I$3,FALSE)</f>
        <v>0.26634423095241266</v>
      </c>
      <c r="E39" s="4">
        <f>B39*SUM($C$38:C38)</f>
        <v>4.3948244690211288E-2</v>
      </c>
      <c r="F39" s="4">
        <f>C39*SUM($B$38:B38)</f>
        <v>5.974610680646722E-2</v>
      </c>
    </row>
    <row r="40" spans="1:6" x14ac:dyDescent="0.25">
      <c r="A40">
        <v>2</v>
      </c>
      <c r="B40" s="3">
        <f t="shared" si="1"/>
        <v>0.250573990092884</v>
      </c>
      <c r="C40" s="3">
        <f t="shared" si="2"/>
        <v>0.27060212929422078</v>
      </c>
      <c r="E40" s="4">
        <f>B40*SUM($C$38:C39)</f>
        <v>9.9583339673819049E-2</v>
      </c>
      <c r="F40" s="4">
        <f>C40*SUM($B$38:B39)</f>
        <v>0.15143049305865539</v>
      </c>
    </row>
    <row r="41" spans="1:6" x14ac:dyDescent="0.25">
      <c r="A41">
        <v>3</v>
      </c>
      <c r="B41" s="3">
        <f t="shared" si="1"/>
        <v>0.12484310680128634</v>
      </c>
      <c r="C41" s="3">
        <f t="shared" si="2"/>
        <v>0.18328539753916989</v>
      </c>
      <c r="E41" s="4">
        <f>B41*SUM($C$38:C40)</f>
        <v>8.3398069900900013E-2</v>
      </c>
      <c r="F41" s="4">
        <f>C41*SUM($B$38:B40)</f>
        <v>0.14849410594927609</v>
      </c>
    </row>
    <row r="42" spans="1:6" x14ac:dyDescent="0.25">
      <c r="A42">
        <v>4</v>
      </c>
      <c r="B42" s="3">
        <f t="shared" si="1"/>
        <v>4.6650296714814521E-2</v>
      </c>
      <c r="C42" s="3">
        <f t="shared" si="2"/>
        <v>9.3107740057449595E-2</v>
      </c>
      <c r="E42" s="4">
        <f>B42*SUM($C$38:C41)</f>
        <v>3.9713790524128031E-2</v>
      </c>
      <c r="F42" s="4">
        <f>C42*SUM($B$38:B41)</f>
        <v>8.705785920221587E-2</v>
      </c>
    </row>
    <row r="43" spans="1:6" x14ac:dyDescent="0.25">
      <c r="A43">
        <v>5</v>
      </c>
      <c r="B43" s="3">
        <f t="shared" si="1"/>
        <v>1.3945504813776774E-2</v>
      </c>
      <c r="C43" s="3">
        <f t="shared" si="2"/>
        <v>3.783848086098815E-2</v>
      </c>
      <c r="E43" s="4">
        <f>B43*SUM($C$38:C42)</f>
        <v>1.317036014673835E-2</v>
      </c>
      <c r="F43" s="4">
        <f>C43*SUM($B$38:B42)</f>
        <v>3.7145018434713628E-2</v>
      </c>
    </row>
    <row r="44" spans="1:6" x14ac:dyDescent="0.25">
      <c r="A44">
        <v>6</v>
      </c>
      <c r="B44" s="3">
        <f t="shared" si="1"/>
        <v>3.4740240721290094E-3</v>
      </c>
      <c r="C44" s="3">
        <f t="shared" si="2"/>
        <v>1.2814461262690074E-2</v>
      </c>
      <c r="E44" s="4">
        <f>B44*SUM($C$38:C43)</f>
        <v>3.4123762775874144E-3</v>
      </c>
      <c r="F44" s="4">
        <f>C44*SUM($B$38:B43)</f>
        <v>1.2758315918026219E-2</v>
      </c>
    </row>
    <row r="45" spans="1:6" x14ac:dyDescent="0.25">
      <c r="A45">
        <v>7</v>
      </c>
      <c r="B45" s="3">
        <f t="shared" si="1"/>
        <v>7.4179622229905934E-4</v>
      </c>
      <c r="C45" s="3">
        <f t="shared" si="2"/>
        <v>3.7198054252064036E-3</v>
      </c>
      <c r="E45" s="4">
        <f>B45*SUM($C$38:C44)</f>
        <v>7.3813850307603986E-4</v>
      </c>
      <c r="F45" s="4">
        <f>C45*SUM($B$38:B44)</f>
        <v>3.7164301447037687E-3</v>
      </c>
    </row>
    <row r="46" spans="1:6" x14ac:dyDescent="0.25">
      <c r="A46">
        <v>8</v>
      </c>
      <c r="B46" s="3">
        <f t="shared" si="1"/>
        <v>1.385940111505743E-4</v>
      </c>
      <c r="C46" s="3">
        <f t="shared" si="2"/>
        <v>9.4481797580298673E-4</v>
      </c>
      <c r="E46" s="4">
        <f>B46*SUM($C$38:C45)</f>
        <v>1.384261613998509E-4</v>
      </c>
      <c r="F46" s="4">
        <f>C46*SUM($B$38:B45)</f>
        <v>9.446615283955238E-4</v>
      </c>
    </row>
    <row r="47" spans="1:6" x14ac:dyDescent="0.25">
      <c r="A47">
        <v>9</v>
      </c>
      <c r="B47" s="3">
        <f t="shared" si="1"/>
        <v>2.3017162754569987E-5</v>
      </c>
      <c r="C47" s="3">
        <f t="shared" si="2"/>
        <v>2.1331605772266239E-4</v>
      </c>
      <c r="E47" s="4">
        <f>B47*SUM($C$38:C46)</f>
        <v>2.3011033939717404E-5</v>
      </c>
      <c r="F47" s="4">
        <f>C47*SUM($B$38:B46)</f>
        <v>2.1331030017388025E-4</v>
      </c>
    </row>
    <row r="48" spans="1:6" x14ac:dyDescent="0.25">
      <c r="A48">
        <v>10</v>
      </c>
      <c r="B48" s="3">
        <f>_xlfn.POISSON.DIST(A48,$I$1,FALSE)</f>
        <v>3.4403420406477908E-6</v>
      </c>
      <c r="C48" s="3">
        <f>_xlfn.POISSON.DIST(A48,$I$3,FALSE)</f>
        <v>4.3345244780402103E-5</v>
      </c>
      <c r="E48" s="4">
        <f>B48*SUM($C$38:C47)</f>
        <v>3.4401598557536288E-6</v>
      </c>
      <c r="F48" s="4">
        <f>C48*SUM($B$38:B47)</f>
        <v>4.3345072546647955E-5</v>
      </c>
    </row>
  </sheetData>
  <mergeCells count="10">
    <mergeCell ref="A6:R7"/>
    <mergeCell ref="K1:L2"/>
    <mergeCell ref="K3:L4"/>
    <mergeCell ref="M2:N3"/>
    <mergeCell ref="A1:B2"/>
    <mergeCell ref="A3:B4"/>
    <mergeCell ref="C1:H2"/>
    <mergeCell ref="C3:H4"/>
    <mergeCell ref="I1:J2"/>
    <mergeCell ref="I3:J4"/>
  </mergeCells>
  <conditionalFormatting sqref="C11:M21">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C1:H4" xr:uid="{74630278-08F1-4EC5-9E8E-C8E818B3864F}">
      <formula1>teams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7E55-21C9-444F-B6F8-70717A44BE94}">
  <dimension ref="A1:S24"/>
  <sheetViews>
    <sheetView workbookViewId="0">
      <selection sqref="A1:S21"/>
    </sheetView>
  </sheetViews>
  <sheetFormatPr defaultRowHeight="15" x14ac:dyDescent="0.25"/>
  <cols>
    <col min="1" max="1" width="5.42578125" bestFit="1" customWidth="1"/>
    <col min="2" max="2" width="15.42578125" bestFit="1" customWidth="1"/>
    <col min="3" max="3" width="8.85546875" bestFit="1" customWidth="1"/>
    <col min="4" max="4" width="17.42578125" bestFit="1" customWidth="1"/>
    <col min="5" max="5" width="7.85546875" bestFit="1" customWidth="1"/>
    <col min="6" max="6" width="8.7109375" bestFit="1" customWidth="1"/>
    <col min="7" max="7" width="9" bestFit="1" customWidth="1"/>
    <col min="8" max="8" width="11.5703125" bestFit="1" customWidth="1"/>
    <col min="9" max="9" width="15.42578125" bestFit="1" customWidth="1"/>
    <col min="10" max="10" width="17.42578125" bestFit="1" customWidth="1"/>
    <col min="11" max="11" width="24.140625" bestFit="1" customWidth="1"/>
    <col min="12" max="12" width="9" bestFit="1" customWidth="1"/>
    <col min="13" max="13" width="17" bestFit="1" customWidth="1"/>
    <col min="14" max="14" width="19" bestFit="1" customWidth="1"/>
    <col min="15" max="15" width="22" bestFit="1" customWidth="1"/>
    <col min="16" max="16" width="20.85546875" bestFit="1" customWidth="1"/>
    <col min="17" max="17" width="27" bestFit="1" customWidth="1"/>
    <col min="18" max="19" width="13.85546875" bestFit="1" customWidth="1"/>
  </cols>
  <sheetData>
    <row r="1" spans="1:19" x14ac:dyDescent="0.25">
      <c r="A1" t="s">
        <v>24</v>
      </c>
      <c r="B1" t="s">
        <v>23</v>
      </c>
      <c r="C1" t="s">
        <v>25</v>
      </c>
      <c r="D1" t="s">
        <v>26</v>
      </c>
      <c r="E1" t="s">
        <v>27</v>
      </c>
      <c r="F1" t="s">
        <v>28</v>
      </c>
      <c r="G1" t="s">
        <v>29</v>
      </c>
      <c r="H1" t="s">
        <v>30</v>
      </c>
      <c r="I1" t="s">
        <v>31</v>
      </c>
      <c r="J1" t="s">
        <v>32</v>
      </c>
      <c r="K1" t="s">
        <v>33</v>
      </c>
      <c r="L1" t="s">
        <v>34</v>
      </c>
      <c r="M1" t="s">
        <v>35</v>
      </c>
      <c r="N1" t="s">
        <v>36</v>
      </c>
      <c r="O1" t="s">
        <v>37</v>
      </c>
      <c r="P1" t="s">
        <v>38</v>
      </c>
      <c r="Q1" t="s">
        <v>39</v>
      </c>
      <c r="R1" t="s">
        <v>81</v>
      </c>
      <c r="S1" t="s">
        <v>82</v>
      </c>
    </row>
    <row r="2" spans="1:19" x14ac:dyDescent="0.25">
      <c r="A2">
        <v>1</v>
      </c>
      <c r="B2" t="s">
        <v>0</v>
      </c>
      <c r="C2">
        <v>48</v>
      </c>
      <c r="D2">
        <v>21</v>
      </c>
      <c r="E2">
        <v>14</v>
      </c>
      <c r="F2">
        <v>6</v>
      </c>
      <c r="G2">
        <v>1</v>
      </c>
      <c r="H2">
        <v>47</v>
      </c>
      <c r="I2">
        <v>18</v>
      </c>
      <c r="J2">
        <v>29</v>
      </c>
      <c r="K2">
        <v>2.29</v>
      </c>
      <c r="L2">
        <v>45.7</v>
      </c>
      <c r="M2">
        <v>24</v>
      </c>
      <c r="N2">
        <v>21.7</v>
      </c>
      <c r="O2">
        <v>1.03</v>
      </c>
      <c r="P2" t="s">
        <v>40</v>
      </c>
      <c r="Q2" t="s">
        <v>41</v>
      </c>
      <c r="R2" s="2">
        <f>(Regular_season_Table[[#This Row],[Xgoals]]/Regular_season_Table[[#This Row],[Matches Played]])/$C$24</f>
        <v>1.4367485130856024</v>
      </c>
      <c r="S2" s="2">
        <f>(Regular_season_Table[[#This Row],[Xgoals Allowed]]/Regular_season_Table[[#This Row],[Matches Played]])/$C$24</f>
        <v>0.75452875960731847</v>
      </c>
    </row>
    <row r="3" spans="1:19" x14ac:dyDescent="0.25">
      <c r="A3">
        <v>2</v>
      </c>
      <c r="B3" t="s">
        <v>1</v>
      </c>
      <c r="C3">
        <v>43</v>
      </c>
      <c r="D3">
        <v>20</v>
      </c>
      <c r="E3">
        <v>13</v>
      </c>
      <c r="F3">
        <v>4</v>
      </c>
      <c r="G3">
        <v>3</v>
      </c>
      <c r="H3">
        <v>48</v>
      </c>
      <c r="I3">
        <v>23</v>
      </c>
      <c r="J3">
        <v>25</v>
      </c>
      <c r="K3">
        <v>2.15</v>
      </c>
      <c r="L3">
        <v>39.700000000000003</v>
      </c>
      <c r="M3">
        <v>19.100000000000001</v>
      </c>
      <c r="N3">
        <v>20.6</v>
      </c>
      <c r="O3">
        <v>1.03</v>
      </c>
      <c r="P3" t="s">
        <v>42</v>
      </c>
      <c r="Q3" t="s">
        <v>43</v>
      </c>
      <c r="R3" s="2">
        <f>(Regular_season_Table[[#This Row],[Xgoals]]/Regular_season_Table[[#This Row],[Matches Played]])/$C$24</f>
        <v>1.3105221393429614</v>
      </c>
      <c r="S3" s="2">
        <f>(Regular_season_Table[[#This Row],[Xgoals Allowed]]/Regular_season_Table[[#This Row],[Matches Played]])/$C$24</f>
        <v>0.6305030947468655</v>
      </c>
    </row>
    <row r="4" spans="1:19" x14ac:dyDescent="0.25">
      <c r="A4">
        <v>3</v>
      </c>
      <c r="B4" t="s">
        <v>2</v>
      </c>
      <c r="C4">
        <v>43</v>
      </c>
      <c r="D4">
        <v>21</v>
      </c>
      <c r="E4">
        <v>13</v>
      </c>
      <c r="F4">
        <v>4</v>
      </c>
      <c r="G4">
        <v>4</v>
      </c>
      <c r="H4">
        <v>42</v>
      </c>
      <c r="I4">
        <v>20</v>
      </c>
      <c r="J4">
        <v>22</v>
      </c>
      <c r="K4">
        <v>2.0499999999999998</v>
      </c>
      <c r="L4">
        <v>39.6</v>
      </c>
      <c r="M4">
        <v>16.7</v>
      </c>
      <c r="N4">
        <v>22.9</v>
      </c>
      <c r="O4">
        <v>1.0900000000000001</v>
      </c>
      <c r="P4" t="s">
        <v>44</v>
      </c>
      <c r="Q4" t="s">
        <v>45</v>
      </c>
      <c r="R4" s="2">
        <f>(Regular_season_Table[[#This Row],[Xgoals]]/Regular_season_Table[[#This Row],[Matches Played]])/$C$24</f>
        <v>1.2449724533520754</v>
      </c>
      <c r="S4" s="2">
        <f>(Regular_season_Table[[#This Row],[Xgoals Allowed]]/Regular_season_Table[[#This Row],[Matches Played]])/$C$24</f>
        <v>0.52502626189342572</v>
      </c>
    </row>
    <row r="5" spans="1:19" x14ac:dyDescent="0.25">
      <c r="A5">
        <v>4</v>
      </c>
      <c r="B5" t="s">
        <v>3</v>
      </c>
      <c r="C5">
        <v>43</v>
      </c>
      <c r="D5">
        <v>21</v>
      </c>
      <c r="E5">
        <v>13</v>
      </c>
      <c r="F5">
        <v>4</v>
      </c>
      <c r="G5">
        <v>4</v>
      </c>
      <c r="H5">
        <v>43</v>
      </c>
      <c r="I5">
        <v>27</v>
      </c>
      <c r="J5">
        <v>16</v>
      </c>
      <c r="K5">
        <v>2.0499999999999998</v>
      </c>
      <c r="L5">
        <v>37.200000000000003</v>
      </c>
      <c r="M5">
        <v>26.7</v>
      </c>
      <c r="N5">
        <v>10.4</v>
      </c>
      <c r="O5">
        <v>0.5</v>
      </c>
      <c r="P5" t="s">
        <v>46</v>
      </c>
      <c r="Q5" t="s">
        <v>47</v>
      </c>
      <c r="R5" s="2">
        <f>(Regular_season_Table[[#This Row],[Xgoals]]/Regular_season_Table[[#This Row],[Matches Played]])/$C$24</f>
        <v>1.1695195773913436</v>
      </c>
      <c r="S5" s="2">
        <f>(Regular_season_Table[[#This Row],[Xgoals Allowed]]/Regular_season_Table[[#This Row],[Matches Played]])/$C$24</f>
        <v>0.83941324506314174</v>
      </c>
    </row>
    <row r="6" spans="1:19" x14ac:dyDescent="0.25">
      <c r="A6">
        <v>5</v>
      </c>
      <c r="B6" t="s">
        <v>4</v>
      </c>
      <c r="C6">
        <v>40</v>
      </c>
      <c r="D6">
        <v>21</v>
      </c>
      <c r="E6">
        <v>12</v>
      </c>
      <c r="F6">
        <v>4</v>
      </c>
      <c r="G6">
        <v>5</v>
      </c>
      <c r="H6">
        <v>44</v>
      </c>
      <c r="I6">
        <v>31</v>
      </c>
      <c r="J6">
        <v>13</v>
      </c>
      <c r="K6">
        <v>1.9</v>
      </c>
      <c r="L6">
        <v>36.4</v>
      </c>
      <c r="M6">
        <v>35.5</v>
      </c>
      <c r="N6">
        <v>0.9</v>
      </c>
      <c r="O6">
        <v>0.04</v>
      </c>
      <c r="P6" t="s">
        <v>48</v>
      </c>
      <c r="Q6" t="s">
        <v>49</v>
      </c>
      <c r="R6" s="2">
        <f>(Regular_season_Table[[#This Row],[Xgoals]]/Regular_season_Table[[#This Row],[Matches Played]])/$C$24</f>
        <v>1.1443686187377662</v>
      </c>
      <c r="S6" s="2">
        <f>(Regular_season_Table[[#This Row],[Xgoals Allowed]]/Regular_season_Table[[#This Row],[Matches Played]])/$C$24</f>
        <v>1.116073790252492</v>
      </c>
    </row>
    <row r="7" spans="1:19" x14ac:dyDescent="0.25">
      <c r="A7">
        <v>6</v>
      </c>
      <c r="B7" t="s">
        <v>5</v>
      </c>
      <c r="C7">
        <v>35</v>
      </c>
      <c r="D7">
        <v>21</v>
      </c>
      <c r="E7">
        <v>10</v>
      </c>
      <c r="F7">
        <v>5</v>
      </c>
      <c r="G7">
        <v>6</v>
      </c>
      <c r="H7">
        <v>35</v>
      </c>
      <c r="I7">
        <v>32</v>
      </c>
      <c r="J7">
        <v>3</v>
      </c>
      <c r="K7">
        <v>1.67</v>
      </c>
      <c r="L7">
        <v>29.9</v>
      </c>
      <c r="M7">
        <v>37.700000000000003</v>
      </c>
      <c r="N7">
        <v>-7.8</v>
      </c>
      <c r="O7">
        <v>-0.37</v>
      </c>
      <c r="P7" t="s">
        <v>50</v>
      </c>
      <c r="Q7" t="s">
        <v>51</v>
      </c>
      <c r="R7" s="2">
        <f>(Regular_season_Table[[#This Row],[Xgoals]]/Regular_season_Table[[#This Row],[Matches Played]])/$C$24</f>
        <v>0.94001707967745074</v>
      </c>
      <c r="S7" s="2">
        <f>(Regular_season_Table[[#This Row],[Xgoals Allowed]]/Regular_season_Table[[#This Row],[Matches Played]])/$C$24</f>
        <v>1.1852389265498295</v>
      </c>
    </row>
    <row r="8" spans="1:19" x14ac:dyDescent="0.25">
      <c r="A8">
        <v>7</v>
      </c>
      <c r="B8" t="s">
        <v>6</v>
      </c>
      <c r="C8">
        <v>32</v>
      </c>
      <c r="D8">
        <v>21</v>
      </c>
      <c r="E8">
        <v>8</v>
      </c>
      <c r="F8">
        <v>8</v>
      </c>
      <c r="G8">
        <v>5</v>
      </c>
      <c r="H8">
        <v>38</v>
      </c>
      <c r="I8">
        <v>33</v>
      </c>
      <c r="J8">
        <v>5</v>
      </c>
      <c r="K8">
        <v>1.52</v>
      </c>
      <c r="L8">
        <v>35.9</v>
      </c>
      <c r="M8">
        <v>30.7</v>
      </c>
      <c r="N8">
        <v>5.0999999999999996</v>
      </c>
      <c r="O8">
        <v>0.24</v>
      </c>
      <c r="P8" t="s">
        <v>52</v>
      </c>
      <c r="Q8" t="s">
        <v>53</v>
      </c>
      <c r="R8" s="2">
        <f>(Regular_season_Table[[#This Row],[Xgoals]]/Regular_season_Table[[#This Row],[Matches Played]])/$C$24</f>
        <v>1.1286492695792805</v>
      </c>
      <c r="S8" s="2">
        <f>(Regular_season_Table[[#This Row],[Xgoals Allowed]]/Regular_season_Table[[#This Row],[Matches Played]])/$C$24</f>
        <v>0.96516803833102816</v>
      </c>
    </row>
    <row r="9" spans="1:19" x14ac:dyDescent="0.25">
      <c r="A9">
        <v>8</v>
      </c>
      <c r="B9" t="s">
        <v>7</v>
      </c>
      <c r="C9">
        <v>32</v>
      </c>
      <c r="D9">
        <v>21</v>
      </c>
      <c r="E9">
        <v>10</v>
      </c>
      <c r="F9">
        <v>2</v>
      </c>
      <c r="G9">
        <v>9</v>
      </c>
      <c r="H9">
        <v>24</v>
      </c>
      <c r="I9">
        <v>29</v>
      </c>
      <c r="J9">
        <v>-5</v>
      </c>
      <c r="K9">
        <v>1.52</v>
      </c>
      <c r="L9">
        <v>29.9</v>
      </c>
      <c r="M9">
        <v>33.700000000000003</v>
      </c>
      <c r="N9">
        <v>-3.8</v>
      </c>
      <c r="O9">
        <v>-0.18</v>
      </c>
      <c r="P9" t="s">
        <v>54</v>
      </c>
      <c r="Q9" t="s">
        <v>55</v>
      </c>
      <c r="R9" s="2">
        <f>(Regular_season_Table[[#This Row],[Xgoals]]/Regular_season_Table[[#This Row],[Matches Played]])/$C$24</f>
        <v>0.94001707967745074</v>
      </c>
      <c r="S9" s="2">
        <f>(Regular_season_Table[[#This Row],[Xgoals Allowed]]/Regular_season_Table[[#This Row],[Matches Played]])/$C$24</f>
        <v>1.0594841332819431</v>
      </c>
    </row>
    <row r="10" spans="1:19" x14ac:dyDescent="0.25">
      <c r="A10">
        <v>9</v>
      </c>
      <c r="B10" t="s">
        <v>8</v>
      </c>
      <c r="C10">
        <v>31</v>
      </c>
      <c r="D10">
        <v>21</v>
      </c>
      <c r="E10">
        <v>9</v>
      </c>
      <c r="F10">
        <v>4</v>
      </c>
      <c r="G10">
        <v>8</v>
      </c>
      <c r="H10">
        <v>35</v>
      </c>
      <c r="I10">
        <v>31</v>
      </c>
      <c r="J10">
        <v>4</v>
      </c>
      <c r="K10">
        <v>1.48</v>
      </c>
      <c r="L10">
        <v>41.6</v>
      </c>
      <c r="M10">
        <v>29.7</v>
      </c>
      <c r="N10">
        <v>11.9</v>
      </c>
      <c r="O10">
        <v>0.56999999999999995</v>
      </c>
      <c r="P10" t="s">
        <v>56</v>
      </c>
      <c r="Q10" t="s">
        <v>57</v>
      </c>
      <c r="R10" s="2">
        <f>(Regular_season_Table[[#This Row],[Xgoals]]/Regular_season_Table[[#This Row],[Matches Played]])/$C$24</f>
        <v>1.3078498499860187</v>
      </c>
      <c r="S10" s="2">
        <f>(Regular_season_Table[[#This Row],[Xgoals Allowed]]/Regular_season_Table[[#This Row],[Matches Played]])/$C$24</f>
        <v>0.9337293400140565</v>
      </c>
    </row>
    <row r="11" spans="1:19" x14ac:dyDescent="0.25">
      <c r="A11">
        <v>10</v>
      </c>
      <c r="B11" t="s">
        <v>9</v>
      </c>
      <c r="C11">
        <v>29</v>
      </c>
      <c r="D11">
        <v>21</v>
      </c>
      <c r="E11">
        <v>9</v>
      </c>
      <c r="F11">
        <v>2</v>
      </c>
      <c r="G11">
        <v>10</v>
      </c>
      <c r="H11">
        <v>41</v>
      </c>
      <c r="I11">
        <v>32</v>
      </c>
      <c r="J11">
        <v>9</v>
      </c>
      <c r="K11">
        <v>1.38</v>
      </c>
      <c r="L11">
        <v>40.5</v>
      </c>
      <c r="M11">
        <v>36.5</v>
      </c>
      <c r="N11">
        <v>4.0999999999999996</v>
      </c>
      <c r="O11">
        <v>0.19</v>
      </c>
      <c r="P11" t="s">
        <v>58</v>
      </c>
      <c r="Q11" t="s">
        <v>59</v>
      </c>
      <c r="R11" s="2">
        <f>(Regular_season_Table[[#This Row],[Xgoals]]/Regular_season_Table[[#This Row],[Matches Played]])/$C$24</f>
        <v>1.2732672818373498</v>
      </c>
      <c r="S11" s="2">
        <f>(Regular_season_Table[[#This Row],[Xgoals Allowed]]/Regular_season_Table[[#This Row],[Matches Played]])/$C$24</f>
        <v>1.1475124885694634</v>
      </c>
    </row>
    <row r="12" spans="1:19" x14ac:dyDescent="0.25">
      <c r="A12">
        <v>11</v>
      </c>
      <c r="B12" t="s">
        <v>10</v>
      </c>
      <c r="C12">
        <v>29</v>
      </c>
      <c r="D12">
        <v>21</v>
      </c>
      <c r="E12">
        <v>8</v>
      </c>
      <c r="F12">
        <v>5</v>
      </c>
      <c r="G12">
        <v>8</v>
      </c>
      <c r="H12">
        <v>30</v>
      </c>
      <c r="I12">
        <v>31</v>
      </c>
      <c r="J12">
        <v>-1</v>
      </c>
      <c r="K12">
        <v>1.38</v>
      </c>
      <c r="L12">
        <v>27.7</v>
      </c>
      <c r="M12">
        <v>34.1</v>
      </c>
      <c r="N12">
        <v>-6.3</v>
      </c>
      <c r="O12">
        <v>-0.3</v>
      </c>
      <c r="P12" t="s">
        <v>60</v>
      </c>
      <c r="Q12" t="s">
        <v>61</v>
      </c>
      <c r="R12" s="2">
        <f>(Regular_season_Table[[#This Row],[Xgoals]]/Regular_season_Table[[#This Row],[Matches Played]])/$C$24</f>
        <v>0.8708519433801134</v>
      </c>
      <c r="S12" s="2">
        <f>(Regular_season_Table[[#This Row],[Xgoals Allowed]]/Regular_season_Table[[#This Row],[Matches Played]])/$C$24</f>
        <v>1.0720596126087316</v>
      </c>
    </row>
    <row r="13" spans="1:19" x14ac:dyDescent="0.25">
      <c r="A13">
        <v>12</v>
      </c>
      <c r="B13" t="s">
        <v>11</v>
      </c>
      <c r="C13">
        <v>25</v>
      </c>
      <c r="D13">
        <v>20</v>
      </c>
      <c r="E13">
        <v>7</v>
      </c>
      <c r="F13">
        <v>4</v>
      </c>
      <c r="G13">
        <v>9</v>
      </c>
      <c r="H13">
        <v>28</v>
      </c>
      <c r="I13">
        <v>39</v>
      </c>
      <c r="J13">
        <v>-11</v>
      </c>
      <c r="K13">
        <v>1.25</v>
      </c>
      <c r="L13">
        <v>28.4</v>
      </c>
      <c r="M13">
        <v>32.9</v>
      </c>
      <c r="N13">
        <v>-4.5</v>
      </c>
      <c r="O13">
        <v>-0.22</v>
      </c>
      <c r="P13" t="s">
        <v>62</v>
      </c>
      <c r="Q13" t="s">
        <v>63</v>
      </c>
      <c r="R13" s="2">
        <f>(Regular_season_Table[[#This Row],[Xgoals]]/Regular_season_Table[[#This Row],[Matches Played]])/$C$24</f>
        <v>0.93750198381209315</v>
      </c>
      <c r="S13" s="2">
        <f>(Regular_season_Table[[#This Row],[Xgoals Allowed]]/Regular_season_Table[[#This Row],[Matches Played]])/$C$24</f>
        <v>1.0860498333597841</v>
      </c>
    </row>
    <row r="14" spans="1:19" x14ac:dyDescent="0.25">
      <c r="A14">
        <v>13</v>
      </c>
      <c r="B14" t="s">
        <v>12</v>
      </c>
      <c r="C14">
        <v>24</v>
      </c>
      <c r="D14">
        <v>21</v>
      </c>
      <c r="E14">
        <v>7</v>
      </c>
      <c r="F14">
        <v>3</v>
      </c>
      <c r="G14">
        <v>11</v>
      </c>
      <c r="H14">
        <v>28</v>
      </c>
      <c r="I14">
        <v>36</v>
      </c>
      <c r="J14">
        <v>-8</v>
      </c>
      <c r="K14">
        <v>1.1399999999999999</v>
      </c>
      <c r="L14">
        <v>25.2</v>
      </c>
      <c r="M14">
        <v>36.5</v>
      </c>
      <c r="N14">
        <v>-11.3</v>
      </c>
      <c r="O14">
        <v>-0.54</v>
      </c>
      <c r="P14" t="s">
        <v>64</v>
      </c>
      <c r="Q14" t="s">
        <v>65</v>
      </c>
      <c r="R14" s="2">
        <f>(Regular_season_Table[[#This Row],[Xgoals]]/Regular_season_Table[[#This Row],[Matches Played]])/$C$24</f>
        <v>0.79225519758768437</v>
      </c>
      <c r="S14" s="2">
        <f>(Regular_season_Table[[#This Row],[Xgoals Allowed]]/Regular_season_Table[[#This Row],[Matches Played]])/$C$24</f>
        <v>1.1475124885694634</v>
      </c>
    </row>
    <row r="15" spans="1:19" x14ac:dyDescent="0.25">
      <c r="A15">
        <v>14</v>
      </c>
      <c r="B15" t="s">
        <v>13</v>
      </c>
      <c r="C15">
        <v>22</v>
      </c>
      <c r="D15">
        <v>20</v>
      </c>
      <c r="E15">
        <v>6</v>
      </c>
      <c r="F15">
        <v>4</v>
      </c>
      <c r="G15">
        <v>10</v>
      </c>
      <c r="H15">
        <v>29</v>
      </c>
      <c r="I15">
        <v>33</v>
      </c>
      <c r="J15">
        <v>-4</v>
      </c>
      <c r="K15">
        <v>1.1000000000000001</v>
      </c>
      <c r="L15">
        <v>33.799999999999997</v>
      </c>
      <c r="M15">
        <v>26.5</v>
      </c>
      <c r="N15">
        <v>7.3</v>
      </c>
      <c r="O15">
        <v>0.37</v>
      </c>
      <c r="P15" t="s">
        <v>66</v>
      </c>
      <c r="Q15" t="s">
        <v>67</v>
      </c>
      <c r="R15" s="2">
        <f>(Regular_season_Table[[#This Row],[Xgoals]]/Regular_season_Table[[#This Row],[Matches Played]])/$C$24</f>
        <v>1.1157594032693221</v>
      </c>
      <c r="S15" s="2">
        <f>(Regular_season_Table[[#This Row],[Xgoals Allowed]]/Regular_season_Table[[#This Row],[Matches Played]])/$C$24</f>
        <v>0.87478178066973478</v>
      </c>
    </row>
    <row r="16" spans="1:19" x14ac:dyDescent="0.25">
      <c r="A16">
        <v>15</v>
      </c>
      <c r="B16" t="s">
        <v>14</v>
      </c>
      <c r="C16">
        <v>21</v>
      </c>
      <c r="D16">
        <v>21</v>
      </c>
      <c r="E16">
        <v>5</v>
      </c>
      <c r="F16">
        <v>6</v>
      </c>
      <c r="G16">
        <v>10</v>
      </c>
      <c r="H16">
        <v>22</v>
      </c>
      <c r="I16">
        <v>34</v>
      </c>
      <c r="J16">
        <v>-12</v>
      </c>
      <c r="K16">
        <v>1</v>
      </c>
      <c r="L16">
        <v>24.9</v>
      </c>
      <c r="M16">
        <v>31.8</v>
      </c>
      <c r="N16">
        <v>-6.8</v>
      </c>
      <c r="O16">
        <v>-0.33</v>
      </c>
      <c r="P16" t="s">
        <v>68</v>
      </c>
      <c r="Q16" t="s">
        <v>69</v>
      </c>
      <c r="R16" s="2">
        <f>(Regular_season_Table[[#This Row],[Xgoals]]/Regular_season_Table[[#This Row],[Matches Played]])/$C$24</f>
        <v>0.78282358809259289</v>
      </c>
      <c r="S16" s="2">
        <f>(Regular_season_Table[[#This Row],[Xgoals Allowed]]/Regular_season_Table[[#This Row],[Matches Played]])/$C$24</f>
        <v>0.99975060647969693</v>
      </c>
    </row>
    <row r="17" spans="1:19" x14ac:dyDescent="0.25">
      <c r="A17">
        <v>16</v>
      </c>
      <c r="B17" t="s">
        <v>15</v>
      </c>
      <c r="C17">
        <v>20</v>
      </c>
      <c r="D17">
        <v>21</v>
      </c>
      <c r="E17">
        <v>5</v>
      </c>
      <c r="F17">
        <v>5</v>
      </c>
      <c r="G17">
        <v>11</v>
      </c>
      <c r="H17">
        <v>26</v>
      </c>
      <c r="I17">
        <v>38</v>
      </c>
      <c r="J17">
        <v>-12</v>
      </c>
      <c r="K17">
        <v>0.95</v>
      </c>
      <c r="L17">
        <v>25</v>
      </c>
      <c r="M17">
        <v>31.9</v>
      </c>
      <c r="N17">
        <v>-6.9</v>
      </c>
      <c r="O17">
        <v>-0.33</v>
      </c>
      <c r="P17" t="s">
        <v>70</v>
      </c>
      <c r="Q17" t="s">
        <v>71</v>
      </c>
      <c r="R17" s="2">
        <f>(Regular_season_Table[[#This Row],[Xgoals]]/Regular_season_Table[[#This Row],[Matches Played]])/$C$24</f>
        <v>0.78596745792429001</v>
      </c>
      <c r="S17" s="2">
        <f>(Regular_season_Table[[#This Row],[Xgoals Allowed]]/Regular_season_Table[[#This Row],[Matches Played]])/$C$24</f>
        <v>1.0028944763113941</v>
      </c>
    </row>
    <row r="18" spans="1:19" x14ac:dyDescent="0.25">
      <c r="A18">
        <v>17</v>
      </c>
      <c r="B18" t="s">
        <v>16</v>
      </c>
      <c r="C18">
        <v>17</v>
      </c>
      <c r="D18">
        <v>21</v>
      </c>
      <c r="E18">
        <v>8</v>
      </c>
      <c r="F18">
        <v>3</v>
      </c>
      <c r="G18">
        <v>10</v>
      </c>
      <c r="H18">
        <v>24</v>
      </c>
      <c r="I18">
        <v>28</v>
      </c>
      <c r="J18">
        <v>-4</v>
      </c>
      <c r="K18">
        <v>0.81</v>
      </c>
      <c r="L18">
        <v>31.2</v>
      </c>
      <c r="M18">
        <v>28.9</v>
      </c>
      <c r="N18">
        <v>2.2999999999999998</v>
      </c>
      <c r="O18">
        <v>0.11</v>
      </c>
      <c r="P18" t="s">
        <v>72</v>
      </c>
      <c r="Q18" t="s">
        <v>73</v>
      </c>
      <c r="R18" s="2">
        <f>(Regular_season_Table[[#This Row],[Xgoals]]/Regular_season_Table[[#This Row],[Matches Played]])/$C$24</f>
        <v>0.98088738748951398</v>
      </c>
      <c r="S18" s="2">
        <f>(Regular_season_Table[[#This Row],[Xgoals Allowed]]/Regular_season_Table[[#This Row],[Matches Played]])/$C$24</f>
        <v>0.9085783813604793</v>
      </c>
    </row>
    <row r="19" spans="1:19" x14ac:dyDescent="0.25">
      <c r="A19">
        <v>18</v>
      </c>
      <c r="B19" t="s">
        <v>17</v>
      </c>
      <c r="C19">
        <v>16</v>
      </c>
      <c r="D19">
        <v>20</v>
      </c>
      <c r="E19">
        <v>4</v>
      </c>
      <c r="F19">
        <v>4</v>
      </c>
      <c r="G19">
        <v>12</v>
      </c>
      <c r="H19">
        <v>24</v>
      </c>
      <c r="I19">
        <v>38</v>
      </c>
      <c r="J19">
        <v>-14</v>
      </c>
      <c r="K19">
        <v>0.8</v>
      </c>
      <c r="L19">
        <v>20.2</v>
      </c>
      <c r="M19">
        <v>39.6</v>
      </c>
      <c r="N19">
        <v>-19.5</v>
      </c>
      <c r="O19">
        <v>-0.97</v>
      </c>
      <c r="P19" t="s">
        <v>74</v>
      </c>
      <c r="Q19" t="s">
        <v>75</v>
      </c>
      <c r="R19" s="2">
        <f>(Regular_season_Table[[#This Row],[Xgoals]]/Regular_season_Table[[#This Row],[Matches Played]])/$C$24</f>
        <v>0.66681479130296772</v>
      </c>
      <c r="S19" s="2">
        <f>(Regular_season_Table[[#This Row],[Xgoals Allowed]]/Regular_season_Table[[#This Row],[Matches Played]])/$C$24</f>
        <v>1.3072210760196792</v>
      </c>
    </row>
    <row r="20" spans="1:19" x14ac:dyDescent="0.25">
      <c r="A20">
        <v>19</v>
      </c>
      <c r="B20" t="s">
        <v>18</v>
      </c>
      <c r="C20">
        <v>12</v>
      </c>
      <c r="D20">
        <v>21</v>
      </c>
      <c r="E20">
        <v>3</v>
      </c>
      <c r="F20">
        <v>3</v>
      </c>
      <c r="G20">
        <v>15</v>
      </c>
      <c r="H20">
        <v>21</v>
      </c>
      <c r="I20">
        <v>42</v>
      </c>
      <c r="J20">
        <v>-21</v>
      </c>
      <c r="K20">
        <v>0.56999999999999995</v>
      </c>
      <c r="L20">
        <v>18.600000000000001</v>
      </c>
      <c r="M20">
        <v>35.4</v>
      </c>
      <c r="N20">
        <v>-16.899999999999999</v>
      </c>
      <c r="O20">
        <v>-0.8</v>
      </c>
      <c r="P20" t="s">
        <v>76</v>
      </c>
      <c r="Q20" t="s">
        <v>77</v>
      </c>
      <c r="R20" s="2">
        <f>(Regular_season_Table[[#This Row],[Xgoals]]/Regular_season_Table[[#This Row],[Matches Played]])/$C$24</f>
        <v>0.5847597886956718</v>
      </c>
      <c r="S20" s="2">
        <f>(Regular_season_Table[[#This Row],[Xgoals Allowed]]/Regular_season_Table[[#This Row],[Matches Played]])/$C$24</f>
        <v>1.1129299204207947</v>
      </c>
    </row>
    <row r="21" spans="1:19" x14ac:dyDescent="0.25">
      <c r="A21">
        <v>20</v>
      </c>
      <c r="B21" t="s">
        <v>19</v>
      </c>
      <c r="C21">
        <v>10</v>
      </c>
      <c r="D21">
        <v>21</v>
      </c>
      <c r="E21">
        <v>2</v>
      </c>
      <c r="F21">
        <v>4</v>
      </c>
      <c r="G21">
        <v>15</v>
      </c>
      <c r="H21">
        <v>17</v>
      </c>
      <c r="I21">
        <v>51</v>
      </c>
      <c r="J21">
        <v>-34</v>
      </c>
      <c r="K21">
        <v>0.48</v>
      </c>
      <c r="L21">
        <v>18.7</v>
      </c>
      <c r="M21">
        <v>42.1</v>
      </c>
      <c r="N21">
        <v>-23.4</v>
      </c>
      <c r="O21">
        <v>-1.1200000000000001</v>
      </c>
      <c r="P21" t="s">
        <v>78</v>
      </c>
      <c r="Q21" t="s">
        <v>79</v>
      </c>
      <c r="R21" s="2">
        <f>(Regular_season_Table[[#This Row],[Xgoals]]/Regular_season_Table[[#This Row],[Matches Played]])/$C$24</f>
        <v>0.58790365852736892</v>
      </c>
      <c r="S21" s="2">
        <f>(Regular_season_Table[[#This Row],[Xgoals Allowed]]/Regular_season_Table[[#This Row],[Matches Played]])/$C$24</f>
        <v>1.3235691991445044</v>
      </c>
    </row>
    <row r="24" spans="1:19" x14ac:dyDescent="0.25">
      <c r="B24" s="1" t="s">
        <v>80</v>
      </c>
      <c r="C24" s="2">
        <f>SUM(Regular_season_Table[Xgoals])/SUM(Regular_season_Table[Matches Played])</f>
        <v>1.5146634615384618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077F-A675-4939-ADEE-CC37624434B4}">
  <sheetPr codeName="Φύλλο2"/>
  <dimension ref="TL164706:WCK815369"/>
  <sheetViews>
    <sheetView workbookViewId="0"/>
  </sheetViews>
  <sheetFormatPr defaultRowHeight="15" x14ac:dyDescent="0.25"/>
  <sheetData>
    <row r="164706" spans="15637:15637" x14ac:dyDescent="0.25">
      <c r="WCK164706" t="s">
        <v>22</v>
      </c>
    </row>
    <row r="731551" spans="7045:7045" x14ac:dyDescent="0.25">
      <c r="JJY731551" t="s">
        <v>21</v>
      </c>
    </row>
    <row r="815369" spans="532:532" x14ac:dyDescent="0.25">
      <c r="TL815369"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e f 6 9 f 0 - 2 5 c 6 - 4 4 3 7 - 9 e d 3 - 9 4 1 c e a a c b 5 6 d "   x m l n s = " h t t p : / / s c h e m a s . m i c r o s o f t . c o m / D a t a M a s h u p " > A A A A A D 0 G A A B Q S w M E F A A C A A g A m F E 5 W H z U r W 2 n A A A A 9 w A A A B I A H A B D b 2 5 m a W c v U G F j a 2 F n Z S 5 4 b W w g o h g A K K A U A A A A A A A A A A A A A A A A A A A A A A A A A A A A e 7 9 7 v 4 1 9 R W 6 O Q l l q U X F m f p 6 t k q G e g Z J C c U l i X k p i T n 5 e q q 1 S X r 6 S v R 0 v l 0 1 A Y n J 2 Y n q q A l B 1 X r F V R X G K r V J G S U m B l b 5 + e X m 5 X r m x X n 5 R u r 6 R g Y G h f o S v T 3 B y R m p u o h J c c S Z h x b q Z e S B r k 1 O V 7 G z C I K 6 x M 9 I z N D L R M z O y 0 D O w 0 Y c J 2 v h m 5 i E U G A E d D J J F E r R x L s 0 p K S 1 K t U v N 0 X U P s t G H c W 3 0 o X 6 w A w B Q S w M E F A A C A A g A m F E 5 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h R O V g G r T 7 l P Q M A A K Y N A A A T A B w A R m 9 y b X V s Y X M v U 2 V j d G l v b j E u b S C i G A A o o B Q A A A A A A A A A A A A A A A A A A A A A A A A A A A C t l t 9 u 2 j A U x u + R + g 6 W e 0 O 1 l B Q K V F 2 1 C 9 R o a F I 7 o Y L W S d M u D B w o a v 4 w 2 6 y t U K V t b S 8 3 a b f T L v Y A X S e 0 T d X W d n 0 D 5 5 X m h E C g C S Q I k K K E Y 8 f n 8 + + z n c O g x l u W i c r 9 e 3 o r k W A H h E I d L e M 9 a H Z 0 Q h E D w m S X C q n q g N E T p A N f S i D 5 E 9 / s 9 + J e f B c 3 4 r d 9 Y Z + J a 9 m 6 D 9 V U i T Q h 6 T x s W y Y H k 7 M k P u C 8 z R 6 r a q N K o Z G q W Y Y K p i p v b a Z u q i U K R g v o 6 g 6 Q Z g d W y 5 x w h l d W l H 4 a j X C y J k c O p u u u n b 5 y W l 9 7 P Z e x + C J 6 9 r m 4 l D 1 / i m t X k n 0 m A 9 f i x v 4 k 7 h z 5 7 j x S e 2 B Y b 2 H b 0 j u G y Z J u C q W L C 1 z K r R O z B v h 0 x R / 0 s 0 x 5 I 3 p y y C t k n 9 s f 7 X f i 3 r 7 w B 6 t Q Y r K G R Y 3 + e J W T N r B k t B i l 2 8 W 7 J a y g Z y b P Z 1 P O a 6 c K 6 u L 9 Y E g L h n a C o e L T k F h h P D Y + r z s p 5 4 / 4 6 + l 0 x P X 6 O p 3 w r b i y P 6 y P M m v r p A Y v i N 6 B 5 G Q s C n 4 k L 6 x 4 3 e n g v Q o c c 8 m 4 q M V g m 4 6 G G 0 + 8 w 7 g Y Q q 8 k V 9 h c X L K z c k l L K C l 5 K R P J S E 2 q X A / R d D K L o Z N 1 6 X h Z F c T l u 8 j s G F W g M 9 P I z U o j E 0 n j u B i D x P p i S O R c E j L j f B T y s 1 J Y j 0 G h E A N D d j E Y 8 h 6 G w p w c N m b l k I 0 6 N I 4 D p 0 a 0 i m k i 4 s w h 2 p o 4 J 1 l u M d Z 4 z m h z O p O e 1 Z l c D G f U z b W Z z c n M 5 0 7 0 Y R q q K 2 y G + c U Y l B k 4 5 G S d b N L 0 k i A 9 q U C Z o l 7 O 9 b n F w f m c 4 a J F 9 E O A N t C x i X + V B d O 5 L J 3 u 5 H X r K v 8 h e h M L I 5 M Y o 3 m j F A + r G L x L e O 0 A G C r p 5 A T q e F j L 4 P 2 W y f C w j s E a J U f e f 6 e I w T s W Y + A F 3 B L G n Q d D T y 2 K / R r G C x a a R I 7 G v Q Z t 0 I C 0 V q M B F N z S z f / A 4 5 L V k v X n M N T / 0 n l R N U y w + x H A L 5 t O s k G k 4 I d Q Q d e t I 7 + z N t L 0 U M J w M Q Q 7 u E v T B U A Y R z m X g v u E P E 3 4 4 d a W z v + S a + 3 S W X r i 3 5 S 6 1 q J 1 o C P + x T B f L q G 9 Q 0 d D + U 2 H 1 E e w B U 0 d u D m 0 0 f d v z L e A X y E + T T T C N y D I P R T 3 J M R B r D J S s d q o A s R A 5 Z p F H + y U 8 E 2 2 E e u I m O 6 Q s 0 1 c y G M 1 5 1 K i Z U Y m 3 / o P U E s B A i 0 A F A A C A A g A m F E 5 W H z U r W 2 n A A A A 9 w A A A B I A A A A A A A A A A A A A A A A A A A A A A E N v b m Z p Z y 9 Q Y W N r Y W d l L n h t b F B L A Q I t A B Q A A g A I A J h R O V h T c j g s m w A A A O E A A A A T A A A A A A A A A A A A A A A A A P M A A A B b Q 2 9 u d G V u d F 9 U e X B l c 1 0 u e G 1 s U E s B A i 0 A F A A C A A g A m F E 5 W A a t P u U 9 A w A A p g 0 A A B M A A A A A A A A A A A A A A A A A 2 w 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C c A A A A A A A B e J 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m V n d W x h c i U y M H N l Y X N v b i U y M F R h Y m x l P C 9 J d G V t U G F 0 a D 4 8 L 0 l 0 Z W 1 M b 2 N h d G l v b j 4 8 U 3 R h Y m x l R W 5 0 c m l l c z 4 8 R W 5 0 c n k g V H l w Z T 0 i T m F 2 a W d h d G l v b l N 0 Z X B O Y W 1 l I i B W Y W x 1 Z T 0 i c 8 6 g z r X P g c 6 5 z q 7 O s 8 6 3 z 4 P O t y I g L z 4 8 R W 5 0 c n k g V H l w Z T 0 i R m l s b E V u Y W J s Z W Q i I F Z h b H V l P S J s M S I g L z 4 8 R W 5 0 c n k g V H l w Z T 0 i U m V j b 3 Z l c n l U Y X J n Z X R T a G V l d C I g V m F s d W U 9 I n N S Z W d 1 b G F y I H N l Y X N v b i B U Y W J s Z S I g L z 4 8 R W 5 0 c n k g V H l w Z T 0 i U m V j b 3 Z l c n l U Y X J n Z X R D b 2 x 1 b W 4 i I F Z h b H V l P S J s M S I g L z 4 8 R W 5 0 c n k g V H l w Z T 0 i U m V j b 3 Z l c n l U Y X J n Z X R S b 3 c i I F Z h b H V l P S J s M S I g L z 4 8 R W 5 0 c n k g V H l w Z T 0 i R m l s b E V y c m 9 y Q 2 9 k Z S I g V m F s d W U 9 I n N V b m t u b 3 d u I i A v P j x F b n R y e S B U e X B l P S J G a W x s Q 2 9 1 b n Q i I F Z h b H V l P S J s M j A i I C 8 + P E V u d H J 5 I F R 5 c G U 9 I k Z p b G x l Z E N v b X B s Z X R l U m V z d W x 0 V G 9 X b 3 J r c 2 h l Z X Q i I F Z h b H V l P S J s M S I g L z 4 8 R W 5 0 c n k g V H l w Z T 0 i R m l s b E N v b H V t b k 5 h b W V z I i B W Y W x 1 Z T 0 i c 1 s m c X V v d D t S a y Z x d W 9 0 O y w m c X V v d D t T c X V h Z C Z x d W 9 0 O y w m c X V v d D t Q b 2 l u d H M m c X V v d D s s J n F 1 b 3 Q 7 T W F 0 Y 2 h l c y B Q b G F 5 Z W Q m c X V v d D s s J n F 1 b 3 Q 7 V 2 l u c y Z x d W 9 0 O y w m c X V v d D t E c m F 3 c y Z x d W 9 0 O y w m c X V v d D t M b 3 N z Z X M m c X V v d D s s J n F 1 b 3 Q 7 R 2 9 h b H M g R m 9 y J n F 1 b 3 Q 7 L C Z x d W 9 0 O 0 d v Y W x z I E F n Y W l u c 3 Q m c X V v d D s s J n F 1 b 3 Q 7 R 2 9 h b C B E a W Z m Z X J l b m N l J n F 1 b 3 Q 7 L C Z x d W 9 0 O 1 B v a W 5 0 c y 9 N Y X R j a G V z I F B s Y X l l Z C Z x d W 9 0 O y w m c X V v d D t Y Z 2 9 h b H M m c X V v d D s s J n F 1 b 3 Q 7 W G d v Y W x z I E F s b G 9 3 Z W Q m c X V v d D s s J n F 1 b 3 Q 7 W G d v Y W x z I E R p Z m Z l c m V u Y 2 U m c X V v d D s s J n F 1 b 3 Q 7 W G d v Y W x z I E R p Z m Z l c m V u Y 2 U v O T A m c X V v d D s s J n F 1 b 3 Q 7 T G F z d C A 1 I E 1 h d G N o Z X M m c X V v d D s s J n F 1 b 3 Q 7 V G 9 w I F R l Y W 0 g U 2 N v c m V y J n F 1 b 3 Q 7 X S I g L z 4 8 R W 5 0 c n k g V H l w Z T 0 i S X N Q c m l 2 Y X R l I i B W Y W x 1 Z T 0 i b D A i I C 8 + P E V u d H J 5 I F R 5 c G U 9 I l F 1 Z X J 5 S U Q i I F Z h b H V l P S J z N m I y M T Z l M W Q t N D Q 2 N i 0 0 M G M y L W E 3 N 2 M t M j A 3 Z T g 2 O W I 2 Y W Y 5 I i A v P j x F b n R y e S B U e X B l P S J G a W x s T G F z d F V w Z G F 0 Z W Q i I F Z h b H V l P S J k M j A y N C 0 w M S 0 y N V Q w O D o x M j o 0 O S 4 z N j I 1 M z c 1 W i I g L z 4 8 R W 5 0 c n k g V H l w Z T 0 i R m l s b E V y c m 9 y Q 2 9 1 b n Q i I F Z h b H V l P S J s M C I g L z 4 8 R W 5 0 c n k g V H l w Z T 0 i T m F t Z V V w Z G F 0 Z W R B Z n R l c k Z p b G w i I F Z h b H V l P S J s M C I g L z 4 8 R W 5 0 c n k g V H l w Z T 0 i Q n V m Z m V y T m V 4 d F J l Z n J l c 2 g i I F Z h b H V l P S J s M C I g L z 4 8 R W 5 0 c n k g V H l w Z T 0 i R m l s b F N 0 Y X R 1 c y I g V m F s d W U 9 I n N D b 2 1 w b G V 0 Z S I g L z 4 8 R W 5 0 c n k g V H l w Z T 0 i U m V z d W x 0 V H l w Z S I g V m F s d W U 9 I n N U Y W J s Z S I g L z 4 8 R W 5 0 c n k g V H l w Z T 0 i R m l s b E N v b H V t b l R 5 c G V z I i B W Y W x 1 Z T 0 i c 0 F 3 W U R B d 0 1 E Q X d N R E F 3 V U Z C U V V G Q m d Z P S I g L z 4 8 R W 5 0 c n k g V H l w Z T 0 i R m l s b F R h c m d l d C I g V m F s d W U 9 I n N S Z W d 1 b G F y X 3 N l Y X N v b l 9 U Y W J s Z S I g L z 4 8 R W 5 0 c n k g V H l w Z T 0 i R m l s b F R v R G F 0 Y U 1 v Z G V s R W 5 h Y m x l Z C I g V m F s d W U 9 I m w w I i A v P j x F b n R y e S B U e X B l P S J G a W x s T 2 J q Z W N 0 V H l w Z S I g V m F s d W U 9 I n N U Y W J s 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U m V n d W x h c i B z Z W F z b 2 4 g V G F i b G U v Q X V 0 b 1 J l b W 9 2 Z W R D b 2 x 1 b W 5 z M S 5 7 U m s s M H 0 m c X V v d D s s J n F 1 b 3 Q 7 U 2 V j d G l v b j E v U m V n d W x h c i B z Z W F z b 2 4 g V G F i b G U v Q X V 0 b 1 J l b W 9 2 Z W R D b 2 x 1 b W 5 z M S 5 7 U 3 F 1 Y W Q s M X 0 m c X V v d D s s J n F 1 b 3 Q 7 U 2 V j d G l v b j E v U m V n d W x h c i B z Z W F z b 2 4 g V G F i b G U v Q X V 0 b 1 J l b W 9 2 Z W R D b 2 x 1 b W 5 z M S 5 7 U G 9 p b n R z L D J 9 J n F 1 b 3 Q 7 L C Z x d W 9 0 O 1 N l Y 3 R p b 2 4 x L 1 J l Z 3 V s Y X I g c 2 V h c 2 9 u I F R h Y m x l L 0 F 1 d G 9 S Z W 1 v d m V k Q 2 9 s d W 1 u c z E u e 0 1 h d G N o Z X M g U G x h e W V k L D N 9 J n F 1 b 3 Q 7 L C Z x d W 9 0 O 1 N l Y 3 R p b 2 4 x L 1 J l Z 3 V s Y X I g c 2 V h c 2 9 u I F R h Y m x l L 0 F 1 d G 9 S Z W 1 v d m V k Q 2 9 s d W 1 u c z E u e 1 d p b n M s N H 0 m c X V v d D s s J n F 1 b 3 Q 7 U 2 V j d G l v b j E v U m V n d W x h c i B z Z W F z b 2 4 g V G F i b G U v Q X V 0 b 1 J l b W 9 2 Z W R D b 2 x 1 b W 5 z M S 5 7 R H J h d 3 M s N X 0 m c X V v d D s s J n F 1 b 3 Q 7 U 2 V j d G l v b j E v U m V n d W x h c i B z Z W F z b 2 4 g V G F i b G U v Q X V 0 b 1 J l b W 9 2 Z W R D b 2 x 1 b W 5 z M S 5 7 T G 9 z c 2 V z L D Z 9 J n F 1 b 3 Q 7 L C Z x d W 9 0 O 1 N l Y 3 R p b 2 4 x L 1 J l Z 3 V s Y X I g c 2 V h c 2 9 u I F R h Y m x l L 0 F 1 d G 9 S Z W 1 v d m V k Q 2 9 s d W 1 u c z E u e 0 d v Y W x z I E Z v c i w 3 f S Z x d W 9 0 O y w m c X V v d D t T Z W N 0 a W 9 u M S 9 S Z W d 1 b G F y I H N l Y X N v b i B U Y W J s Z S 9 B d X R v U m V t b 3 Z l Z E N v b H V t b n M x L n t H b 2 F s c y B B Z 2 F p b n N 0 L D h 9 J n F 1 b 3 Q 7 L C Z x d W 9 0 O 1 N l Y 3 R p b 2 4 x L 1 J l Z 3 V s Y X I g c 2 V h c 2 9 u I F R h Y m x l L 0 F 1 d G 9 S Z W 1 v d m V k Q 2 9 s d W 1 u c z E u e 0 d v Y W w g R G l m Z m V y Z W 5 j Z S w 5 f S Z x d W 9 0 O y w m c X V v d D t T Z W N 0 a W 9 u M S 9 S Z W d 1 b G F y I H N l Y X N v b i B U Y W J s Z S 9 B d X R v U m V t b 3 Z l Z E N v b H V t b n M x L n t Q b 2 l u d H M v T W F 0 Y 2 h l c y B Q b G F 5 Z W Q s M T B 9 J n F 1 b 3 Q 7 L C Z x d W 9 0 O 1 N l Y 3 R p b 2 4 x L 1 J l Z 3 V s Y X I g c 2 V h c 2 9 u I F R h Y m x l L 0 F 1 d G 9 S Z W 1 v d m V k Q 2 9 s d W 1 u c z E u e 1 h n b 2 F s c y w x M X 0 m c X V v d D s s J n F 1 b 3 Q 7 U 2 V j d G l v b j E v U m V n d W x h c i B z Z W F z b 2 4 g V G F i b G U v Q X V 0 b 1 J l b W 9 2 Z W R D b 2 x 1 b W 5 z M S 5 7 W G d v Y W x z I E F s b G 9 3 Z W Q s M T J 9 J n F 1 b 3 Q 7 L C Z x d W 9 0 O 1 N l Y 3 R p b 2 4 x L 1 J l Z 3 V s Y X I g c 2 V h c 2 9 u I F R h Y m x l L 0 F 1 d G 9 S Z W 1 v d m V k Q 2 9 s d W 1 u c z E u e 1 h n b 2 F s c y B E a W Z m Z X J l b m N l L D E z f S Z x d W 9 0 O y w m c X V v d D t T Z W N 0 a W 9 u M S 9 S Z W d 1 b G F y I H N l Y X N v b i B U Y W J s Z S 9 B d X R v U m V t b 3 Z l Z E N v b H V t b n M x L n t Y Z 2 9 h b H M g R G l m Z m V y Z W 5 j Z S 8 5 M C w x N H 0 m c X V v d D s s J n F 1 b 3 Q 7 U 2 V j d G l v b j E v U m V n d W x h c i B z Z W F z b 2 4 g V G F i b G U v Q X V 0 b 1 J l b W 9 2 Z W R D b 2 x 1 b W 5 z M S 5 7 T G F z d C A 1 I E 1 h d G N o Z X M s M T V 9 J n F 1 b 3 Q 7 L C Z x d W 9 0 O 1 N l Y 3 R p b 2 4 x L 1 J l Z 3 V s Y X I g c 2 V h c 2 9 u I F R h Y m x l L 0 F 1 d G 9 S Z W 1 v d m V k Q 2 9 s d W 1 u c z E u e 1 R v c C B U Z W F t I F N j b 3 J l c i w x N n 0 m c X V v d D t d L C Z x d W 9 0 O 0 N v b H V t b k N v d W 5 0 J n F 1 b 3 Q 7 O j E 3 L C Z x d W 9 0 O 0 t l e U N v b H V t b k 5 h b W V z J n F 1 b 3 Q 7 O l t d L C Z x d W 9 0 O 0 N v b H V t b k l k Z W 5 0 a X R p Z X M m c X V v d D s 6 W y Z x d W 9 0 O 1 N l Y 3 R p b 2 4 x L 1 J l Z 3 V s Y X I g c 2 V h c 2 9 u I F R h Y m x l L 0 F 1 d G 9 S Z W 1 v d m V k Q 2 9 s d W 1 u c z E u e 1 J r L D B 9 J n F 1 b 3 Q 7 L C Z x d W 9 0 O 1 N l Y 3 R p b 2 4 x L 1 J l Z 3 V s Y X I g c 2 V h c 2 9 u I F R h Y m x l L 0 F 1 d G 9 S Z W 1 v d m V k Q 2 9 s d W 1 u c z E u e 1 N x d W F k L D F 9 J n F 1 b 3 Q 7 L C Z x d W 9 0 O 1 N l Y 3 R p b 2 4 x L 1 J l Z 3 V s Y X I g c 2 V h c 2 9 u I F R h Y m x l L 0 F 1 d G 9 S Z W 1 v d m V k Q 2 9 s d W 1 u c z E u e 1 B v a W 5 0 c y w y f S Z x d W 9 0 O y w m c X V v d D t T Z W N 0 a W 9 u M S 9 S Z W d 1 b G F y I H N l Y X N v b i B U Y W J s Z S 9 B d X R v U m V t b 3 Z l Z E N v b H V t b n M x L n t N Y X R j a G V z I F B s Y X l l Z C w z f S Z x d W 9 0 O y w m c X V v d D t T Z W N 0 a W 9 u M S 9 S Z W d 1 b G F y I H N l Y X N v b i B U Y W J s Z S 9 B d X R v U m V t b 3 Z l Z E N v b H V t b n M x L n t X a W 5 z L D R 9 J n F 1 b 3 Q 7 L C Z x d W 9 0 O 1 N l Y 3 R p b 2 4 x L 1 J l Z 3 V s Y X I g c 2 V h c 2 9 u I F R h Y m x l L 0 F 1 d G 9 S Z W 1 v d m V k Q 2 9 s d W 1 u c z E u e 0 R y Y X d z L D V 9 J n F 1 b 3 Q 7 L C Z x d W 9 0 O 1 N l Y 3 R p b 2 4 x L 1 J l Z 3 V s Y X I g c 2 V h c 2 9 u I F R h Y m x l L 0 F 1 d G 9 S Z W 1 v d m V k Q 2 9 s d W 1 u c z E u e 0 x v c 3 N l c y w 2 f S Z x d W 9 0 O y w m c X V v d D t T Z W N 0 a W 9 u M S 9 S Z W d 1 b G F y I H N l Y X N v b i B U Y W J s Z S 9 B d X R v U m V t b 3 Z l Z E N v b H V t b n M x L n t H b 2 F s c y B G b 3 I s N 3 0 m c X V v d D s s J n F 1 b 3 Q 7 U 2 V j d G l v b j E v U m V n d W x h c i B z Z W F z b 2 4 g V G F i b G U v Q X V 0 b 1 J l b W 9 2 Z W R D b 2 x 1 b W 5 z M S 5 7 R 2 9 h b H M g Q W d h a W 5 z d C w 4 f S Z x d W 9 0 O y w m c X V v d D t T Z W N 0 a W 9 u M S 9 S Z W d 1 b G F y I H N l Y X N v b i B U Y W J s Z S 9 B d X R v U m V t b 3 Z l Z E N v b H V t b n M x L n t H b 2 F s I E R p Z m Z l c m V u Y 2 U s O X 0 m c X V v d D s s J n F 1 b 3 Q 7 U 2 V j d G l v b j E v U m V n d W x h c i B z Z W F z b 2 4 g V G F i b G U v Q X V 0 b 1 J l b W 9 2 Z W R D b 2 x 1 b W 5 z M S 5 7 U G 9 p b n R z L 0 1 h d G N o Z X M g U G x h e W V k L D E w f S Z x d W 9 0 O y w m c X V v d D t T Z W N 0 a W 9 u M S 9 S Z W d 1 b G F y I H N l Y X N v b i B U Y W J s Z S 9 B d X R v U m V t b 3 Z l Z E N v b H V t b n M x L n t Y Z 2 9 h b H M s M T F 9 J n F 1 b 3 Q 7 L C Z x d W 9 0 O 1 N l Y 3 R p b 2 4 x L 1 J l Z 3 V s Y X I g c 2 V h c 2 9 u I F R h Y m x l L 0 F 1 d G 9 S Z W 1 v d m V k Q 2 9 s d W 1 u c z E u e 1 h n b 2 F s c y B B b G x v d 2 V k L D E y f S Z x d W 9 0 O y w m c X V v d D t T Z W N 0 a W 9 u M S 9 S Z W d 1 b G F y I H N l Y X N v b i B U Y W J s Z S 9 B d X R v U m V t b 3 Z l Z E N v b H V t b n M x L n t Y Z 2 9 h b H M g R G l m Z m V y Z W 5 j Z S w x M 3 0 m c X V v d D s s J n F 1 b 3 Q 7 U 2 V j d G l v b j E v U m V n d W x h c i B z Z W F z b 2 4 g V G F i b G U v Q X V 0 b 1 J l b W 9 2 Z W R D b 2 x 1 b W 5 z M S 5 7 W G d v Y W x z I E R p Z m Z l c m V u Y 2 U v O T A s M T R 9 J n F 1 b 3 Q 7 L C Z x d W 9 0 O 1 N l Y 3 R p b 2 4 x L 1 J l Z 3 V s Y X I g c 2 V h c 2 9 u I F R h Y m x l L 0 F 1 d G 9 S Z W 1 v d m V k Q 2 9 s d W 1 u c z E u e 0 x h c 3 Q g N S B N Y X R j a G V z L D E 1 f S Z x d W 9 0 O y w m c X V v d D t T Z W N 0 a W 9 u M S 9 S Z W d 1 b G F y I H N l Y X N v b i B U Y W J s Z S 9 B d X R v U m V t b 3 Z l Z E N v b H V t b n M x L n t U b 3 A g V G V h b S B T Y 2 9 y Z X I s M T Z 9 J n F 1 b 3 Q 7 X S w m c X V v d D t S Z W x h d G l v b n N o a X B J b m Z v J n F 1 b 3 Q 7 O l t d f S I g L z 4 8 L 1 N 0 Y W J s Z U V u d H J p Z X M + P C 9 J d G V t P j x J d G V t P j x J d G V t T G 9 j Y X R p b 2 4 + P E l 0 Z W 1 U e X B l P k Z v c m 1 1 b G E 8 L 0 l 0 Z W 1 U e X B l P j x J d G V t U G F 0 a D 5 T Z W N 0 a W 9 u M S 9 S Z W d 1 b G F y J T I w c 2 V h c 2 9 u J T I w V G F i b G U v J U N F J U E w J U N G J T g x J U N F J U J G J U N F J U F E J U N F J U J C J U N F J U I 1 J U N G J T g 1 J U N G J T g z J U N F J U I 3 P C 9 J d G V t U G F 0 a D 4 8 L 0 l 0 Z W 1 M b 2 N h d G l v b j 4 8 U 3 R h Y m x l R W 5 0 c m l l c y A v P j w v S X R l b T 4 8 S X R l b T 4 8 S X R l b U x v Y 2 F 0 a W 9 u P j x J d G V t V H l w Z T 5 G b 3 J t d W x h P C 9 J d G V t V H l w Z T 4 8 S X R l b V B h d G g + U 2 V j d G l v b j E v U m V n d W x h c i U y M H N l Y X N v b i U y M F R h Y m x l L 0 R h d G E w P C 9 J d G V t U G F 0 a D 4 8 L 0 l 0 Z W 1 M b 2 N h d G l v b j 4 8 U 3 R h Y m x l R W 5 0 c m l l c y A v P j w v S X R l b T 4 8 S X R l b T 4 8 S X R l b U x v Y 2 F 0 a W 9 u P j x J d G V t V H l w Z T 5 G b 3 J t d W x h P C 9 J d G V t V H l w Z T 4 8 S X R l b V B h d G g + U 2 V j d G l v b j E v U m V n d W x h c i U y M H N l Y X N v b i U y M F R h Y m x l L y V D R S U 5 Q S V D R S V C M S V D R i U 4 N C V D R S V B Q y V D R i U 4 M S V D R S V C M y V D R S V C N y V D R i U 4 M y V D R S V C N y U y M C V D R i U 4 M y V D R i U 4 N C V D R S V C N y V D R S V C Q i V D R i U 4 R S V D R S V C R D w v S X R l b V B h d G g + P C 9 J d G V t T G 9 j Y X R p b 2 4 + P F N 0 Y W J s Z U V u d H J p Z X M g L z 4 8 L 0 l 0 Z W 0 + P E l 0 Z W 0 + P E l 0 Z W 1 M b 2 N h d G l v b j 4 8 S X R l b V R 5 c G U + R m 9 y b X V s Y T w v S X R l b V R 5 c G U + P E l 0 Z W 1 Q Y X R o P l N l Y 3 R p b 2 4 x L 1 J l Z 3 V s Y X I l M j B z Z W F z b 2 4 l M j B U Y W J s Z S 8 l Q 0 U l O T E l Q 0 U l Q k I l Q 0 U l Q k I l Q 0 U l Q j E l Q 0 U l Q j M l Q 0 U l Q U U l M j A l Q 0 Y l O D Q l Q 0 Y l O E Q l Q 0 Y l O D A l Q 0 U l Q k Y l Q 0 Y l O D U 8 L 0 l 0 Z W 1 Q Y X R o P j w v S X R l b U x v Y 2 F 0 a W 9 u P j x T d G F i b G V F b n R y a W V z I C 8 + P C 9 J d G V t P j x J d G V t P j x J d G V t T G 9 j Y X R p b 2 4 + P E l 0 Z W 1 U e X B l P k Z v c m 1 1 b G E 8 L 0 l 0 Z W 1 U e X B l P j x J d G V t U G F 0 a D 5 T Z W N 0 a W 9 u M S 9 S Z W d 1 b G F y J T I w c 2 V h c 2 9 u J T I w V G F i b G U v J U N F J T k x J U N F J U J E J U N G J T g 0 J U N F J U I 5 J U N F J U J B J U N F J U I x J U N G J T g 0 J U N F J U F D J U N G J T g z J U N G J T g 0 J U N F J U I x J U N G J T g z J U N F J U I 3 J T I w J U N G J T g 0 J U N F J U I 5 J U N F J U J D J U N F J U F F J U N G J T g y M z w v S X R l b V B h d G g + P C 9 J d G V t T G 9 j Y X R p b 2 4 + P F N 0 Y W J s Z U V u d H J p Z X M g L z 4 8 L 0 l 0 Z W 0 + P E l 0 Z W 0 + P E l 0 Z W 1 M b 2 N h d G l v b j 4 8 S X R l b V R 5 c G U + R m 9 y b X V s Y T w v S X R l b V R 5 c G U + P E l 0 Z W 1 Q Y X R o P l N l Y 3 R p b 2 4 x L 1 J l Z 3 V s Y X I l M j B z Z W F z b 2 4 l M j B U Y W J s Z S 8 l Q 0 U l O T E l Q 0 U l Q k I l Q 0 U l Q k I l Q 0 U l Q j E l Q 0 U l Q j M l Q 0 U l Q U U l M j A l Q 0 Y l O D Q l Q 0 Y l O E Q l Q 0 Y l O D A l Q 0 U l Q k Y l Q 0 Y l O D U x P C 9 J d G V t U G F 0 a D 4 8 L 0 l 0 Z W 1 M b 2 N h d G l v b j 4 8 U 3 R h Y m x l R W 5 0 c m l l c y A v P j w v S X R l b T 4 8 S X R l b T 4 8 S X R l b U x v Y 2 F 0 a W 9 u P j x J d G V t V H l w Z T 5 G b 3 J t d W x h P C 9 J d G V t V H l w Z T 4 8 S X R l b V B h d G g + U 2 V j d G l v b j E v U m V n d W x h c i U y M H N l Y X N v b i U y M F R h Y m x l L y V D R S U 5 M S V D R S V C R C V D R i U 4 N C V D R S V C O S V D R S V C Q S V D R S V C M S V D R i U 4 N C V D R S V B Q y V D R i U 4 M y V D R i U 4 N C V D R S V C M S V D R i U 4 M y V D R S V C N y U y M C V D R i U 4 N C V D R S V C O S V D R S V C Q y V D R S V B R S V D R i U 4 M j Q 8 L 0 l 0 Z W 1 Q Y X R o P j w v S X R l b U x v Y 2 F 0 a W 9 u P j x T d G F i b G V F b n R y a W V z I C 8 + P C 9 J d G V t P j x J d G V t P j x J d G V t T G 9 j Y X R p b 2 4 + P E l 0 Z W 1 U e X B l P k Z v c m 1 1 b G E 8 L 0 l 0 Z W 1 U e X B l P j x J d G V t U G F 0 a D 5 T Z W N 0 a W 9 u M S 9 S Z W d 1 b G F y J T I w c 2 V h c 2 9 u J T I w V G F i b G U v J U N F J T k x J U N F J U J C J U N F J U J C J U N F J U I x J U N F J U I z J U N F J U F F J T I w J U N G J T g 0 J U N G J T h E J U N G J T g w J U N F J U J G J U N G J T g 1 M j w v S X R l b V B h d G g + P C 9 J d G V t T G 9 j Y X R p b 2 4 + P F N 0 Y W J s Z U V u d H J p Z X M g L z 4 8 L 0 l 0 Z W 0 + P E l 0 Z W 0 + P E l 0 Z W 1 M b 2 N h d G l v b j 4 8 S X R l b V R 5 c G U + R m 9 y b X V s Y T w v S X R l b V R 5 c G U + P E l 0 Z W 1 Q Y X R o P l N l Y 3 R p b 2 4 x L 1 J l Z 3 V s Y X I l M j B z Z W F z b 2 4 l M j B U Y W J s Z S 8 l Q 0 U l O T E l Q 0 U l Q k Q l Q 0 Y l O D Q l Q 0 U l Q j k l Q 0 U l Q k E l Q 0 U l Q j E l Q 0 Y l O D Q l Q 0 U l Q U M l Q 0 Y l O D M l Q 0 Y l O D Q l Q 0 U l Q j E l Q 0 Y l O D M l Q 0 U l Q j c l M j A l Q 0 Y l O D Q l Q 0 U l Q j k l Q 0 U l Q k M l Q 0 U l Q U U l Q 0 Y l O D I 1 P C 9 J d G V t U G F 0 a D 4 8 L 0 l 0 Z W 1 M b 2 N h d G l v b j 4 8 U 3 R h Y m x l R W 5 0 c m l l c y A v P j w v S X R l b T 4 8 S X R l b T 4 8 S X R l b U x v Y 2 F 0 a W 9 u P j x J d G V t V H l w Z T 5 G b 3 J t d W x h P C 9 J d G V t V H l w Z T 4 8 S X R l b V B h d G g + U 2 V j d G l v b j E v U m V n d W x h c i U y M H N l Y X N v b i U y M F R h Y m x l L y V D R S U 5 M S V D R S V C Q i V D R S V C Q i V D R S V C M S V D R S V C M y V D R S V B R S U y M C V D R i U 4 N C V D R i U 4 R C V D R i U 4 M C V D R S V C R i V D R i U 4 N T M 8 L 0 l 0 Z W 1 Q Y X R o P j w v S X R l b U x v Y 2 F 0 a W 9 u P j x T d G F i b G V F b n R y a W V z I C 8 + P C 9 J d G V t P j x J d G V t P j x J d G V t T G 9 j Y X R p b 2 4 + P E l 0 Z W 1 U e X B l P k Z v c m 1 1 b G E 8 L 0 l 0 Z W 1 U e X B l P j x J d G V t U G F 0 a D 5 T Z W N 0 a W 9 u M S 9 S Z W d 1 b G F y J T I w c 2 V h c 2 9 u J T I w V G F i b G U v J U N F J T k x J U N F J U J E J U N G J T g 0 J U N F J U I 5 J U N F J U J B J U N F J U I x J U N G J T g 0 J U N F J U F D J U N G J T g z J U N G J T g 0 J U N F J U I x J U N G J T g z J U N F J U I 3 J T I w J U N G J T g 0 J U N F J U I 5 J U N F J U J D J U N F J U F F J U N G J T g y N j w v S X R l b V B h d G g + P C 9 J d G V t T G 9 j Y X R p b 2 4 + P F N 0 Y W J s Z U V u d H J p Z X M g L z 4 8 L 0 l 0 Z W 0 + P E l 0 Z W 0 + P E l 0 Z W 1 M b 2 N h d G l v b j 4 8 S X R l b V R 5 c G U + R m 9 y b X V s Y T w v S X R l b V R 5 c G U + P E l 0 Z W 1 Q Y X R o P l N l Y 3 R p b 2 4 x L 1 J l Z 3 V s Y X I l M j B z Z W F z b 2 4 l M j B U Y W J s Z S 8 l Q 0 U l O T E l Q 0 U l Q k I l Q 0 U l Q k I l Q 0 U l Q j E l Q 0 U l Q j M l Q 0 U l Q U U l M j A l Q 0 Y l O D Q l Q 0 Y l O E Q l Q 0 Y l O D A l Q 0 U l Q k Y l Q 0 Y l O D U 0 P C 9 J d G V t U G F 0 a D 4 8 L 0 l 0 Z W 1 M b 2 N h d G l v b j 4 8 U 3 R h Y m x l R W 5 0 c m l l c y A v P j w v S X R l b T 4 8 S X R l b T 4 8 S X R l b U x v Y 2 F 0 a W 9 u P j x J d G V t V H l w Z T 5 G b 3 J t d W x h P C 9 J d G V t V H l w Z T 4 8 S X R l b V B h d G g + U 2 V j d G l v b j E v U m V n d W x h c i U y M H N l Y X N v b i U y M F R h Y m x l L y V D R S U 5 M S V D R S V C R C V D R i U 4 N C V D R S V C O S V D R S V C Q S V D R S V C M S V D R i U 4 N C V D R S V B Q y V D R i U 4 M y V D R i U 4 N C V D R S V C M S V D R i U 4 M y V D R S V C N y U y M C V D R i U 4 N C V D R S V C O S V D R S V C Q y V D R S V B R S V D R i U 4 M j c 8 L 0 l 0 Z W 1 Q Y X R o P j w v S X R l b U x v Y 2 F 0 a W 9 u P j x T d G F i b G V F b n R y a W V z I C 8 + P C 9 J d G V t P j x J d G V t P j x J d G V t T G 9 j Y X R p b 2 4 + P E l 0 Z W 1 U e X B l P k Z v c m 1 1 b G E 8 L 0 l 0 Z W 1 U e X B l P j x J d G V t U G F 0 a D 5 T Z W N 0 a W 9 u M S 9 S Z W d 1 b G F y J T I w c 2 V h c 2 9 u J T I w V G F i b G U v J U N F J T k x J U N F J U J E J U N G J T g 0 J U N F J U I 5 J U N F J U J B J U N F J U I x J U N G J T g 0 J U N F J U F D J U N G J T g z J U N G J T g 0 J U N F J U I x J U N G J T g z J U N F J U I 3 J T I w J U N G J T g 0 J U N F J U I 5 J U N F J U J D J U N F J U F F J U N G J T g y P C 9 J d G V t U G F 0 a D 4 8 L 0 l 0 Z W 1 M b 2 N h d G l v b j 4 8 U 3 R h Y m x l R W 5 0 c m l l c y A v P j w v S X R l b T 4 8 S X R l b T 4 8 S X R l b U x v Y 2 F 0 a W 9 u P j x J d G V t V H l w Z T 5 G b 3 J t d W x h P C 9 J d G V t V H l w Z T 4 8 S X R l b V B h d G g + U 2 V j d G l v b j E v U m V n d W x h c i U y M H N l Y X N v b i U y M F R h Y m x l L y V D R S U 5 M S V D R S V C Q i V D R S V C Q i V D R S V C M S V D R S V C M y V D R S V B R S U y M C V D R i U 4 N C V D R i U 4 R C V D R i U 4 M C V D R S V C R i V D R i U 4 N T U 8 L 0 l 0 Z W 1 Q Y X R o P j w v S X R l b U x v Y 2 F 0 a W 9 u P j x T d G F i b G V F b n R y a W V z I C 8 + P C 9 J d G V t P j x J d G V t P j x J d G V t T G 9 j Y X R p b 2 4 + P E l 0 Z W 1 U e X B l P k Z v c m 1 1 b G E 8 L 0 l 0 Z W 1 U e X B l P j x J d G V t U G F 0 a D 5 T Z W N 0 a W 9 u M S 9 S Z W d 1 b G F y J T I w c 2 V h c 2 9 u J T I w V G F i b G U v J U N F J T k x J U N F J U J E J U N G J T g 0 J U N F J U I 5 J U N F J U J B J U N F J U I x J U N G J T g 0 J U N F J U F D J U N G J T g z J U N G J T g 0 J U N F J U I x J U N G J T g z J U N F J U I 3 J T I w J U N G J T g 0 J U N F J U I 5 J U N F J U J D J U N F J U F F J U N G J T g y M T w v S X R l b V B h d G g + P C 9 J d G V t T G 9 j Y X R p b 2 4 + P F N 0 Y W J s Z U V u d H J p Z X M g L z 4 8 L 0 l 0 Z W 0 + P E l 0 Z W 0 + P E l 0 Z W 1 M b 2 N h d G l v b j 4 8 S X R l b V R 5 c G U + R m 9 y b X V s Y T w v S X R l b V R 5 c G U + P E l 0 Z W 1 Q Y X R o P l N l Y 3 R p b 2 4 x L 1 J l Z 3 V s Y X I l M j B z Z W F z b 2 4 l M j B U Y W J s Z S 8 l Q 0 U l O T E l Q 0 U l Q k Q l Q 0 Y l O D Q l Q 0 U l Q j k l Q 0 U l Q k E l Q 0 U l Q j E l Q 0 Y l O D Q l Q 0 U l Q U M l Q 0 Y l O D M l Q 0 Y l O D Q l Q 0 U l Q j E l Q 0 Y l O D M l Q 0 U l Q j c l M j A l Q 0 Y l O D Q l Q 0 U l Q j k l Q 0 U l Q k M l Q 0 U l Q U U l Q 0 Y l O D I y P C 9 J d G V t U G F 0 a D 4 8 L 0 l 0 Z W 1 M b 2 N h d G l v b j 4 8 U 3 R h Y m x l R W 5 0 c m l l c y A v P j w v S X R l b T 4 8 S X R l b T 4 8 S X R l b U x v Y 2 F 0 a W 9 u P j x J d G V t V H l w Z T 5 G b 3 J t d W x h P C 9 J d G V t V H l w Z T 4 8 S X R l b V B h d G g + U 2 V j d G l v b j E v U m V n d W x h c i U y M H N l Y X N v b i U y M F R h Y m x l L y V D R S U 5 M S V D R S V C Q i V D R S V C Q i V D R S V C M S V D R S V C M y V D R S V B R S U y M C V D R i U 4 N C V D R i U 4 R C V D R i U 4 M C V D R S V C R i V D R i U 4 N T Y 8 L 0 l 0 Z W 1 Q Y X R o P j w v S X R l b U x v Y 2 F 0 a W 9 u P j x T d G F i b G V F b n R y a W V z I C 8 + P C 9 J d G V t P j x J d G V t P j x J d G V t T G 9 j Y X R p b 2 4 + P E l 0 Z W 1 U e X B l P k Z v c m 1 1 b G E 8 L 0 l 0 Z W 1 U e X B l P j x J d G V t U G F 0 a D 5 T Z W N 0 a W 9 u M S 9 S Z W d 1 b G F y J T I w c 2 V h c 2 9 u J T I w V G F i b G U v J U N F J T l B J U N F J U I x J U N G J T g 0 J U N F J U F D J U N G J T g x J U N F J U I z J U N F J U I 3 J U N G J T g z J U N F J U I 3 J T I w J U N G J T g z J U N G J T g 0 J U N F J U I 3 J U N F J U J C J U N G J T h F J U N F J U J E M T w v S X R l b V B h d G g + P C 9 J d G V t T G 9 j Y X R p b 2 4 + P F N 0 Y W J s Z U V u d H J p Z X M g L z 4 8 L 0 l 0 Z W 0 + P E l 0 Z W 0 + P E l 0 Z W 1 M b 2 N h d G l v b j 4 8 S X R l b V R 5 c G U + R m 9 y b X V s Y T w v S X R l b V R 5 c G U + P E l 0 Z W 1 Q Y X R o P l N l Y 3 R p b 2 4 x L 1 J l Z 3 V s Y X I l M j B z Z W F z b 2 4 l M j B U Y W J s Z S 8 l Q 0 U l O U M l Q 0 U l Q j U l Q 0 Y l O D Q l Q 0 U l Q k Y l Q 0 U l Q k Q l Q 0 U l Q k Y l Q 0 U l Q k M l Q 0 U l Q j E l Q 0 Y l O D M l Q 0 U l Q U Y l Q 0 U l Q j E l M j A l Q 0 Y l O D M l Q 0 Y l O D Q l Q 0 U l Q j c l Q 0 U l Q k I l Q 0 Y l O E U l Q 0 U l Q k Q 8 L 0 l 0 Z W 1 Q Y X R o P j w v S X R l b U x v Y 2 F 0 a W 9 u P j x T d G F i b G V F b n R y a W V z I C 8 + P C 9 J d G V t P j x J d G V t P j x J d G V t T G 9 j Y X R p b 2 4 + P E l 0 Z W 1 U e X B l P k Z v c m 1 1 b G E 8 L 0 l 0 Z W 1 U e X B l P j x J d G V t U G F 0 a D 5 T Z W N 0 a W 9 u M S 9 S Z W d 1 b G F y J T I w c 2 V h c 2 9 u J T I w V G F i b G U v J U N F J T k x J U N F J U J E J U N F J U I x J U N F J U I 0 J U N F J U I 5 J U N F J U F D J U N G J T g 0 J U N F J U I x J U N F J U J F J U N F J U I 3 J T I w J U N G J T g z J U N G J T g 0 J U N F J U I 3 J U N F J U J C J U N G J T h F J U N F J U J E P C 9 J d G V t U G F 0 a D 4 8 L 0 l 0 Z W 1 M b 2 N h d G l v b j 4 8 U 3 R h Y m x l R W 5 0 c m l l c y A v P j w v S X R l b T 4 8 S X R l b T 4 8 S X R l b U x v Y 2 F 0 a W 9 u P j x J d G V t V H l w Z T 5 G b 3 J t d W x h P C 9 J d G V t V H l w Z T 4 8 S X R l b V B h d G g + U 2 V j d G l v b j E v U m V n d W x h c i U y M H N l Y X N v b i U y M F R h Y m x l L y V D R S U 5 M S V D R S V C Q i V D R S V C Q i V D R S V C M S V D R S V C M y V D R S V B R S U y M C V D R i U 4 N C V D R i U 4 R C V D R i U 4 M C V D R S V C R i V D R i U 4 N T c 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J h M 4 M y H Z u 5 C r j 3 Q o w I 2 w O A A A A A A A g A A A A A A E G Y A A A A B A A A g A A A A s e g x z 5 r O + D 2 t b b 3 q 0 C F n i Z G / T j Y l 7 h Z 8 0 a A X P 7 5 Z t H s A A A A A D o A A A A A C A A A g A A A A O P d b 2 O a Y v j P y G D E x o 2 j N B I s Q R f z Q F m 4 H N X h 2 b z t 6 I j R Q A A A A j P T + M g Q 5 0 d d Y / q Z 6 E m T t R a x b q p d h C A d 0 Z + 7 E f X I G C 0 Q R Q h V S R G E S H 1 6 u t 7 o j / q F u 9 o 9 z q 9 9 5 m f V v M g e a U x I Y m V N p 3 J 1 D V Q Q f z l G n N y M q b R N A A A A A I V m X m C m E 8 H 9 x 7 j X A b t M q y R z g H Z t B P u h n T B q / y N X K G q n M p 6 E + 2 2 J I d l s w X R 4 c m 2 l A V s 6 k Y q g t Z U D t J X a l Y R P W 4 w = = < / D a t a M a s h u p > 
</file>

<file path=customXml/itemProps1.xml><?xml version="1.0" encoding="utf-8"?>
<ds:datastoreItem xmlns:ds="http://schemas.openxmlformats.org/officeDocument/2006/customXml" ds:itemID="{8C5991C7-F9CB-4091-86FC-DFFA76842C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4</vt:i4>
      </vt:variant>
    </vt:vector>
  </HeadingPairs>
  <TitlesOfParts>
    <vt:vector size="6" baseType="lpstr">
      <vt:lpstr>Predicted Model</vt:lpstr>
      <vt:lpstr>Regular season Table </vt:lpstr>
      <vt:lpstr>att</vt:lpstr>
      <vt:lpstr>average</vt:lpstr>
      <vt:lpstr>def</vt:lpstr>
      <vt:lpstr>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TargetSport</dc:creator>
  <cp:lastModifiedBy>Konstantina Kapourani</cp:lastModifiedBy>
  <dcterms:created xsi:type="dcterms:W3CDTF">2015-06-05T18:19:34Z</dcterms:created>
  <dcterms:modified xsi:type="dcterms:W3CDTF">2024-01-25T09:31:43Z</dcterms:modified>
</cp:coreProperties>
</file>