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opn\Desktop\MCEL report\"/>
    </mc:Choice>
  </mc:AlternateContent>
  <xr:revisionPtr revIDLastSave="0" documentId="13_ncr:1_{52ECC4F9-5B5F-49DD-84B3-2F90367F1C65}" xr6:coauthVersionLast="47" xr6:coauthVersionMax="47" xr10:uidLastSave="{00000000-0000-0000-0000-000000000000}"/>
  <bookViews>
    <workbookView xWindow="14400" yWindow="0" windowWidth="14400" windowHeight="15600" xr2:uid="{06503C4F-FF19-41BB-BA35-1030AA5DF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J31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D8" i="1"/>
  <c r="K8" i="1" s="1"/>
  <c r="O8" i="1" s="1"/>
  <c r="D7" i="1"/>
  <c r="K7" i="1" s="1"/>
  <c r="O7" i="1" s="1"/>
  <c r="D6" i="1"/>
  <c r="D5" i="1"/>
  <c r="K6" i="1"/>
  <c r="O6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M19" i="1"/>
  <c r="Q19" i="1" s="1"/>
  <c r="M20" i="1"/>
  <c r="Q20" i="1" s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Q27" i="1" s="1"/>
  <c r="M4" i="1"/>
  <c r="Q4" i="1" s="1"/>
  <c r="L5" i="1"/>
  <c r="P5" i="1" s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4" i="1"/>
  <c r="P4" i="1" s="1"/>
  <c r="K5" i="1"/>
  <c r="O5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24" i="1"/>
  <c r="O24" i="1" s="1"/>
  <c r="K25" i="1"/>
  <c r="O25" i="1" s="1"/>
  <c r="K26" i="1"/>
  <c r="O26" i="1" s="1"/>
  <c r="K27" i="1"/>
  <c r="O27" i="1" s="1"/>
  <c r="K4" i="1"/>
  <c r="O4" i="1" s="1"/>
  <c r="J5" i="1"/>
  <c r="N5" i="1" s="1"/>
  <c r="J6" i="1"/>
  <c r="N6" i="1" s="1"/>
  <c r="J7" i="1"/>
  <c r="N7" i="1" s="1"/>
  <c r="J8" i="1"/>
  <c r="N8" i="1" s="1"/>
  <c r="J9" i="1"/>
  <c r="N9" i="1" s="1"/>
  <c r="J10" i="1"/>
  <c r="N10" i="1" s="1"/>
  <c r="T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N27" i="1" s="1"/>
  <c r="J4" i="1"/>
  <c r="N4" i="1" s="1"/>
  <c r="T11" i="1" l="1"/>
  <c r="J30" i="1"/>
  <c r="U26" i="1"/>
  <c r="U18" i="1"/>
  <c r="U10" i="1"/>
  <c r="U24" i="1"/>
  <c r="T24" i="1"/>
  <c r="T27" i="1"/>
  <c r="T25" i="1"/>
  <c r="U25" i="1"/>
  <c r="T8" i="1"/>
  <c r="T15" i="1"/>
  <c r="U15" i="1"/>
  <c r="T14" i="1"/>
  <c r="U14" i="1"/>
  <c r="U21" i="1"/>
  <c r="T21" i="1"/>
  <c r="U13" i="1"/>
  <c r="T13" i="1"/>
  <c r="T26" i="1"/>
  <c r="T17" i="1"/>
  <c r="U17" i="1"/>
  <c r="U16" i="1"/>
  <c r="T16" i="1"/>
  <c r="U20" i="1"/>
  <c r="T20" i="1"/>
  <c r="T19" i="1"/>
  <c r="T9" i="1"/>
  <c r="U9" i="1"/>
  <c r="U23" i="1"/>
  <c r="T23" i="1"/>
  <c r="T22" i="1"/>
  <c r="U22" i="1"/>
  <c r="U12" i="1"/>
  <c r="T12" i="1"/>
  <c r="T18" i="1"/>
  <c r="U27" i="1"/>
  <c r="U19" i="1"/>
  <c r="U11" i="1"/>
  <c r="U8" i="1"/>
  <c r="T7" i="1"/>
  <c r="U7" i="1"/>
  <c r="T6" i="1"/>
  <c r="U6" i="1"/>
  <c r="T5" i="1"/>
  <c r="U5" i="1"/>
  <c r="U4" i="1"/>
  <c r="T4" i="1"/>
  <c r="T28" i="1" l="1"/>
  <c r="U28" i="1"/>
  <c r="T30" i="1" l="1"/>
</calcChain>
</file>

<file path=xl/sharedStrings.xml><?xml version="1.0" encoding="utf-8"?>
<sst xmlns="http://schemas.openxmlformats.org/spreadsheetml/2006/main" count="41" uniqueCount="41">
  <si>
    <t>Graphics card name</t>
  </si>
  <si>
    <t>1070</t>
  </si>
  <si>
    <t>1070Ti</t>
  </si>
  <si>
    <t>1080</t>
  </si>
  <si>
    <t>1080Ti</t>
  </si>
  <si>
    <t>1650</t>
  </si>
  <si>
    <t>1650Ti</t>
  </si>
  <si>
    <t>2060</t>
  </si>
  <si>
    <t>2070</t>
  </si>
  <si>
    <t>2070TI</t>
  </si>
  <si>
    <t>2080</t>
  </si>
  <si>
    <t>2080TI</t>
  </si>
  <si>
    <t>3060</t>
  </si>
  <si>
    <t>3060TI</t>
  </si>
  <si>
    <t>3070</t>
  </si>
  <si>
    <t>3070TI</t>
  </si>
  <si>
    <t>3080</t>
  </si>
  <si>
    <t>3080TI</t>
  </si>
  <si>
    <t>retail price upon release</t>
  </si>
  <si>
    <t>3050</t>
  </si>
  <si>
    <t>4070</t>
  </si>
  <si>
    <t>4070Ti</t>
  </si>
  <si>
    <t>4090</t>
  </si>
  <si>
    <t>Steam users</t>
  </si>
  <si>
    <t>150Ti</t>
  </si>
  <si>
    <t>Steam 2017</t>
  </si>
  <si>
    <t>Steam 2019</t>
  </si>
  <si>
    <t>Steam 2021</t>
  </si>
  <si>
    <t>Steam 2023</t>
  </si>
  <si>
    <t>Number of graphics card</t>
  </si>
  <si>
    <t>Sales</t>
  </si>
  <si>
    <t>Highend</t>
  </si>
  <si>
    <t>Lowend</t>
  </si>
  <si>
    <t>Highend total</t>
  </si>
  <si>
    <t>Lowend total</t>
  </si>
  <si>
    <t>SUM</t>
  </si>
  <si>
    <t>low to high ratio</t>
  </si>
  <si>
    <t>Series 16 total sales</t>
  </si>
  <si>
    <t>Series 20 total sales</t>
  </si>
  <si>
    <t>Series 30 sales</t>
  </si>
  <si>
    <t>Series 40 sales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</si>
</sst>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49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2" applyNumberFormat="1" applyFont="1" applyBorder="1"/>
    <xf numFmtId="165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2125-0899-4C31-9DF3-C9F9AD40B098}">
  <dimension ref="A2:U33"/>
  <sheetViews>
    <sheetView tabSelected="1" topLeftCell="F16" zoomScale="130" zoomScaleNormal="130" workbookViewId="0">
      <selection activeCell="L34" sqref="L34"/>
    </sheetView>
  </sheetViews>
  <sheetFormatPr defaultRowHeight="15" x14ac:dyDescent="0.25"/>
  <cols>
    <col min="1" max="1" width="20.5703125" bestFit="1" customWidth="1"/>
    <col min="2" max="2" width="23" bestFit="1" customWidth="1"/>
    <col min="3" max="3" width="10.28515625" customWidth="1"/>
    <col min="4" max="4" width="11.140625" customWidth="1"/>
    <col min="5" max="5" width="12.28515625" customWidth="1"/>
    <col min="6" max="8" width="11.140625" bestFit="1" customWidth="1"/>
    <col min="9" max="9" width="22.42578125" bestFit="1" customWidth="1"/>
    <col min="10" max="10" width="22.85546875" bestFit="1" customWidth="1"/>
    <col min="11" max="13" width="13.7109375" bestFit="1" customWidth="1"/>
    <col min="14" max="16" width="19.85546875" bestFit="1" customWidth="1"/>
    <col min="17" max="17" width="21" bestFit="1" customWidth="1"/>
    <col min="19" max="19" width="15.5703125" bestFit="1" customWidth="1"/>
    <col min="20" max="21" width="21" bestFit="1" customWidth="1"/>
    <col min="22" max="22" width="23.140625" bestFit="1" customWidth="1"/>
  </cols>
  <sheetData>
    <row r="2" spans="1:21" x14ac:dyDescent="0.25">
      <c r="A2" s="4" t="s">
        <v>0</v>
      </c>
      <c r="B2" s="4" t="s">
        <v>18</v>
      </c>
      <c r="C2" s="4"/>
      <c r="D2" s="4"/>
      <c r="E2" s="4"/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N2" s="4" t="s">
        <v>30</v>
      </c>
    </row>
    <row r="3" spans="1:21" x14ac:dyDescent="0.25">
      <c r="A3" s="4" t="s">
        <v>23</v>
      </c>
      <c r="B3" s="4"/>
      <c r="C3" s="4"/>
      <c r="D3" s="4"/>
      <c r="E3" s="4"/>
      <c r="F3" s="4">
        <v>14370000</v>
      </c>
      <c r="G3" s="4">
        <v>17530000</v>
      </c>
      <c r="H3" s="4">
        <v>18330000</v>
      </c>
      <c r="I3" s="4">
        <v>32200000</v>
      </c>
      <c r="J3" s="4">
        <v>2017</v>
      </c>
      <c r="K3" s="4">
        <v>2019</v>
      </c>
      <c r="L3" s="4">
        <v>2021</v>
      </c>
      <c r="M3" s="4">
        <v>2023</v>
      </c>
      <c r="N3" s="4">
        <v>2017</v>
      </c>
      <c r="O3" s="4">
        <v>2019</v>
      </c>
      <c r="P3" s="4">
        <v>2021</v>
      </c>
      <c r="Q3" s="4">
        <v>2023</v>
      </c>
      <c r="R3" s="4" t="s">
        <v>31</v>
      </c>
      <c r="S3" s="4" t="s">
        <v>32</v>
      </c>
      <c r="T3" t="s">
        <v>33</v>
      </c>
      <c r="U3" t="s">
        <v>34</v>
      </c>
    </row>
    <row r="4" spans="1:21" x14ac:dyDescent="0.25">
      <c r="A4" s="4" t="s">
        <v>24</v>
      </c>
      <c r="B4" s="5">
        <v>190</v>
      </c>
      <c r="C4" s="9">
        <v>0.1</v>
      </c>
      <c r="D4" s="9">
        <v>0.98299999999999998</v>
      </c>
      <c r="E4" s="9">
        <v>0.1</v>
      </c>
      <c r="F4" s="10">
        <f>C4/100</f>
        <v>1E-3</v>
      </c>
      <c r="G4" s="10">
        <f t="shared" ref="G4:H19" si="0">D4/100</f>
        <v>9.8300000000000002E-3</v>
      </c>
      <c r="H4" s="10">
        <f t="shared" si="0"/>
        <v>1E-3</v>
      </c>
      <c r="I4" s="9">
        <v>3.09</v>
      </c>
      <c r="J4" s="8">
        <f>$F$3*C4</f>
        <v>1437000</v>
      </c>
      <c r="K4" s="8">
        <f>$G$3*D4</f>
        <v>17231990</v>
      </c>
      <c r="L4" s="8">
        <f>$H$3*E4</f>
        <v>1833000</v>
      </c>
      <c r="M4" s="8">
        <f>$I$3*I4</f>
        <v>99498000</v>
      </c>
      <c r="N4" s="7">
        <f>J4*$B4</f>
        <v>273030000</v>
      </c>
      <c r="O4" s="7">
        <f>$B4*K4</f>
        <v>3274078100</v>
      </c>
      <c r="P4" s="7">
        <f>$B4*L4</f>
        <v>348270000</v>
      </c>
      <c r="Q4" s="7">
        <f>$B4*M4</f>
        <v>18904620000</v>
      </c>
      <c r="R4" s="4">
        <v>0</v>
      </c>
      <c r="S4" s="4">
        <v>1</v>
      </c>
      <c r="T4" s="3">
        <f>SUM(N4:Q4)*R4</f>
        <v>0</v>
      </c>
      <c r="U4" s="3">
        <f>SUM(N4:Q4)*S4</f>
        <v>22799998100</v>
      </c>
    </row>
    <row r="5" spans="1:21" x14ac:dyDescent="0.25">
      <c r="A5" s="6">
        <v>1050</v>
      </c>
      <c r="B5" s="5">
        <v>180</v>
      </c>
      <c r="C5" s="9">
        <v>0.1</v>
      </c>
      <c r="D5" s="9">
        <f>5.34</f>
        <v>5.34</v>
      </c>
      <c r="E5" s="9">
        <v>0.1</v>
      </c>
      <c r="F5" s="10">
        <f t="shared" ref="F5:F27" si="1">C5/100</f>
        <v>1E-3</v>
      </c>
      <c r="G5" s="10">
        <f t="shared" si="0"/>
        <v>5.3399999999999996E-2</v>
      </c>
      <c r="H5" s="10">
        <f t="shared" si="0"/>
        <v>1E-3</v>
      </c>
      <c r="I5" s="9"/>
      <c r="J5" s="8">
        <f>$F$3*C5</f>
        <v>1437000</v>
      </c>
      <c r="K5" s="8">
        <f>$G$3*D5</f>
        <v>93610200</v>
      </c>
      <c r="L5" s="8">
        <f>$H$3*E5</f>
        <v>1833000</v>
      </c>
      <c r="M5" s="8">
        <f t="shared" ref="M5:M27" si="2">$I$3*I5</f>
        <v>0</v>
      </c>
      <c r="N5" s="7">
        <f>J5*$B5</f>
        <v>258660000</v>
      </c>
      <c r="O5" s="7">
        <f t="shared" ref="O5:O27" si="3">$B5*K5</f>
        <v>16849836000</v>
      </c>
      <c r="P5" s="7">
        <f t="shared" ref="P5:P27" si="4">$B5*L5</f>
        <v>329940000</v>
      </c>
      <c r="Q5" s="7">
        <f t="shared" ref="Q5:Q27" si="5">$B5*M5</f>
        <v>0</v>
      </c>
      <c r="R5" s="4">
        <v>0</v>
      </c>
      <c r="S5" s="4">
        <v>1</v>
      </c>
      <c r="T5" s="3">
        <f t="shared" ref="T5:T27" si="6">SUM(N5:Q5)*R5</f>
        <v>0</v>
      </c>
      <c r="U5" s="3">
        <f t="shared" ref="U5:U27" si="7">SUM(N5:Q5)*S5</f>
        <v>17438436000</v>
      </c>
    </row>
    <row r="6" spans="1:21" x14ac:dyDescent="0.25">
      <c r="A6" s="6">
        <v>1060</v>
      </c>
      <c r="B6" s="5">
        <v>199</v>
      </c>
      <c r="C6" s="9">
        <v>4.08</v>
      </c>
      <c r="D6" s="9">
        <f>15.88</f>
        <v>15.88</v>
      </c>
      <c r="E6" s="9">
        <v>8.9</v>
      </c>
      <c r="F6" s="10">
        <f t="shared" si="1"/>
        <v>4.0800000000000003E-2</v>
      </c>
      <c r="G6" s="10">
        <f t="shared" si="0"/>
        <v>0.1588</v>
      </c>
      <c r="H6" s="10">
        <f t="shared" si="0"/>
        <v>8.900000000000001E-2</v>
      </c>
      <c r="I6" s="9">
        <v>7.69</v>
      </c>
      <c r="J6" s="8">
        <f>$F$3*C6</f>
        <v>58629600</v>
      </c>
      <c r="K6" s="8">
        <f>$G$3*D6</f>
        <v>278376400</v>
      </c>
      <c r="L6" s="8">
        <f>$H$3*E6</f>
        <v>163137000</v>
      </c>
      <c r="M6" s="8">
        <f t="shared" si="2"/>
        <v>247618000</v>
      </c>
      <c r="N6" s="7">
        <f>J6*$B6</f>
        <v>11667290400</v>
      </c>
      <c r="O6" s="7">
        <f t="shared" si="3"/>
        <v>55396903600</v>
      </c>
      <c r="P6" s="7">
        <f t="shared" si="4"/>
        <v>32464263000</v>
      </c>
      <c r="Q6" s="7">
        <f t="shared" si="5"/>
        <v>49275982000</v>
      </c>
      <c r="R6" s="4">
        <v>0</v>
      </c>
      <c r="S6" s="4">
        <v>1</v>
      </c>
      <c r="T6" s="3">
        <f t="shared" si="6"/>
        <v>0</v>
      </c>
      <c r="U6" s="3">
        <f t="shared" si="7"/>
        <v>148804439000</v>
      </c>
    </row>
    <row r="7" spans="1:21" x14ac:dyDescent="0.25">
      <c r="A7" s="6" t="s">
        <v>1</v>
      </c>
      <c r="B7" s="5">
        <v>379</v>
      </c>
      <c r="C7" s="9">
        <v>0.1</v>
      </c>
      <c r="D7" s="9">
        <f>0.1</f>
        <v>0.1</v>
      </c>
      <c r="E7" s="9">
        <v>0.1</v>
      </c>
      <c r="F7" s="10">
        <f t="shared" si="1"/>
        <v>1E-3</v>
      </c>
      <c r="G7" s="10">
        <f t="shared" si="0"/>
        <v>1E-3</v>
      </c>
      <c r="H7" s="10">
        <f t="shared" si="0"/>
        <v>1E-3</v>
      </c>
      <c r="I7" s="9">
        <v>1.37</v>
      </c>
      <c r="J7" s="8">
        <f>$F$3*C7</f>
        <v>1437000</v>
      </c>
      <c r="K7" s="8">
        <f>$G$3*D7</f>
        <v>1753000</v>
      </c>
      <c r="L7" s="8">
        <f>$H$3*E7</f>
        <v>1833000</v>
      </c>
      <c r="M7" s="8">
        <f t="shared" si="2"/>
        <v>44114000</v>
      </c>
      <c r="N7" s="7">
        <f>J7*$B7</f>
        <v>544623000</v>
      </c>
      <c r="O7" s="7">
        <f t="shared" si="3"/>
        <v>664387000</v>
      </c>
      <c r="P7" s="7">
        <f t="shared" si="4"/>
        <v>694707000</v>
      </c>
      <c r="Q7" s="7">
        <f t="shared" si="5"/>
        <v>16719206000</v>
      </c>
      <c r="R7" s="4">
        <v>1</v>
      </c>
      <c r="S7" s="4">
        <v>0</v>
      </c>
      <c r="T7" s="3">
        <f t="shared" si="6"/>
        <v>18622923000</v>
      </c>
      <c r="U7" s="3">
        <f t="shared" si="7"/>
        <v>0</v>
      </c>
    </row>
    <row r="8" spans="1:21" x14ac:dyDescent="0.25">
      <c r="A8" s="6" t="s">
        <v>2</v>
      </c>
      <c r="B8" s="5">
        <v>449</v>
      </c>
      <c r="C8" s="9">
        <v>0.1</v>
      </c>
      <c r="D8" s="9">
        <f>1.2</f>
        <v>1.2</v>
      </c>
      <c r="E8" s="9">
        <v>0.1</v>
      </c>
      <c r="F8" s="10">
        <f t="shared" si="1"/>
        <v>1E-3</v>
      </c>
      <c r="G8" s="10">
        <f t="shared" si="0"/>
        <v>1.2E-2</v>
      </c>
      <c r="H8" s="10">
        <f t="shared" si="0"/>
        <v>1E-3</v>
      </c>
      <c r="I8" s="9"/>
      <c r="J8" s="8">
        <f>$F$3*C8</f>
        <v>1437000</v>
      </c>
      <c r="K8" s="8">
        <f>$G$3*D8</f>
        <v>21036000</v>
      </c>
      <c r="L8" s="8">
        <f>$H$3*E8</f>
        <v>1833000</v>
      </c>
      <c r="M8" s="8">
        <f t="shared" si="2"/>
        <v>0</v>
      </c>
      <c r="N8" s="7">
        <f t="shared" ref="N8:N27" si="8">J8*$B8</f>
        <v>645213000</v>
      </c>
      <c r="O8" s="7">
        <f t="shared" si="3"/>
        <v>9445164000</v>
      </c>
      <c r="P8" s="7">
        <f t="shared" si="4"/>
        <v>823017000</v>
      </c>
      <c r="Q8" s="7">
        <f t="shared" si="5"/>
        <v>0</v>
      </c>
      <c r="R8" s="4">
        <v>1</v>
      </c>
      <c r="S8" s="4">
        <v>0</v>
      </c>
      <c r="T8" s="3">
        <f t="shared" si="6"/>
        <v>10913394000</v>
      </c>
      <c r="U8" s="3">
        <f t="shared" si="7"/>
        <v>0</v>
      </c>
    </row>
    <row r="9" spans="1:21" x14ac:dyDescent="0.25">
      <c r="A9" s="6" t="s">
        <v>3</v>
      </c>
      <c r="B9" s="5">
        <v>699</v>
      </c>
      <c r="C9" s="9">
        <v>0.1</v>
      </c>
      <c r="D9" s="9">
        <v>0.1</v>
      </c>
      <c r="E9" s="9">
        <v>0.1</v>
      </c>
      <c r="F9" s="10">
        <f t="shared" si="1"/>
        <v>1E-3</v>
      </c>
      <c r="G9" s="10">
        <f t="shared" si="0"/>
        <v>1E-3</v>
      </c>
      <c r="H9" s="10">
        <f t="shared" si="0"/>
        <v>1E-3</v>
      </c>
      <c r="I9" s="9">
        <v>0.96</v>
      </c>
      <c r="J9" s="8">
        <f>$F$3*C9</f>
        <v>1437000</v>
      </c>
      <c r="K9" s="8">
        <f>$G$3*D9</f>
        <v>1753000</v>
      </c>
      <c r="L9" s="8">
        <f>$H$3*E9</f>
        <v>1833000</v>
      </c>
      <c r="M9" s="8">
        <f t="shared" si="2"/>
        <v>30912000</v>
      </c>
      <c r="N9" s="7">
        <f t="shared" si="8"/>
        <v>1004463000</v>
      </c>
      <c r="O9" s="7">
        <f t="shared" si="3"/>
        <v>1225347000</v>
      </c>
      <c r="P9" s="7">
        <f t="shared" si="4"/>
        <v>1281267000</v>
      </c>
      <c r="Q9" s="7">
        <f t="shared" si="5"/>
        <v>21607488000</v>
      </c>
      <c r="R9" s="4">
        <v>1</v>
      </c>
      <c r="S9" s="4">
        <v>0</v>
      </c>
      <c r="T9" s="3">
        <f t="shared" si="6"/>
        <v>25118565000</v>
      </c>
      <c r="U9" s="3">
        <f t="shared" si="7"/>
        <v>0</v>
      </c>
    </row>
    <row r="10" spans="1:21" x14ac:dyDescent="0.25">
      <c r="A10" s="6" t="s">
        <v>4</v>
      </c>
      <c r="B10" s="5">
        <v>1200</v>
      </c>
      <c r="C10" s="9">
        <v>0.1</v>
      </c>
      <c r="D10" s="9">
        <v>1.62</v>
      </c>
      <c r="E10" s="9">
        <v>0.99</v>
      </c>
      <c r="F10" s="10">
        <f t="shared" si="1"/>
        <v>1E-3</v>
      </c>
      <c r="G10" s="10">
        <f t="shared" si="0"/>
        <v>1.6200000000000003E-2</v>
      </c>
      <c r="H10" s="10">
        <f t="shared" si="0"/>
        <v>9.8999999999999991E-3</v>
      </c>
      <c r="I10" s="9"/>
      <c r="J10" s="8">
        <f>$F$3*C10</f>
        <v>1437000</v>
      </c>
      <c r="K10" s="8">
        <f>$G$3*D10</f>
        <v>28398600.000000004</v>
      </c>
      <c r="L10" s="8">
        <f>$H$3*E10</f>
        <v>18146700</v>
      </c>
      <c r="M10" s="8">
        <f t="shared" si="2"/>
        <v>0</v>
      </c>
      <c r="N10" s="7">
        <f t="shared" si="8"/>
        <v>1724400000</v>
      </c>
      <c r="O10" s="7">
        <f t="shared" si="3"/>
        <v>34078320000.000004</v>
      </c>
      <c r="P10" s="7">
        <f t="shared" si="4"/>
        <v>21776040000</v>
      </c>
      <c r="Q10" s="7">
        <f t="shared" si="5"/>
        <v>0</v>
      </c>
      <c r="R10" s="4">
        <v>1</v>
      </c>
      <c r="S10" s="4">
        <v>0</v>
      </c>
      <c r="T10" s="3">
        <f t="shared" si="6"/>
        <v>57578760000</v>
      </c>
      <c r="U10" s="3">
        <f t="shared" si="7"/>
        <v>0</v>
      </c>
    </row>
    <row r="11" spans="1:21" x14ac:dyDescent="0.25">
      <c r="A11" s="6"/>
      <c r="B11" s="5"/>
      <c r="C11" s="9"/>
      <c r="D11" s="9"/>
      <c r="E11" s="9"/>
      <c r="F11" s="10">
        <f t="shared" si="1"/>
        <v>0</v>
      </c>
      <c r="G11" s="10">
        <f t="shared" si="0"/>
        <v>0</v>
      </c>
      <c r="H11" s="10">
        <f t="shared" si="0"/>
        <v>0</v>
      </c>
      <c r="I11" s="9"/>
      <c r="J11" s="8">
        <f>$F$3*C11</f>
        <v>0</v>
      </c>
      <c r="K11" s="8">
        <f>$G$3*D11</f>
        <v>0</v>
      </c>
      <c r="L11" s="8">
        <f>$H$3*E11</f>
        <v>0</v>
      </c>
      <c r="M11" s="8">
        <f t="shared" si="2"/>
        <v>0</v>
      </c>
      <c r="N11" s="7">
        <f t="shared" si="8"/>
        <v>0</v>
      </c>
      <c r="O11" s="7">
        <f t="shared" si="3"/>
        <v>0</v>
      </c>
      <c r="P11" s="7">
        <f t="shared" si="4"/>
        <v>0</v>
      </c>
      <c r="Q11" s="7">
        <f t="shared" si="5"/>
        <v>0</v>
      </c>
      <c r="R11" s="4"/>
      <c r="S11" s="4"/>
      <c r="T11" s="3">
        <f t="shared" si="6"/>
        <v>0</v>
      </c>
      <c r="U11" s="3">
        <f t="shared" si="7"/>
        <v>0</v>
      </c>
    </row>
    <row r="12" spans="1:21" x14ac:dyDescent="0.25">
      <c r="A12" s="6" t="s">
        <v>5</v>
      </c>
      <c r="B12" s="5">
        <v>149</v>
      </c>
      <c r="C12" s="9">
        <v>0.1</v>
      </c>
      <c r="D12" s="9">
        <v>0.1</v>
      </c>
      <c r="E12" s="9">
        <v>0.1</v>
      </c>
      <c r="F12" s="10">
        <f t="shared" si="1"/>
        <v>1E-3</v>
      </c>
      <c r="G12" s="10">
        <f t="shared" si="0"/>
        <v>1E-3</v>
      </c>
      <c r="H12" s="10">
        <f t="shared" si="0"/>
        <v>1E-3</v>
      </c>
      <c r="I12" s="9">
        <v>3.96</v>
      </c>
      <c r="J12" s="8">
        <f>$F$3*C12</f>
        <v>1437000</v>
      </c>
      <c r="K12" s="8">
        <f>$G$3*D12</f>
        <v>1753000</v>
      </c>
      <c r="L12" s="8">
        <f>$H$3*E12</f>
        <v>1833000</v>
      </c>
      <c r="M12" s="8">
        <f t="shared" si="2"/>
        <v>127512000</v>
      </c>
      <c r="N12" s="7">
        <f t="shared" si="8"/>
        <v>214113000</v>
      </c>
      <c r="O12" s="7">
        <f t="shared" si="3"/>
        <v>261197000</v>
      </c>
      <c r="P12" s="7">
        <f t="shared" si="4"/>
        <v>273117000</v>
      </c>
      <c r="Q12" s="7">
        <f t="shared" si="5"/>
        <v>18999288000</v>
      </c>
      <c r="R12" s="4">
        <v>0</v>
      </c>
      <c r="S12" s="4">
        <v>1</v>
      </c>
      <c r="T12" s="3">
        <f t="shared" si="6"/>
        <v>0</v>
      </c>
      <c r="U12" s="3">
        <f t="shared" si="7"/>
        <v>19747715000</v>
      </c>
    </row>
    <row r="13" spans="1:21" x14ac:dyDescent="0.25">
      <c r="A13" s="6" t="s">
        <v>6</v>
      </c>
      <c r="B13" s="5">
        <v>279</v>
      </c>
      <c r="C13" s="9">
        <v>0.1</v>
      </c>
      <c r="D13" s="9">
        <v>0.1</v>
      </c>
      <c r="E13" s="9">
        <v>0.1</v>
      </c>
      <c r="F13" s="10">
        <f t="shared" si="1"/>
        <v>1E-3</v>
      </c>
      <c r="G13" s="10">
        <f t="shared" si="0"/>
        <v>1E-3</v>
      </c>
      <c r="H13" s="10">
        <f t="shared" si="0"/>
        <v>1E-3</v>
      </c>
      <c r="I13" s="9">
        <v>1.76</v>
      </c>
      <c r="J13" s="8">
        <f>$F$3*C13</f>
        <v>1437000</v>
      </c>
      <c r="K13" s="8">
        <f>$G$3*D13</f>
        <v>1753000</v>
      </c>
      <c r="L13" s="8">
        <f>$H$3*E13</f>
        <v>1833000</v>
      </c>
      <c r="M13" s="8">
        <f t="shared" si="2"/>
        <v>56672000</v>
      </c>
      <c r="N13" s="7">
        <f t="shared" si="8"/>
        <v>400923000</v>
      </c>
      <c r="O13" s="7">
        <f t="shared" si="3"/>
        <v>489087000</v>
      </c>
      <c r="P13" s="7">
        <f t="shared" si="4"/>
        <v>511407000</v>
      </c>
      <c r="Q13" s="7">
        <f t="shared" si="5"/>
        <v>15811488000</v>
      </c>
      <c r="R13" s="4">
        <v>0</v>
      </c>
      <c r="S13" s="4">
        <v>1</v>
      </c>
      <c r="T13" s="3">
        <f t="shared" si="6"/>
        <v>0</v>
      </c>
      <c r="U13" s="3">
        <f t="shared" si="7"/>
        <v>17212905000</v>
      </c>
    </row>
    <row r="14" spans="1:21" x14ac:dyDescent="0.25">
      <c r="A14" s="6"/>
      <c r="B14" s="5"/>
      <c r="C14" s="9"/>
      <c r="D14" s="9"/>
      <c r="E14" s="9"/>
      <c r="F14" s="10">
        <f t="shared" si="1"/>
        <v>0</v>
      </c>
      <c r="G14" s="10">
        <f t="shared" si="0"/>
        <v>0</v>
      </c>
      <c r="H14" s="10">
        <f t="shared" si="0"/>
        <v>0</v>
      </c>
      <c r="I14" s="9"/>
      <c r="J14" s="8">
        <f>$F$3*C14</f>
        <v>0</v>
      </c>
      <c r="K14" s="8">
        <f>$G$3*D14</f>
        <v>0</v>
      </c>
      <c r="L14" s="8">
        <f>$H$3*E14</f>
        <v>0</v>
      </c>
      <c r="M14" s="8">
        <f t="shared" si="2"/>
        <v>0</v>
      </c>
      <c r="N14" s="7">
        <f t="shared" si="8"/>
        <v>0</v>
      </c>
      <c r="O14" s="7">
        <f t="shared" si="3"/>
        <v>0</v>
      </c>
      <c r="P14" s="7">
        <f t="shared" si="4"/>
        <v>0</v>
      </c>
      <c r="Q14" s="7">
        <f t="shared" si="5"/>
        <v>0</v>
      </c>
      <c r="R14" s="4"/>
      <c r="S14" s="4"/>
      <c r="T14" s="3">
        <f t="shared" si="6"/>
        <v>0</v>
      </c>
      <c r="U14" s="3">
        <f t="shared" si="7"/>
        <v>0</v>
      </c>
    </row>
    <row r="15" spans="1:21" x14ac:dyDescent="0.25">
      <c r="A15" s="6" t="s">
        <v>7</v>
      </c>
      <c r="B15" s="5">
        <v>330</v>
      </c>
      <c r="C15" s="9">
        <v>0.1</v>
      </c>
      <c r="D15" s="9">
        <v>0.1</v>
      </c>
      <c r="E15" s="9">
        <v>5.35</v>
      </c>
      <c r="F15" s="10">
        <f t="shared" si="1"/>
        <v>1E-3</v>
      </c>
      <c r="G15" s="10">
        <f t="shared" si="0"/>
        <v>1E-3</v>
      </c>
      <c r="H15" s="10">
        <f t="shared" si="0"/>
        <v>5.3499999999999999E-2</v>
      </c>
      <c r="I15" s="9">
        <v>7.89</v>
      </c>
      <c r="J15" s="8">
        <f>$F$3*C15</f>
        <v>1437000</v>
      </c>
      <c r="K15" s="8">
        <f>$G$3*D15</f>
        <v>1753000</v>
      </c>
      <c r="L15" s="8">
        <f>$H$3*E15</f>
        <v>98065500</v>
      </c>
      <c r="M15" s="8">
        <f t="shared" si="2"/>
        <v>254058000</v>
      </c>
      <c r="N15" s="7">
        <f t="shared" si="8"/>
        <v>474210000</v>
      </c>
      <c r="O15" s="7">
        <f t="shared" si="3"/>
        <v>578490000</v>
      </c>
      <c r="P15" s="7">
        <f t="shared" si="4"/>
        <v>32361615000</v>
      </c>
      <c r="Q15" s="7">
        <f t="shared" si="5"/>
        <v>83839140000</v>
      </c>
      <c r="R15" s="4">
        <v>0</v>
      </c>
      <c r="S15" s="4">
        <v>1</v>
      </c>
      <c r="T15" s="3">
        <f t="shared" si="6"/>
        <v>0</v>
      </c>
      <c r="U15" s="3">
        <f t="shared" si="7"/>
        <v>117253455000</v>
      </c>
    </row>
    <row r="16" spans="1:21" x14ac:dyDescent="0.25">
      <c r="A16" s="6" t="s">
        <v>8</v>
      </c>
      <c r="B16" s="5">
        <v>499</v>
      </c>
      <c r="C16" s="9">
        <v>0.1</v>
      </c>
      <c r="D16" s="9">
        <v>0.5</v>
      </c>
      <c r="E16" s="9">
        <v>1.68</v>
      </c>
      <c r="F16" s="10">
        <f t="shared" si="1"/>
        <v>1E-3</v>
      </c>
      <c r="G16" s="10">
        <f t="shared" si="0"/>
        <v>5.0000000000000001E-3</v>
      </c>
      <c r="H16" s="10">
        <f t="shared" si="0"/>
        <v>1.6799999999999999E-2</v>
      </c>
      <c r="I16" s="9"/>
      <c r="J16" s="8">
        <f>$F$3*C16</f>
        <v>1437000</v>
      </c>
      <c r="K16" s="8">
        <f>$G$3*D16</f>
        <v>8765000</v>
      </c>
      <c r="L16" s="8">
        <f>$H$3*E16</f>
        <v>30794400</v>
      </c>
      <c r="M16" s="8">
        <f t="shared" si="2"/>
        <v>0</v>
      </c>
      <c r="N16" s="7">
        <f t="shared" si="8"/>
        <v>717063000</v>
      </c>
      <c r="O16" s="7">
        <f t="shared" si="3"/>
        <v>4373735000</v>
      </c>
      <c r="P16" s="7">
        <f t="shared" si="4"/>
        <v>15366405600</v>
      </c>
      <c r="Q16" s="7">
        <f t="shared" si="5"/>
        <v>0</v>
      </c>
      <c r="R16" s="4">
        <v>1</v>
      </c>
      <c r="S16" s="4"/>
      <c r="T16" s="3">
        <f t="shared" si="6"/>
        <v>20457203600</v>
      </c>
      <c r="U16" s="3">
        <f t="shared" si="7"/>
        <v>0</v>
      </c>
    </row>
    <row r="17" spans="1:21" x14ac:dyDescent="0.25">
      <c r="A17" s="6" t="s">
        <v>9</v>
      </c>
      <c r="B17" s="5">
        <v>599</v>
      </c>
      <c r="C17" s="9">
        <v>0.1</v>
      </c>
      <c r="D17" s="9">
        <v>0.1</v>
      </c>
      <c r="E17" s="9">
        <v>0.1</v>
      </c>
      <c r="F17" s="10">
        <f t="shared" si="1"/>
        <v>1E-3</v>
      </c>
      <c r="G17" s="10">
        <f t="shared" si="0"/>
        <v>1E-3</v>
      </c>
      <c r="H17" s="10">
        <f t="shared" si="0"/>
        <v>1E-3</v>
      </c>
      <c r="I17" s="9"/>
      <c r="J17" s="8">
        <f>$F$3*C17</f>
        <v>1437000</v>
      </c>
      <c r="K17" s="8">
        <f>$G$3*D17</f>
        <v>1753000</v>
      </c>
      <c r="L17" s="8">
        <f>$H$3*E17</f>
        <v>1833000</v>
      </c>
      <c r="M17" s="8">
        <f t="shared" si="2"/>
        <v>0</v>
      </c>
      <c r="N17" s="7">
        <f t="shared" si="8"/>
        <v>860763000</v>
      </c>
      <c r="O17" s="7">
        <f t="shared" si="3"/>
        <v>1050047000</v>
      </c>
      <c r="P17" s="7">
        <f t="shared" si="4"/>
        <v>1097967000</v>
      </c>
      <c r="Q17" s="7">
        <f t="shared" si="5"/>
        <v>0</v>
      </c>
      <c r="R17" s="4">
        <v>1</v>
      </c>
      <c r="S17" s="4"/>
      <c r="T17" s="3">
        <f t="shared" si="6"/>
        <v>3008777000</v>
      </c>
      <c r="U17" s="3">
        <f t="shared" si="7"/>
        <v>0</v>
      </c>
    </row>
    <row r="18" spans="1:21" x14ac:dyDescent="0.25">
      <c r="A18" s="6" t="s">
        <v>10</v>
      </c>
      <c r="B18" s="5">
        <v>799</v>
      </c>
      <c r="C18" s="9">
        <v>0.1</v>
      </c>
      <c r="D18" s="9">
        <v>0.1</v>
      </c>
      <c r="E18" s="9">
        <v>0.73</v>
      </c>
      <c r="F18" s="10">
        <f t="shared" si="1"/>
        <v>1E-3</v>
      </c>
      <c r="G18" s="10">
        <f t="shared" si="0"/>
        <v>1E-3</v>
      </c>
      <c r="H18" s="10">
        <f t="shared" si="0"/>
        <v>7.3000000000000001E-3</v>
      </c>
      <c r="I18" s="9"/>
      <c r="J18" s="8">
        <f>$F$3*C18</f>
        <v>1437000</v>
      </c>
      <c r="K18" s="8">
        <f>$G$3*D18</f>
        <v>1753000</v>
      </c>
      <c r="L18" s="8">
        <f>$H$3*E18</f>
        <v>13380900</v>
      </c>
      <c r="M18" s="8">
        <f t="shared" si="2"/>
        <v>0</v>
      </c>
      <c r="N18" s="7">
        <f t="shared" si="8"/>
        <v>1148163000</v>
      </c>
      <c r="O18" s="7">
        <f t="shared" si="3"/>
        <v>1400647000</v>
      </c>
      <c r="P18" s="7">
        <f t="shared" si="4"/>
        <v>10691339100</v>
      </c>
      <c r="Q18" s="7">
        <f t="shared" si="5"/>
        <v>0</v>
      </c>
      <c r="R18" s="4">
        <v>1</v>
      </c>
      <c r="S18" s="4"/>
      <c r="T18" s="3">
        <f t="shared" si="6"/>
        <v>13240149100</v>
      </c>
      <c r="U18" s="3">
        <f t="shared" si="7"/>
        <v>0</v>
      </c>
    </row>
    <row r="19" spans="1:21" x14ac:dyDescent="0.25">
      <c r="A19" s="6" t="s">
        <v>11</v>
      </c>
      <c r="B19" s="5">
        <v>1199</v>
      </c>
      <c r="C19" s="9">
        <v>0.1</v>
      </c>
      <c r="D19" s="9">
        <v>0.1</v>
      </c>
      <c r="E19" s="9">
        <v>0.64</v>
      </c>
      <c r="F19" s="10">
        <f t="shared" si="1"/>
        <v>1E-3</v>
      </c>
      <c r="G19" s="10">
        <f t="shared" si="0"/>
        <v>1E-3</v>
      </c>
      <c r="H19" s="10">
        <f t="shared" si="0"/>
        <v>6.4000000000000003E-3</v>
      </c>
      <c r="I19" s="9"/>
      <c r="J19" s="8">
        <f>$F$3*C19</f>
        <v>1437000</v>
      </c>
      <c r="K19" s="8">
        <f>$G$3*D19</f>
        <v>1753000</v>
      </c>
      <c r="L19" s="8">
        <f>$H$3*E19</f>
        <v>11731200</v>
      </c>
      <c r="M19" s="8">
        <f t="shared" si="2"/>
        <v>0</v>
      </c>
      <c r="N19" s="7">
        <f t="shared" si="8"/>
        <v>1722963000</v>
      </c>
      <c r="O19" s="7">
        <f t="shared" si="3"/>
        <v>2101847000</v>
      </c>
      <c r="P19" s="7">
        <f t="shared" si="4"/>
        <v>14065708800</v>
      </c>
      <c r="Q19" s="7">
        <f t="shared" si="5"/>
        <v>0</v>
      </c>
      <c r="R19" s="4">
        <v>1</v>
      </c>
      <c r="S19" s="4"/>
      <c r="T19" s="3">
        <f t="shared" si="6"/>
        <v>17890518800</v>
      </c>
      <c r="U19" s="3">
        <f t="shared" si="7"/>
        <v>0</v>
      </c>
    </row>
    <row r="20" spans="1:21" x14ac:dyDescent="0.25">
      <c r="A20" s="6"/>
      <c r="B20" s="5"/>
      <c r="C20" s="9"/>
      <c r="D20" s="9"/>
      <c r="E20" s="9"/>
      <c r="F20" s="10">
        <f t="shared" si="1"/>
        <v>0</v>
      </c>
      <c r="G20" s="10">
        <f t="shared" ref="G20:G27" si="9">D20/100</f>
        <v>0</v>
      </c>
      <c r="H20" s="10">
        <f t="shared" ref="H20:H27" si="10">E20/100</f>
        <v>0</v>
      </c>
      <c r="I20" s="9"/>
      <c r="J20" s="8">
        <f>$F$3*C20</f>
        <v>0</v>
      </c>
      <c r="K20" s="8">
        <f>$G$3*D20</f>
        <v>0</v>
      </c>
      <c r="L20" s="8">
        <f>$H$3*E20</f>
        <v>0</v>
      </c>
      <c r="M20" s="8">
        <f t="shared" si="2"/>
        <v>0</v>
      </c>
      <c r="N20" s="7">
        <f t="shared" si="8"/>
        <v>0</v>
      </c>
      <c r="O20" s="7">
        <f t="shared" si="3"/>
        <v>0</v>
      </c>
      <c r="P20" s="7">
        <f t="shared" si="4"/>
        <v>0</v>
      </c>
      <c r="Q20" s="7">
        <f t="shared" si="5"/>
        <v>0</v>
      </c>
      <c r="R20" s="4"/>
      <c r="S20" s="4"/>
      <c r="T20" s="3">
        <f t="shared" si="6"/>
        <v>0</v>
      </c>
      <c r="U20" s="3">
        <f t="shared" si="7"/>
        <v>0</v>
      </c>
    </row>
    <row r="21" spans="1:21" x14ac:dyDescent="0.25">
      <c r="A21" s="6" t="s">
        <v>19</v>
      </c>
      <c r="B21" s="5">
        <v>249</v>
      </c>
      <c r="C21" s="9">
        <v>0</v>
      </c>
      <c r="D21" s="9">
        <v>0</v>
      </c>
      <c r="E21" s="9">
        <v>0.1</v>
      </c>
      <c r="F21" s="10">
        <f t="shared" si="1"/>
        <v>0</v>
      </c>
      <c r="G21" s="10">
        <f t="shared" si="9"/>
        <v>0</v>
      </c>
      <c r="H21" s="10">
        <f t="shared" si="10"/>
        <v>1E-3</v>
      </c>
      <c r="I21" s="9">
        <v>1.92</v>
      </c>
      <c r="J21" s="8">
        <f>$F$3*C21</f>
        <v>0</v>
      </c>
      <c r="K21" s="8">
        <f>$G$3*D21</f>
        <v>0</v>
      </c>
      <c r="L21" s="8">
        <f>$H$3*E21</f>
        <v>1833000</v>
      </c>
      <c r="M21" s="8">
        <f t="shared" si="2"/>
        <v>61824000</v>
      </c>
      <c r="N21" s="7">
        <f t="shared" si="8"/>
        <v>0</v>
      </c>
      <c r="O21" s="7">
        <f t="shared" si="3"/>
        <v>0</v>
      </c>
      <c r="P21" s="7">
        <f t="shared" si="4"/>
        <v>456417000</v>
      </c>
      <c r="Q21" s="7">
        <f t="shared" si="5"/>
        <v>15394176000</v>
      </c>
      <c r="R21" s="4">
        <v>0</v>
      </c>
      <c r="S21" s="4">
        <v>1</v>
      </c>
      <c r="T21" s="3">
        <f t="shared" si="6"/>
        <v>0</v>
      </c>
      <c r="U21" s="3">
        <f t="shared" si="7"/>
        <v>15850593000</v>
      </c>
    </row>
    <row r="22" spans="1:21" x14ac:dyDescent="0.25">
      <c r="A22" s="6" t="s">
        <v>12</v>
      </c>
      <c r="B22" s="5">
        <v>329</v>
      </c>
      <c r="C22" s="9">
        <v>0</v>
      </c>
      <c r="D22" s="9">
        <v>0</v>
      </c>
      <c r="E22" s="9">
        <v>0.64</v>
      </c>
      <c r="F22" s="10">
        <f t="shared" si="1"/>
        <v>0</v>
      </c>
      <c r="G22" s="10">
        <f t="shared" si="9"/>
        <v>0</v>
      </c>
      <c r="H22" s="10">
        <f t="shared" si="10"/>
        <v>6.4000000000000003E-3</v>
      </c>
      <c r="I22" s="9">
        <v>10.44</v>
      </c>
      <c r="J22" s="8">
        <f>$F$3*C22</f>
        <v>0</v>
      </c>
      <c r="K22" s="8">
        <f>$G$3*D22</f>
        <v>0</v>
      </c>
      <c r="L22" s="8">
        <f>$H$3*E22</f>
        <v>11731200</v>
      </c>
      <c r="M22" s="8">
        <f t="shared" si="2"/>
        <v>336168000</v>
      </c>
      <c r="N22" s="7">
        <f t="shared" si="8"/>
        <v>0</v>
      </c>
      <c r="O22" s="7">
        <f t="shared" si="3"/>
        <v>0</v>
      </c>
      <c r="P22" s="7">
        <f t="shared" si="4"/>
        <v>3859564800</v>
      </c>
      <c r="Q22" s="7">
        <f t="shared" si="5"/>
        <v>110599272000</v>
      </c>
      <c r="R22" s="4">
        <v>0</v>
      </c>
      <c r="S22" s="4">
        <v>1</v>
      </c>
      <c r="T22" s="3">
        <f t="shared" si="6"/>
        <v>0</v>
      </c>
      <c r="U22" s="3">
        <f t="shared" si="7"/>
        <v>114458836800</v>
      </c>
    </row>
    <row r="23" spans="1:21" x14ac:dyDescent="0.25">
      <c r="A23" s="6" t="s">
        <v>13</v>
      </c>
      <c r="B23" s="5">
        <v>399</v>
      </c>
      <c r="C23" s="9">
        <v>0</v>
      </c>
      <c r="D23" s="9">
        <v>0</v>
      </c>
      <c r="E23" s="9">
        <v>0.41</v>
      </c>
      <c r="F23" s="10">
        <f t="shared" si="1"/>
        <v>0</v>
      </c>
      <c r="G23" s="10">
        <f t="shared" si="9"/>
        <v>0</v>
      </c>
      <c r="H23" s="10">
        <f t="shared" si="10"/>
        <v>4.0999999999999995E-3</v>
      </c>
      <c r="I23" s="9">
        <v>4.95</v>
      </c>
      <c r="J23" s="8">
        <f>$F$3*C23</f>
        <v>0</v>
      </c>
      <c r="K23" s="8">
        <f>$G$3*D23</f>
        <v>0</v>
      </c>
      <c r="L23" s="8">
        <f>$H$3*E23</f>
        <v>7515300</v>
      </c>
      <c r="M23" s="8">
        <f t="shared" si="2"/>
        <v>159390000</v>
      </c>
      <c r="N23" s="7">
        <f t="shared" si="8"/>
        <v>0</v>
      </c>
      <c r="O23" s="7">
        <f t="shared" si="3"/>
        <v>0</v>
      </c>
      <c r="P23" s="7">
        <f t="shared" si="4"/>
        <v>2998604700</v>
      </c>
      <c r="Q23" s="7">
        <f t="shared" si="5"/>
        <v>63596610000</v>
      </c>
      <c r="R23" s="4">
        <v>0</v>
      </c>
      <c r="S23" s="4">
        <v>1</v>
      </c>
      <c r="T23" s="3">
        <f t="shared" si="6"/>
        <v>0</v>
      </c>
      <c r="U23" s="3">
        <f t="shared" si="7"/>
        <v>66595214700</v>
      </c>
    </row>
    <row r="24" spans="1:21" x14ac:dyDescent="0.25">
      <c r="A24" s="6" t="s">
        <v>14</v>
      </c>
      <c r="B24" s="5">
        <v>499</v>
      </c>
      <c r="C24" s="9">
        <v>0</v>
      </c>
      <c r="D24" s="9">
        <v>0</v>
      </c>
      <c r="E24" s="9">
        <v>1.53</v>
      </c>
      <c r="F24" s="10">
        <f t="shared" si="1"/>
        <v>0</v>
      </c>
      <c r="G24" s="10">
        <f t="shared" si="9"/>
        <v>0</v>
      </c>
      <c r="H24" s="10">
        <f t="shared" si="10"/>
        <v>1.5300000000000001E-2</v>
      </c>
      <c r="I24" s="9">
        <v>5.31</v>
      </c>
      <c r="J24" s="8">
        <f>$F$3*C24</f>
        <v>0</v>
      </c>
      <c r="K24" s="8">
        <f>$G$3*D24</f>
        <v>0</v>
      </c>
      <c r="L24" s="8">
        <f>$H$3*E24</f>
        <v>28044900</v>
      </c>
      <c r="M24" s="8">
        <f t="shared" si="2"/>
        <v>170982000</v>
      </c>
      <c r="N24" s="7">
        <f t="shared" si="8"/>
        <v>0</v>
      </c>
      <c r="O24" s="7">
        <f t="shared" si="3"/>
        <v>0</v>
      </c>
      <c r="P24" s="7">
        <f t="shared" si="4"/>
        <v>13994405100</v>
      </c>
      <c r="Q24" s="7">
        <f t="shared" si="5"/>
        <v>85320018000</v>
      </c>
      <c r="R24" s="4">
        <v>1</v>
      </c>
      <c r="S24" s="4">
        <v>0</v>
      </c>
      <c r="T24" s="3">
        <f t="shared" si="6"/>
        <v>99314423100</v>
      </c>
      <c r="U24" s="3">
        <f t="shared" si="7"/>
        <v>0</v>
      </c>
    </row>
    <row r="25" spans="1:21" x14ac:dyDescent="0.25">
      <c r="A25" s="6" t="s">
        <v>15</v>
      </c>
      <c r="B25" s="5">
        <v>599</v>
      </c>
      <c r="C25" s="9">
        <v>0</v>
      </c>
      <c r="D25" s="9">
        <v>0</v>
      </c>
      <c r="E25" s="9">
        <v>0.1</v>
      </c>
      <c r="F25" s="10">
        <f t="shared" si="1"/>
        <v>0</v>
      </c>
      <c r="G25" s="10">
        <f t="shared" si="9"/>
        <v>0</v>
      </c>
      <c r="H25" s="10">
        <f t="shared" si="10"/>
        <v>1E-3</v>
      </c>
      <c r="I25" s="9">
        <v>1.98</v>
      </c>
      <c r="J25" s="8">
        <f>$F$3*C25</f>
        <v>0</v>
      </c>
      <c r="K25" s="8">
        <f>$G$3*D25</f>
        <v>0</v>
      </c>
      <c r="L25" s="8">
        <f>$H$3*E25</f>
        <v>1833000</v>
      </c>
      <c r="M25" s="8">
        <f t="shared" si="2"/>
        <v>63756000</v>
      </c>
      <c r="N25" s="7">
        <f t="shared" si="8"/>
        <v>0</v>
      </c>
      <c r="O25" s="7">
        <f t="shared" si="3"/>
        <v>0</v>
      </c>
      <c r="P25" s="7">
        <f t="shared" si="4"/>
        <v>1097967000</v>
      </c>
      <c r="Q25" s="7">
        <f t="shared" si="5"/>
        <v>38189844000</v>
      </c>
      <c r="R25" s="4">
        <v>1</v>
      </c>
      <c r="S25" s="4">
        <v>0</v>
      </c>
      <c r="T25" s="3">
        <f t="shared" si="6"/>
        <v>39287811000</v>
      </c>
      <c r="U25" s="3">
        <f t="shared" si="7"/>
        <v>0</v>
      </c>
    </row>
    <row r="26" spans="1:21" x14ac:dyDescent="0.25">
      <c r="A26" s="6" t="s">
        <v>16</v>
      </c>
      <c r="B26" s="5">
        <v>699</v>
      </c>
      <c r="C26" s="9">
        <v>0</v>
      </c>
      <c r="D26" s="9">
        <v>0</v>
      </c>
      <c r="E26" s="9">
        <v>0.85</v>
      </c>
      <c r="F26" s="10">
        <f t="shared" si="1"/>
        <v>0</v>
      </c>
      <c r="G26" s="10">
        <f t="shared" si="9"/>
        <v>0</v>
      </c>
      <c r="H26" s="10">
        <f t="shared" si="10"/>
        <v>8.5000000000000006E-3</v>
      </c>
      <c r="I26" s="9"/>
      <c r="J26" s="8">
        <f>$F$3*C26</f>
        <v>0</v>
      </c>
      <c r="K26" s="8">
        <f>$G$3*D26</f>
        <v>0</v>
      </c>
      <c r="L26" s="8">
        <f>$H$3*E26</f>
        <v>15580500</v>
      </c>
      <c r="M26" s="8">
        <f t="shared" si="2"/>
        <v>0</v>
      </c>
      <c r="N26" s="7">
        <f t="shared" si="8"/>
        <v>0</v>
      </c>
      <c r="O26" s="7">
        <f t="shared" si="3"/>
        <v>0</v>
      </c>
      <c r="P26" s="7">
        <f t="shared" si="4"/>
        <v>10890769500</v>
      </c>
      <c r="Q26" s="7">
        <f t="shared" si="5"/>
        <v>0</v>
      </c>
      <c r="R26" s="4">
        <v>1</v>
      </c>
      <c r="S26" s="4">
        <v>0</v>
      </c>
      <c r="T26" s="3">
        <f t="shared" si="6"/>
        <v>10890769500</v>
      </c>
      <c r="U26" s="3">
        <f t="shared" si="7"/>
        <v>0</v>
      </c>
    </row>
    <row r="27" spans="1:21" x14ac:dyDescent="0.25">
      <c r="A27" s="6" t="s">
        <v>17</v>
      </c>
      <c r="B27" s="5">
        <v>1199</v>
      </c>
      <c r="C27" s="9">
        <v>0</v>
      </c>
      <c r="D27" s="9">
        <v>0</v>
      </c>
      <c r="E27" s="9">
        <v>0.1</v>
      </c>
      <c r="F27" s="10">
        <f t="shared" si="1"/>
        <v>0</v>
      </c>
      <c r="G27" s="10">
        <f t="shared" si="9"/>
        <v>0</v>
      </c>
      <c r="H27" s="10">
        <f t="shared" si="10"/>
        <v>1E-3</v>
      </c>
      <c r="I27" s="9"/>
      <c r="J27" s="8">
        <f>$F$3*C27</f>
        <v>0</v>
      </c>
      <c r="K27" s="8">
        <f>$G$3*D27</f>
        <v>0</v>
      </c>
      <c r="L27" s="8">
        <f>$H$3*E27</f>
        <v>1833000</v>
      </c>
      <c r="M27" s="8">
        <f t="shared" si="2"/>
        <v>0</v>
      </c>
      <c r="N27" s="7">
        <f t="shared" si="8"/>
        <v>0</v>
      </c>
      <c r="O27" s="7">
        <f t="shared" si="3"/>
        <v>0</v>
      </c>
      <c r="P27" s="7">
        <f t="shared" si="4"/>
        <v>2197767000</v>
      </c>
      <c r="Q27" s="7">
        <f t="shared" si="5"/>
        <v>0</v>
      </c>
      <c r="R27" s="4">
        <v>1</v>
      </c>
      <c r="S27" s="4">
        <v>0</v>
      </c>
      <c r="T27" s="3">
        <f t="shared" si="6"/>
        <v>2197767000</v>
      </c>
      <c r="U27" s="3">
        <f t="shared" si="7"/>
        <v>0</v>
      </c>
    </row>
    <row r="28" spans="1:21" x14ac:dyDescent="0.25">
      <c r="A28" s="1"/>
      <c r="B28" s="2"/>
      <c r="C28" s="2"/>
      <c r="D28" s="2"/>
      <c r="E28" s="2"/>
      <c r="S28" t="s">
        <v>35</v>
      </c>
      <c r="T28" s="3">
        <f>SUM(T4:T27)</f>
        <v>318521061100</v>
      </c>
      <c r="U28" s="3">
        <f>SUM(U4:U27)</f>
        <v>540161592600</v>
      </c>
    </row>
    <row r="29" spans="1:21" x14ac:dyDescent="0.25">
      <c r="A29" s="1" t="s">
        <v>20</v>
      </c>
      <c r="B29" s="2">
        <v>599</v>
      </c>
      <c r="C29" s="2"/>
      <c r="D29" s="2"/>
      <c r="E29" s="2"/>
    </row>
    <row r="30" spans="1:21" x14ac:dyDescent="0.25">
      <c r="A30" s="1" t="s">
        <v>21</v>
      </c>
      <c r="B30" s="2">
        <v>799</v>
      </c>
      <c r="C30" s="2"/>
      <c r="D30" s="2"/>
      <c r="E30" s="2"/>
      <c r="I30" t="s">
        <v>37</v>
      </c>
      <c r="J30" s="3">
        <f>SUM(Q12,Q13)</f>
        <v>34810776000</v>
      </c>
      <c r="K30">
        <v>1</v>
      </c>
      <c r="S30" t="s">
        <v>36</v>
      </c>
      <c r="T30">
        <f>U28/T28</f>
        <v>1.6958426257107555</v>
      </c>
    </row>
    <row r="31" spans="1:21" x14ac:dyDescent="0.25">
      <c r="A31" s="1">
        <v>4080</v>
      </c>
      <c r="B31" s="2">
        <v>899</v>
      </c>
      <c r="C31" s="2"/>
      <c r="D31" s="2"/>
      <c r="E31" s="2"/>
      <c r="I31" t="s">
        <v>38</v>
      </c>
      <c r="J31" s="3">
        <f>SUM(N15:Q19)</f>
        <v>171850103500</v>
      </c>
      <c r="K31">
        <v>2</v>
      </c>
    </row>
    <row r="32" spans="1:21" x14ac:dyDescent="0.25">
      <c r="A32" s="1" t="s">
        <v>22</v>
      </c>
      <c r="B32" s="2">
        <v>1599</v>
      </c>
      <c r="C32" s="2"/>
      <c r="D32" s="2"/>
      <c r="E32" s="2"/>
      <c r="I32" t="s">
        <v>39</v>
      </c>
      <c r="J32" s="3">
        <f>SUM(N21:Q27)</f>
        <v>348595415100</v>
      </c>
      <c r="K32">
        <v>3</v>
      </c>
    </row>
    <row r="33" spans="9:11" x14ac:dyDescent="0.25">
      <c r="I33" t="s">
        <v>40</v>
      </c>
      <c r="J33" s="3">
        <v>101053499114.834</v>
      </c>
      <c r="K33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Neska</dc:creator>
  <cp:lastModifiedBy>Tomasz Neska</cp:lastModifiedBy>
  <dcterms:created xsi:type="dcterms:W3CDTF">2023-04-14T15:10:05Z</dcterms:created>
  <dcterms:modified xsi:type="dcterms:W3CDTF">2023-04-15T14:31:19Z</dcterms:modified>
</cp:coreProperties>
</file>