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a7c75c2552b500/Рабочий стол/4 курс/Экономика/"/>
    </mc:Choice>
  </mc:AlternateContent>
  <xr:revisionPtr revIDLastSave="0" documentId="8_{6F54DE78-3E3A-4D37-B77C-721E178187C8}" xr6:coauthVersionLast="45" xr6:coauthVersionMax="45" xr10:uidLastSave="{00000000-0000-0000-0000-000000000000}"/>
  <bookViews>
    <workbookView xWindow="-108" yWindow="-108" windowWidth="23256" windowHeight="12576" xr2:uid="{00336DC2-90B2-4E24-BCFB-D01652FD56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1" l="1"/>
  <c r="B49" i="1"/>
  <c r="B48" i="1"/>
  <c r="B25" i="1"/>
  <c r="B47" i="1"/>
  <c r="B44" i="1"/>
  <c r="B43" i="1"/>
  <c r="B46" i="1"/>
  <c r="B45" i="1"/>
  <c r="B27" i="1"/>
  <c r="E16" i="1"/>
  <c r="E12" i="1"/>
  <c r="E14" i="1"/>
  <c r="B28" i="1"/>
  <c r="C17" i="1"/>
  <c r="B17" i="1"/>
  <c r="B13" i="1"/>
  <c r="E13" i="1"/>
  <c r="B12" i="1"/>
</calcChain>
</file>

<file path=xl/sharedStrings.xml><?xml version="1.0" encoding="utf-8"?>
<sst xmlns="http://schemas.openxmlformats.org/spreadsheetml/2006/main" count="48" uniqueCount="48">
  <si>
    <t>остатки оборотных средств</t>
  </si>
  <si>
    <t>Дата</t>
  </si>
  <si>
    <t>Сумма тыс.руб</t>
  </si>
  <si>
    <t>Коб</t>
  </si>
  <si>
    <t>2 квартал</t>
  </si>
  <si>
    <t>Длительность</t>
  </si>
  <si>
    <t>за все кварталы</t>
  </si>
  <si>
    <t xml:space="preserve">1 марта </t>
  </si>
  <si>
    <t xml:space="preserve">1 февраля </t>
  </si>
  <si>
    <t xml:space="preserve">На 1 января </t>
  </si>
  <si>
    <t>1 апреля</t>
  </si>
  <si>
    <t>1 мая</t>
  </si>
  <si>
    <t>1 июня</t>
  </si>
  <si>
    <t>1 июля</t>
  </si>
  <si>
    <t>1 квартал</t>
  </si>
  <si>
    <t>ОРП</t>
  </si>
  <si>
    <t>Коб1</t>
  </si>
  <si>
    <t>Коб2</t>
  </si>
  <si>
    <t>Задача 2</t>
  </si>
  <si>
    <t>Тыс руб</t>
  </si>
  <si>
    <t>тыс руб</t>
  </si>
  <si>
    <t>Длительность за 2018</t>
  </si>
  <si>
    <t>Длительность за 2019</t>
  </si>
  <si>
    <t>Ссос 2019</t>
  </si>
  <si>
    <t>Ссос2018</t>
  </si>
  <si>
    <t>ОРП 2019</t>
  </si>
  <si>
    <t>ОРП 2018</t>
  </si>
  <si>
    <t>Задача 3</t>
  </si>
  <si>
    <t>годовой выпуск изделия</t>
  </si>
  <si>
    <t>страховой запас</t>
  </si>
  <si>
    <t>подготовительный запас</t>
  </si>
  <si>
    <t>Дпц</t>
  </si>
  <si>
    <t>себестоимость изделия</t>
  </si>
  <si>
    <t>коэф. Нарастания затрат</t>
  </si>
  <si>
    <t xml:space="preserve">нахождение на складе </t>
  </si>
  <si>
    <t>расход пластика на одно изделие</t>
  </si>
  <si>
    <t>поставка пластика каждые</t>
  </si>
  <si>
    <t>расход поролона на одно изделие</t>
  </si>
  <si>
    <t>страховой запас поролона</t>
  </si>
  <si>
    <t>поставка поролона</t>
  </si>
  <si>
    <t>Нрп</t>
  </si>
  <si>
    <t>Нпр пластика</t>
  </si>
  <si>
    <t>Нпр поролона</t>
  </si>
  <si>
    <t>Р поролона</t>
  </si>
  <si>
    <t>Р пластика</t>
  </si>
  <si>
    <t>З</t>
  </si>
  <si>
    <t>Нзп</t>
  </si>
  <si>
    <t>Нос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</si>
</sst>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94D7-1BBF-4C4F-8ABF-59398AD77294}">
  <dimension ref="A1:H50"/>
  <sheetViews>
    <sheetView tabSelected="1" topLeftCell="A12" workbookViewId="0">
      <selection activeCell="C52" sqref="C52"/>
    </sheetView>
  </sheetViews>
  <sheetFormatPr defaultRowHeight="14.4" x14ac:dyDescent="0.3"/>
  <cols>
    <col min="1" max="1" width="21.6640625" bestFit="1" customWidth="1"/>
    <col min="3" max="3" width="11.77734375" customWidth="1"/>
    <col min="4" max="4" width="26.6640625" customWidth="1"/>
  </cols>
  <sheetData>
    <row r="1" spans="1:5" x14ac:dyDescent="0.3">
      <c r="A1" s="1" t="s">
        <v>0</v>
      </c>
      <c r="B1" s="1"/>
      <c r="C1" s="1"/>
      <c r="D1" s="1"/>
    </row>
    <row r="2" spans="1:5" ht="28.8" x14ac:dyDescent="0.3">
      <c r="A2" t="s">
        <v>1</v>
      </c>
      <c r="B2" s="2" t="s">
        <v>2</v>
      </c>
      <c r="C2" s="2"/>
      <c r="D2" s="2"/>
    </row>
    <row r="3" spans="1:5" x14ac:dyDescent="0.3">
      <c r="A3" s="3" t="s">
        <v>9</v>
      </c>
      <c r="B3" s="3">
        <v>4456</v>
      </c>
      <c r="C3" s="3"/>
      <c r="D3" s="3"/>
    </row>
    <row r="4" spans="1:5" x14ac:dyDescent="0.3">
      <c r="A4" s="3" t="s">
        <v>8</v>
      </c>
      <c r="B4" s="3">
        <v>4455</v>
      </c>
      <c r="C4" s="3"/>
      <c r="D4" s="3"/>
    </row>
    <row r="5" spans="1:5" x14ac:dyDescent="0.3">
      <c r="A5" s="3" t="s">
        <v>7</v>
      </c>
      <c r="B5" s="3">
        <v>4654</v>
      </c>
      <c r="C5" s="3"/>
      <c r="D5" s="3"/>
    </row>
    <row r="6" spans="1:5" x14ac:dyDescent="0.3">
      <c r="A6" s="3" t="s">
        <v>10</v>
      </c>
      <c r="B6" s="3">
        <v>4445</v>
      </c>
      <c r="C6" s="6"/>
      <c r="D6" s="6"/>
    </row>
    <row r="7" spans="1:5" x14ac:dyDescent="0.3">
      <c r="A7" s="3" t="s">
        <v>11</v>
      </c>
      <c r="B7" s="3">
        <v>4445</v>
      </c>
      <c r="C7" s="6"/>
      <c r="D7" s="6"/>
    </row>
    <row r="8" spans="1:5" x14ac:dyDescent="0.3">
      <c r="A8" s="3" t="s">
        <v>12</v>
      </c>
      <c r="B8" s="3">
        <v>4454</v>
      </c>
      <c r="C8" s="6"/>
      <c r="D8" s="6"/>
    </row>
    <row r="9" spans="1:5" x14ac:dyDescent="0.3">
      <c r="A9" s="5" t="s">
        <v>13</v>
      </c>
      <c r="B9" s="3">
        <v>4555</v>
      </c>
      <c r="C9" s="6"/>
      <c r="D9" s="6"/>
    </row>
    <row r="11" spans="1:5" x14ac:dyDescent="0.3">
      <c r="C11" t="s">
        <v>15</v>
      </c>
    </row>
    <row r="12" spans="1:5" x14ac:dyDescent="0.3">
      <c r="A12" s="3" t="s">
        <v>14</v>
      </c>
      <c r="B12">
        <f>((B3+B4)/2+(B4+B5)/2+(B5+B6)/2)/3</f>
        <v>4519.833333333333</v>
      </c>
      <c r="C12">
        <v>13956</v>
      </c>
      <c r="D12" t="s">
        <v>3</v>
      </c>
      <c r="E12">
        <f>C17/B17</f>
        <v>6.281210007975222</v>
      </c>
    </row>
    <row r="13" spans="1:5" x14ac:dyDescent="0.3">
      <c r="A13" s="3" t="s">
        <v>4</v>
      </c>
      <c r="B13">
        <f>((B6+B7)/2+(B7+B8)/2+(B8+B9)/2)/3</f>
        <v>4466.333333333333</v>
      </c>
      <c r="C13">
        <v>14266</v>
      </c>
      <c r="D13" t="s">
        <v>16</v>
      </c>
      <c r="E13">
        <f>C12/B12</f>
        <v>3.0877244736162841</v>
      </c>
    </row>
    <row r="14" spans="1:5" x14ac:dyDescent="0.3">
      <c r="A14" s="3"/>
      <c r="D14" t="s">
        <v>17</v>
      </c>
      <c r="E14">
        <f>C13/B13</f>
        <v>3.1941189641017989</v>
      </c>
    </row>
    <row r="15" spans="1:5" x14ac:dyDescent="0.3">
      <c r="A15" s="3"/>
    </row>
    <row r="16" spans="1:5" x14ac:dyDescent="0.3">
      <c r="D16" t="s">
        <v>5</v>
      </c>
      <c r="E16" s="4">
        <f>180*B17/C17</f>
        <v>28.656898873219475</v>
      </c>
    </row>
    <row r="17" spans="1:4" x14ac:dyDescent="0.3">
      <c r="A17" s="3" t="s">
        <v>6</v>
      </c>
      <c r="B17">
        <f>SUM(B12:B13)/2</f>
        <v>4493.083333333333</v>
      </c>
      <c r="C17">
        <f>SUM(C12:C13)</f>
        <v>28222</v>
      </c>
    </row>
    <row r="22" spans="1:4" x14ac:dyDescent="0.3">
      <c r="A22" t="s">
        <v>18</v>
      </c>
    </row>
    <row r="23" spans="1:4" x14ac:dyDescent="0.3">
      <c r="B23" t="s">
        <v>19</v>
      </c>
      <c r="D23" t="s">
        <v>20</v>
      </c>
    </row>
    <row r="24" spans="1:4" x14ac:dyDescent="0.3">
      <c r="A24" t="s">
        <v>24</v>
      </c>
      <c r="B24">
        <v>16777</v>
      </c>
      <c r="C24" t="s">
        <v>26</v>
      </c>
      <c r="D24">
        <v>78900</v>
      </c>
    </row>
    <row r="25" spans="1:4" x14ac:dyDescent="0.3">
      <c r="A25" t="s">
        <v>23</v>
      </c>
      <c r="B25">
        <f>C28*D25/360</f>
        <v>16218.333333333334</v>
      </c>
      <c r="C25" t="s">
        <v>25</v>
      </c>
      <c r="D25">
        <v>78900</v>
      </c>
    </row>
    <row r="27" spans="1:4" x14ac:dyDescent="0.3">
      <c r="A27" t="s">
        <v>21</v>
      </c>
      <c r="B27">
        <f>360*B24/D24</f>
        <v>76.549049429657799</v>
      </c>
      <c r="C27">
        <v>77</v>
      </c>
    </row>
    <row r="28" spans="1:4" x14ac:dyDescent="0.3">
      <c r="A28" t="s">
        <v>22</v>
      </c>
      <c r="B28">
        <f>B27-3</f>
        <v>73.549049429657799</v>
      </c>
      <c r="C28">
        <v>74</v>
      </c>
    </row>
    <row r="31" spans="1:4" x14ac:dyDescent="0.3">
      <c r="A31" t="s">
        <v>27</v>
      </c>
    </row>
    <row r="32" spans="1:4" ht="28.8" x14ac:dyDescent="0.3">
      <c r="A32" s="2" t="s">
        <v>28</v>
      </c>
      <c r="B32">
        <v>10500</v>
      </c>
    </row>
    <row r="33" spans="1:8" ht="28.8" x14ac:dyDescent="0.3">
      <c r="A33" s="2" t="s">
        <v>35</v>
      </c>
      <c r="B33">
        <v>1.6</v>
      </c>
      <c r="C33">
        <v>150</v>
      </c>
      <c r="D33" s="2" t="s">
        <v>37</v>
      </c>
      <c r="E33">
        <v>0.2</v>
      </c>
      <c r="F33">
        <v>100</v>
      </c>
    </row>
    <row r="34" spans="1:8" ht="43.2" x14ac:dyDescent="0.3">
      <c r="A34" s="2" t="s">
        <v>36</v>
      </c>
      <c r="B34">
        <v>16</v>
      </c>
      <c r="C34" s="2" t="s">
        <v>39</v>
      </c>
      <c r="D34" s="2">
        <v>12</v>
      </c>
      <c r="E34" s="2"/>
      <c r="F34" s="2"/>
      <c r="G34" s="2"/>
      <c r="H34" s="2"/>
    </row>
    <row r="35" spans="1:8" ht="43.2" x14ac:dyDescent="0.3">
      <c r="A35" s="2" t="s">
        <v>29</v>
      </c>
      <c r="B35">
        <v>3</v>
      </c>
      <c r="C35" s="2" t="s">
        <v>38</v>
      </c>
      <c r="D35" s="2">
        <v>5</v>
      </c>
      <c r="E35" s="2"/>
      <c r="F35" s="2"/>
      <c r="G35" s="2"/>
      <c r="H35" s="2"/>
    </row>
    <row r="36" spans="1:8" ht="28.8" x14ac:dyDescent="0.3">
      <c r="A36" s="2" t="s">
        <v>30</v>
      </c>
      <c r="B36">
        <v>1</v>
      </c>
      <c r="C36" s="2"/>
      <c r="D36" s="2"/>
      <c r="E36" s="2"/>
      <c r="F36" s="2"/>
      <c r="G36" s="2"/>
      <c r="H36" s="2"/>
    </row>
    <row r="37" spans="1:8" x14ac:dyDescent="0.3">
      <c r="A37" s="2" t="s">
        <v>31</v>
      </c>
      <c r="B37">
        <v>0.1</v>
      </c>
      <c r="C37" s="2"/>
      <c r="D37" s="2"/>
      <c r="E37" s="2"/>
      <c r="F37" s="2"/>
      <c r="G37" s="2"/>
      <c r="H37" s="2"/>
    </row>
    <row r="38" spans="1:8" ht="28.8" x14ac:dyDescent="0.3">
      <c r="A38" s="2" t="s">
        <v>32</v>
      </c>
      <c r="B38">
        <v>3200</v>
      </c>
      <c r="C38" s="2"/>
      <c r="D38" s="2"/>
      <c r="E38" s="2"/>
      <c r="F38" s="2"/>
      <c r="G38" s="2"/>
      <c r="H38" s="2"/>
    </row>
    <row r="39" spans="1:8" ht="28.8" x14ac:dyDescent="0.3">
      <c r="A39" s="2" t="s">
        <v>33</v>
      </c>
      <c r="B39">
        <v>0.5</v>
      </c>
      <c r="C39" s="2"/>
      <c r="D39" s="2"/>
      <c r="E39" s="2"/>
      <c r="F39" s="2"/>
      <c r="G39" s="2"/>
      <c r="H39" s="2"/>
    </row>
    <row r="40" spans="1:8" x14ac:dyDescent="0.3">
      <c r="A40" s="2" t="s">
        <v>34</v>
      </c>
      <c r="B40">
        <v>4</v>
      </c>
      <c r="C40" s="2"/>
      <c r="D40" s="2"/>
      <c r="E40" s="2"/>
      <c r="F40" s="2"/>
      <c r="G40" s="2"/>
      <c r="H40" s="2"/>
    </row>
    <row r="41" spans="1:8" x14ac:dyDescent="0.3">
      <c r="C41" s="2"/>
      <c r="D41" s="2"/>
      <c r="E41" s="2"/>
      <c r="F41" s="2"/>
      <c r="G41" s="2"/>
      <c r="H41" s="2"/>
    </row>
    <row r="42" spans="1:8" x14ac:dyDescent="0.3">
      <c r="C42" s="2"/>
      <c r="D42" s="2"/>
      <c r="E42" s="2"/>
      <c r="F42" s="2"/>
      <c r="G42" s="2"/>
      <c r="H42" s="2"/>
    </row>
    <row r="43" spans="1:8" x14ac:dyDescent="0.3">
      <c r="A43" s="2" t="s">
        <v>41</v>
      </c>
      <c r="B43">
        <f>B45*(B34+B35+B36)</f>
        <v>140000</v>
      </c>
      <c r="C43" s="2"/>
      <c r="D43" s="2"/>
      <c r="E43" s="2"/>
      <c r="F43" s="2"/>
      <c r="G43" s="2"/>
      <c r="H43" s="2"/>
    </row>
    <row r="44" spans="1:8" x14ac:dyDescent="0.3">
      <c r="A44" s="2" t="s">
        <v>42</v>
      </c>
      <c r="B44">
        <f>B46*(D34+D35)</f>
        <v>9916.6666666666679</v>
      </c>
      <c r="C44" s="2"/>
      <c r="D44" s="2"/>
      <c r="E44" s="2"/>
      <c r="F44" s="2"/>
      <c r="G44" s="2"/>
      <c r="H44" s="2"/>
    </row>
    <row r="45" spans="1:8" x14ac:dyDescent="0.3">
      <c r="A45" s="2" t="s">
        <v>44</v>
      </c>
      <c r="B45">
        <f>(B32*B33*C33)/360</f>
        <v>7000</v>
      </c>
      <c r="C45" s="2"/>
      <c r="D45" s="2"/>
      <c r="E45" s="2"/>
      <c r="F45" s="2"/>
      <c r="G45" s="2"/>
      <c r="H45" s="2"/>
    </row>
    <row r="46" spans="1:8" x14ac:dyDescent="0.3">
      <c r="A46" s="2" t="s">
        <v>43</v>
      </c>
      <c r="B46">
        <f>(B32*E33*F33)/360</f>
        <v>583.33333333333337</v>
      </c>
    </row>
    <row r="47" spans="1:8" x14ac:dyDescent="0.3">
      <c r="A47" s="2" t="s">
        <v>45</v>
      </c>
      <c r="B47">
        <f>B32*B38/360</f>
        <v>93333.333333333328</v>
      </c>
    </row>
    <row r="48" spans="1:8" x14ac:dyDescent="0.3">
      <c r="A48" s="2" t="s">
        <v>46</v>
      </c>
      <c r="B48">
        <f>B47*B37*B39</f>
        <v>4666.666666666667</v>
      </c>
    </row>
    <row r="49" spans="1:2" x14ac:dyDescent="0.3">
      <c r="A49" s="2" t="s">
        <v>40</v>
      </c>
      <c r="B49">
        <f>B47*B40</f>
        <v>373333.33333333331</v>
      </c>
    </row>
    <row r="50" spans="1:2" x14ac:dyDescent="0.3">
      <c r="A50" s="2" t="s">
        <v>47</v>
      </c>
      <c r="B50">
        <f>B43+B44+B48+B49</f>
        <v>527916.66666666663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Панфило</dc:creator>
  <cp:lastModifiedBy>Ярослав Панфило</cp:lastModifiedBy>
  <dcterms:created xsi:type="dcterms:W3CDTF">2023-11-08T11:03:47Z</dcterms:created>
  <dcterms:modified xsi:type="dcterms:W3CDTF">2023-11-08T11:54:55Z</dcterms:modified>
</cp:coreProperties>
</file>