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speen\Documents\Portfolio\"/>
    </mc:Choice>
  </mc:AlternateContent>
  <xr:revisionPtr revIDLastSave="0" documentId="13_ncr:1_{421C93D1-CD06-4B07-A8AE-36CA4B32D1A8}" xr6:coauthVersionLast="47" xr6:coauthVersionMax="47" xr10:uidLastSave="{00000000-0000-0000-0000-000000000000}"/>
  <bookViews>
    <workbookView xWindow="-120" yWindow="-120" windowWidth="38640" windowHeight="21840" xr2:uid="{5D1961A9-1E5C-4C4B-B920-F80832BDCD7B}"/>
  </bookViews>
  <sheets>
    <sheet name="Calendar" sheetId="1" r:id="rId1"/>
    <sheet name="Events" sheetId="2" r:id="rId2"/>
    <sheet name="Support Calendars" sheetId="3" state="hidden" r:id="rId3"/>
  </sheets>
  <definedNames>
    <definedName name="Holiday_names">OFFSET(Events!$P$4,0,0,(COUNTIF(Events!$P:$P, "&lt;&gt;")) - 2, 1)</definedName>
    <definedName name="Holidays">OFFSET(Events!$U$4,0,0,(COUNTIF(Events!$U:$U, "&lt;&gt;")) - 1, 1)</definedName>
    <definedName name="Month">Calendar!$D$4</definedName>
    <definedName name="Month_Num">Calendar!$D$5</definedName>
    <definedName name="New_Event">Calendar!$M$7:$S$7</definedName>
    <definedName name="Year">Calendar!$F$4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" i="1" l="1" a="1"/>
  <c r="Q7" i="1" s="1"/>
  <c r="G6" i="2" a="1"/>
  <c r="G6" i="2" s="1"/>
  <c r="G5" i="2" a="1"/>
  <c r="G5" i="2" s="1"/>
  <c r="G4" i="2" a="1"/>
  <c r="G4" i="2" s="1"/>
  <c r="B4" i="2"/>
  <c r="B5" i="2"/>
  <c r="B6" i="2"/>
  <c r="O2" i="3"/>
  <c r="F2" i="3"/>
  <c r="T22" i="2"/>
  <c r="U22" i="2" s="1"/>
  <c r="T21" i="2"/>
  <c r="U21" i="2" s="1"/>
  <c r="T20" i="2"/>
  <c r="U20" i="2" s="1"/>
  <c r="T19" i="2"/>
  <c r="U19" i="2" s="1"/>
  <c r="T17" i="2"/>
  <c r="R17" i="2" s="1"/>
  <c r="T16" i="2"/>
  <c r="U16" i="2" s="1"/>
  <c r="T15" i="2"/>
  <c r="U15" i="2" s="1"/>
  <c r="T14" i="2"/>
  <c r="R14" i="2" s="1"/>
  <c r="T13" i="2"/>
  <c r="R13" i="2" s="1"/>
  <c r="T11" i="2"/>
  <c r="U11" i="2" s="1"/>
  <c r="T12" i="2"/>
  <c r="U12" i="2" s="1"/>
  <c r="T10" i="2"/>
  <c r="R10" i="2" s="1"/>
  <c r="T9" i="2"/>
  <c r="R9" i="2" s="1"/>
  <c r="U9" i="2" s="1"/>
  <c r="T8" i="2"/>
  <c r="R8" i="2" s="1"/>
  <c r="T7" i="2"/>
  <c r="R7" i="2" s="1"/>
  <c r="T6" i="2"/>
  <c r="U6" i="2" s="1"/>
  <c r="T5" i="2"/>
  <c r="R5" i="2" s="1"/>
  <c r="T4" i="2"/>
  <c r="U4" i="2" s="1"/>
  <c r="D5" i="1"/>
  <c r="M2" i="3" s="1"/>
  <c r="L4" i="3" l="1"/>
  <c r="M4" i="3" s="1"/>
  <c r="M5" i="3" s="1" a="1"/>
  <c r="M5" i="3" s="1"/>
  <c r="D8" i="1" s="1"/>
  <c r="C4" i="3"/>
  <c r="D2" i="3"/>
  <c r="U17" i="2"/>
  <c r="U18" i="2" s="1"/>
  <c r="U14" i="2"/>
  <c r="U13" i="2"/>
  <c r="U10" i="2"/>
  <c r="U8" i="2"/>
  <c r="U7" i="2"/>
  <c r="U5" i="2"/>
  <c r="L5" i="3" l="1" a="1"/>
  <c r="L5" i="3" s="1"/>
  <c r="C8" i="1" s="1"/>
  <c r="N4" i="3"/>
  <c r="N5" i="3" s="1" a="1"/>
  <c r="N5" i="3" s="1"/>
  <c r="E8" i="1" s="1"/>
  <c r="S18" i="2"/>
  <c r="T18" i="2"/>
  <c r="R18" i="2"/>
  <c r="C5" i="3" a="1"/>
  <c r="C5" i="3" s="1"/>
  <c r="C7" i="1" s="1"/>
  <c r="D4" i="3"/>
  <c r="O4" i="3" l="1"/>
  <c r="O5" i="3" s="1" a="1"/>
  <c r="O5" i="3" s="1"/>
  <c r="F8" i="1" s="1"/>
  <c r="D5" i="3" a="1"/>
  <c r="D5" i="3" s="1"/>
  <c r="D7" i="1" s="1"/>
  <c r="E4" i="3"/>
  <c r="P4" i="3" l="1"/>
  <c r="P5" i="3" s="1" a="1"/>
  <c r="P5" i="3" s="1"/>
  <c r="G8" i="1" s="1"/>
  <c r="E5" i="3" a="1"/>
  <c r="E5" i="3" s="1"/>
  <c r="E7" i="1" s="1"/>
  <c r="F4" i="3"/>
  <c r="G4" i="3" s="1"/>
  <c r="Q4" i="3" l="1"/>
  <c r="Q5" i="3" s="1" a="1"/>
  <c r="Q5" i="3" s="1"/>
  <c r="H8" i="1" s="1"/>
  <c r="F5" i="3" a="1"/>
  <c r="F5" i="3" s="1"/>
  <c r="F7" i="1" s="1"/>
  <c r="R4" i="3" l="1"/>
  <c r="R5" i="3" s="1" a="1"/>
  <c r="R5" i="3" s="1"/>
  <c r="I8" i="1" s="1"/>
  <c r="B9" i="1" s="1" a="1"/>
  <c r="B9" i="1" s="1"/>
  <c r="G5" i="3" a="1"/>
  <c r="G5" i="3" s="1"/>
  <c r="G7" i="1" s="1"/>
  <c r="H4" i="3"/>
  <c r="L6" i="3" l="1"/>
  <c r="L7" i="3" s="1" a="1"/>
  <c r="L7" i="3" s="1"/>
  <c r="C10" i="1" s="1"/>
  <c r="K5" i="3" a="1"/>
  <c r="K5" i="3" s="1"/>
  <c r="I4" i="3"/>
  <c r="H5" i="3" a="1"/>
  <c r="H5" i="3" s="1"/>
  <c r="H7" i="1" s="1"/>
  <c r="M6" i="3" l="1"/>
  <c r="M7" i="3" s="1" a="1"/>
  <c r="M7" i="3" s="1"/>
  <c r="D10" i="1" s="1"/>
  <c r="I5" i="3" a="1"/>
  <c r="I5" i="3" s="1"/>
  <c r="C6" i="3"/>
  <c r="B5" i="3" a="1"/>
  <c r="B5" i="3" s="1"/>
  <c r="N6" i="3" l="1"/>
  <c r="N7" i="3" s="1" a="1"/>
  <c r="N7" i="3" s="1"/>
  <c r="E10" i="1" s="1"/>
  <c r="I7" i="1"/>
  <c r="B8" i="1" s="1" a="1"/>
  <c r="B8" i="1" s="1"/>
  <c r="D6" i="3"/>
  <c r="C7" i="3" a="1"/>
  <c r="C7" i="3" s="1"/>
  <c r="C9" i="1" s="1"/>
  <c r="O6" i="3" l="1"/>
  <c r="O7" i="3" s="1" a="1"/>
  <c r="O7" i="3" s="1"/>
  <c r="F10" i="1" s="1"/>
  <c r="E6" i="3"/>
  <c r="D7" i="3" a="1"/>
  <c r="D7" i="3" s="1"/>
  <c r="D9" i="1" s="1"/>
  <c r="P6" i="3" l="1"/>
  <c r="P7" i="3" s="1" a="1"/>
  <c r="P7" i="3" s="1"/>
  <c r="G10" i="1" s="1"/>
  <c r="F6" i="3"/>
  <c r="E7" i="3" a="1"/>
  <c r="E7" i="3" s="1"/>
  <c r="E9" i="1" s="1"/>
  <c r="Q6" i="3" l="1"/>
  <c r="Q7" i="3" s="1" a="1"/>
  <c r="Q7" i="3" s="1"/>
  <c r="H10" i="1" s="1"/>
  <c r="G6" i="3"/>
  <c r="F7" i="3" a="1"/>
  <c r="F7" i="3" s="1"/>
  <c r="F9" i="1" s="1"/>
  <c r="R6" i="3" l="1"/>
  <c r="R7" i="3" s="1" a="1"/>
  <c r="R7" i="3" s="1"/>
  <c r="I10" i="1" s="1"/>
  <c r="B11" i="1" s="1" a="1"/>
  <c r="B11" i="1" s="1"/>
  <c r="H6" i="3"/>
  <c r="G7" i="3" a="1"/>
  <c r="G7" i="3" s="1"/>
  <c r="G9" i="1" s="1"/>
  <c r="L8" i="3" l="1"/>
  <c r="L9" i="3" s="1" a="1"/>
  <c r="L9" i="3" s="1"/>
  <c r="C12" i="1" s="1"/>
  <c r="K7" i="3" a="1"/>
  <c r="K7" i="3" s="1"/>
  <c r="I6" i="3"/>
  <c r="B7" i="3" s="1" a="1"/>
  <c r="B7" i="3" s="1"/>
  <c r="H7" i="3" a="1"/>
  <c r="H7" i="3" s="1"/>
  <c r="H9" i="1" s="1"/>
  <c r="M8" i="3" l="1"/>
  <c r="M9" i="3" s="1" a="1"/>
  <c r="M9" i="3" s="1"/>
  <c r="D12" i="1" s="1"/>
  <c r="C8" i="3"/>
  <c r="I7" i="3" a="1"/>
  <c r="I7" i="3" s="1"/>
  <c r="I9" i="1" s="1"/>
  <c r="B10" i="1" s="1" a="1"/>
  <c r="B10" i="1" s="1"/>
  <c r="N8" i="3" l="1"/>
  <c r="N9" i="3" s="1" a="1"/>
  <c r="N9" i="3" s="1"/>
  <c r="E12" i="1" s="1"/>
  <c r="C9" i="3" a="1"/>
  <c r="C9" i="3" s="1"/>
  <c r="C11" i="1" s="1"/>
  <c r="D8" i="3"/>
  <c r="O8" i="3" l="1"/>
  <c r="O9" i="3" s="1" a="1"/>
  <c r="O9" i="3" s="1"/>
  <c r="F12" i="1" s="1"/>
  <c r="E8" i="3"/>
  <c r="D9" i="3" a="1"/>
  <c r="D9" i="3" s="1"/>
  <c r="D11" i="1" s="1"/>
  <c r="P8" i="3" l="1"/>
  <c r="P9" i="3" s="1" a="1"/>
  <c r="P9" i="3" s="1"/>
  <c r="G12" i="1" s="1"/>
  <c r="F8" i="3"/>
  <c r="E9" i="3" a="1"/>
  <c r="E9" i="3" s="1"/>
  <c r="E11" i="1" s="1"/>
  <c r="Q8" i="3" l="1"/>
  <c r="Q9" i="3" s="1" a="1"/>
  <c r="Q9" i="3" s="1"/>
  <c r="H12" i="1" s="1"/>
  <c r="G8" i="3"/>
  <c r="F9" i="3" a="1"/>
  <c r="F9" i="3" s="1"/>
  <c r="F11" i="1" s="1"/>
  <c r="R8" i="3" l="1"/>
  <c r="R9" i="3" s="1" a="1"/>
  <c r="R9" i="3" s="1"/>
  <c r="I12" i="1" s="1"/>
  <c r="B13" i="1" s="1" a="1"/>
  <c r="B13" i="1" s="1"/>
  <c r="H8" i="3"/>
  <c r="G9" i="3" a="1"/>
  <c r="G9" i="3" s="1"/>
  <c r="G11" i="1" s="1"/>
  <c r="L10" i="3" l="1"/>
  <c r="L11" i="3" s="1" a="1"/>
  <c r="L11" i="3" s="1"/>
  <c r="C14" i="1" s="1"/>
  <c r="K9" i="3" a="1"/>
  <c r="K9" i="3" s="1"/>
  <c r="I8" i="3"/>
  <c r="H9" i="3" a="1"/>
  <c r="H9" i="3" s="1"/>
  <c r="H11" i="1" s="1"/>
  <c r="M10" i="3" l="1"/>
  <c r="M11" i="3" s="1" a="1"/>
  <c r="M11" i="3" s="1"/>
  <c r="D14" i="1" s="1"/>
  <c r="C10" i="3"/>
  <c r="I9" i="3" a="1"/>
  <c r="I9" i="3" s="1"/>
  <c r="I11" i="1" s="1"/>
  <c r="B12" i="1" s="1" a="1"/>
  <c r="B12" i="1" s="1"/>
  <c r="B9" i="3" a="1"/>
  <c r="B9" i="3" s="1"/>
  <c r="N10" i="3" l="1"/>
  <c r="N11" i="3" s="1" a="1"/>
  <c r="N11" i="3" s="1"/>
  <c r="E14" i="1" s="1"/>
  <c r="C11" i="3" a="1"/>
  <c r="C11" i="3" s="1"/>
  <c r="C13" i="1" s="1"/>
  <c r="D10" i="3"/>
  <c r="O10" i="3" l="1"/>
  <c r="O11" i="3" s="1" a="1"/>
  <c r="O11" i="3" s="1"/>
  <c r="F14" i="1" s="1"/>
  <c r="E10" i="3"/>
  <c r="D11" i="3" a="1"/>
  <c r="D11" i="3" s="1"/>
  <c r="D13" i="1" s="1"/>
  <c r="P10" i="3" l="1"/>
  <c r="P11" i="3" s="1" a="1"/>
  <c r="P11" i="3" s="1"/>
  <c r="G14" i="1" s="1"/>
  <c r="F10" i="3"/>
  <c r="E11" i="3" a="1"/>
  <c r="E11" i="3" s="1"/>
  <c r="E13" i="1" s="1"/>
  <c r="Q10" i="3" l="1"/>
  <c r="Q11" i="3" s="1" a="1"/>
  <c r="Q11" i="3" s="1"/>
  <c r="H14" i="1" s="1"/>
  <c r="G10" i="3"/>
  <c r="F11" i="3" a="1"/>
  <c r="F11" i="3" s="1"/>
  <c r="F13" i="1" s="1"/>
  <c r="R10" i="3" l="1"/>
  <c r="R11" i="3" s="1" a="1"/>
  <c r="R11" i="3" s="1"/>
  <c r="I14" i="1" s="1"/>
  <c r="B15" i="1" s="1" a="1"/>
  <c r="B15" i="1" s="1"/>
  <c r="H10" i="3"/>
  <c r="G11" i="3" a="1"/>
  <c r="G11" i="3" s="1"/>
  <c r="G13" i="1" s="1"/>
  <c r="L12" i="3" l="1"/>
  <c r="L13" i="3" s="1" a="1"/>
  <c r="L13" i="3" s="1"/>
  <c r="C16" i="1" s="1"/>
  <c r="K11" i="3" a="1"/>
  <c r="K11" i="3" s="1"/>
  <c r="I10" i="3"/>
  <c r="H11" i="3" a="1"/>
  <c r="H11" i="3" s="1"/>
  <c r="H13" i="1" s="1"/>
  <c r="M12" i="3" l="1"/>
  <c r="M13" i="3" s="1" a="1"/>
  <c r="M13" i="3" s="1"/>
  <c r="D16" i="1" s="1"/>
  <c r="C12" i="3"/>
  <c r="I11" i="3" a="1"/>
  <c r="I11" i="3" s="1"/>
  <c r="I13" i="1" s="1"/>
  <c r="B14" i="1" s="1" a="1"/>
  <c r="B14" i="1" s="1"/>
  <c r="B11" i="3" a="1"/>
  <c r="B11" i="3" s="1"/>
  <c r="N12" i="3" l="1"/>
  <c r="N13" i="3" s="1" a="1"/>
  <c r="N13" i="3" s="1"/>
  <c r="E16" i="1" s="1"/>
  <c r="C13" i="3" a="1"/>
  <c r="C13" i="3" s="1"/>
  <c r="C15" i="1" s="1"/>
  <c r="D12" i="3"/>
  <c r="O12" i="3" l="1"/>
  <c r="O13" i="3" s="1" a="1"/>
  <c r="O13" i="3" s="1"/>
  <c r="F16" i="1" s="1"/>
  <c r="E12" i="3"/>
  <c r="D13" i="3" a="1"/>
  <c r="D13" i="3" s="1"/>
  <c r="D15" i="1" s="1"/>
  <c r="P12" i="3" l="1"/>
  <c r="P13" i="3" s="1" a="1"/>
  <c r="P13" i="3" s="1"/>
  <c r="G16" i="1" s="1"/>
  <c r="F12" i="3"/>
  <c r="E13" i="3" a="1"/>
  <c r="E13" i="3" s="1"/>
  <c r="E15" i="1" s="1"/>
  <c r="Q12" i="3" l="1"/>
  <c r="Q13" i="3" s="1" a="1"/>
  <c r="Q13" i="3" s="1"/>
  <c r="H16" i="1" s="1"/>
  <c r="G12" i="3"/>
  <c r="F13" i="3" a="1"/>
  <c r="F13" i="3" s="1"/>
  <c r="F15" i="1" s="1"/>
  <c r="R12" i="3" l="1"/>
  <c r="R13" i="3" s="1" a="1"/>
  <c r="R13" i="3" s="1"/>
  <c r="I16" i="1" s="1"/>
  <c r="B17" i="1" s="1" a="1"/>
  <c r="B17" i="1" s="1"/>
  <c r="H12" i="3"/>
  <c r="G13" i="3" a="1"/>
  <c r="G13" i="3" s="1"/>
  <c r="G15" i="1" s="1"/>
  <c r="L14" i="3" l="1"/>
  <c r="L15" i="3" s="1" a="1"/>
  <c r="L15" i="3" s="1"/>
  <c r="C18" i="1" s="1"/>
  <c r="K13" i="3" a="1"/>
  <c r="K13" i="3" s="1"/>
  <c r="I12" i="3"/>
  <c r="H13" i="3" a="1"/>
  <c r="H13" i="3" s="1"/>
  <c r="H15" i="1" s="1"/>
  <c r="M14" i="3" l="1"/>
  <c r="M15" i="3" s="1" a="1"/>
  <c r="M15" i="3" s="1"/>
  <c r="D18" i="1" s="1"/>
  <c r="C14" i="3"/>
  <c r="I13" i="3" a="1"/>
  <c r="I13" i="3" s="1"/>
  <c r="I15" i="1" s="1"/>
  <c r="B16" i="1" s="1" a="1"/>
  <c r="B16" i="1" s="1"/>
  <c r="B13" i="3" a="1"/>
  <c r="B13" i="3" s="1"/>
  <c r="N14" i="3" l="1"/>
  <c r="N15" i="3" s="1" a="1"/>
  <c r="N15" i="3" s="1"/>
  <c r="E18" i="1" s="1"/>
  <c r="C15" i="3" a="1"/>
  <c r="C15" i="3" s="1"/>
  <c r="C17" i="1" s="1"/>
  <c r="D14" i="3"/>
  <c r="O14" i="3" l="1"/>
  <c r="O15" i="3" s="1" a="1"/>
  <c r="O15" i="3" s="1"/>
  <c r="F18" i="1" s="1"/>
  <c r="E14" i="3"/>
  <c r="D15" i="3" a="1"/>
  <c r="D15" i="3" s="1"/>
  <c r="D17" i="1" s="1"/>
  <c r="P14" i="3" l="1"/>
  <c r="P15" i="3" s="1" a="1"/>
  <c r="P15" i="3" s="1"/>
  <c r="G18" i="1" s="1"/>
  <c r="F14" i="3"/>
  <c r="E15" i="3" a="1"/>
  <c r="E15" i="3" s="1"/>
  <c r="E17" i="1" s="1"/>
  <c r="Q14" i="3" l="1"/>
  <c r="Q15" i="3" s="1" a="1"/>
  <c r="Q15" i="3" s="1"/>
  <c r="H18" i="1" s="1"/>
  <c r="G14" i="3"/>
  <c r="F15" i="3" a="1"/>
  <c r="F15" i="3" s="1"/>
  <c r="F17" i="1" s="1"/>
  <c r="R14" i="3" l="1"/>
  <c r="R15" i="3" s="1" a="1"/>
  <c r="R15" i="3" s="1"/>
  <c r="I18" i="1" s="1"/>
  <c r="B19" i="1" s="1" a="1"/>
  <c r="B19" i="1" s="1"/>
  <c r="H14" i="3"/>
  <c r="G15" i="3" a="1"/>
  <c r="G15" i="3" s="1"/>
  <c r="G17" i="1" s="1"/>
  <c r="K15" i="3" l="1" a="1"/>
  <c r="K15" i="3" s="1"/>
  <c r="L16" i="3"/>
  <c r="L17" i="3" s="1" a="1"/>
  <c r="L17" i="3" s="1"/>
  <c r="C20" i="1" s="1"/>
  <c r="I14" i="3"/>
  <c r="H15" i="3" a="1"/>
  <c r="H15" i="3" s="1"/>
  <c r="H17" i="1" s="1"/>
  <c r="M16" i="3" l="1"/>
  <c r="M17" i="3" s="1" a="1"/>
  <c r="M17" i="3" s="1"/>
  <c r="D20" i="1" s="1"/>
  <c r="C16" i="3"/>
  <c r="I15" i="3" a="1"/>
  <c r="I15" i="3" s="1"/>
  <c r="I17" i="1" s="1"/>
  <c r="B18" i="1" s="1" a="1"/>
  <c r="B18" i="1" s="1"/>
  <c r="B15" i="3" a="1"/>
  <c r="B15" i="3" s="1"/>
  <c r="N16" i="3" l="1"/>
  <c r="N17" i="3" s="1" a="1"/>
  <c r="N17" i="3" s="1"/>
  <c r="E20" i="1" s="1"/>
  <c r="C17" i="3" a="1"/>
  <c r="C17" i="3" s="1"/>
  <c r="C19" i="1" s="1"/>
  <c r="D16" i="3"/>
  <c r="O16" i="3" l="1"/>
  <c r="O17" i="3" s="1" a="1"/>
  <c r="O17" i="3" s="1"/>
  <c r="F20" i="1" s="1"/>
  <c r="E16" i="3"/>
  <c r="D17" i="3" a="1"/>
  <c r="D17" i="3" s="1"/>
  <c r="D19" i="1" s="1"/>
  <c r="P16" i="3" l="1"/>
  <c r="P17" i="3" s="1" a="1"/>
  <c r="P17" i="3" s="1"/>
  <c r="G20" i="1" s="1"/>
  <c r="F16" i="3"/>
  <c r="E17" i="3" a="1"/>
  <c r="E17" i="3" s="1"/>
  <c r="E19" i="1" s="1"/>
  <c r="Q16" i="3" l="1"/>
  <c r="Q17" i="3" s="1" a="1"/>
  <c r="Q17" i="3" s="1"/>
  <c r="H20" i="1" s="1"/>
  <c r="G16" i="3"/>
  <c r="F17" i="3" a="1"/>
  <c r="F17" i="3" s="1"/>
  <c r="F19" i="1" s="1"/>
  <c r="R16" i="3" l="1"/>
  <c r="R17" i="3" s="1" a="1"/>
  <c r="R17" i="3" s="1"/>
  <c r="I20" i="1" s="1"/>
  <c r="B21" i="1" s="1" a="1"/>
  <c r="B21" i="1" s="1"/>
  <c r="H16" i="3"/>
  <c r="G17" i="3" a="1"/>
  <c r="G17" i="3" s="1"/>
  <c r="G19" i="1" s="1"/>
  <c r="L18" i="3" l="1"/>
  <c r="L19" i="3" s="1" a="1"/>
  <c r="L19" i="3" s="1"/>
  <c r="C22" i="1" s="1"/>
  <c r="K17" i="3" a="1"/>
  <c r="K17" i="3" s="1"/>
  <c r="I16" i="3"/>
  <c r="H17" i="3" a="1"/>
  <c r="H17" i="3" s="1"/>
  <c r="H19" i="1" s="1"/>
  <c r="M18" i="3" l="1"/>
  <c r="M19" i="3" s="1" a="1"/>
  <c r="M19" i="3" s="1"/>
  <c r="D22" i="1" s="1"/>
  <c r="C18" i="3"/>
  <c r="I17" i="3" a="1"/>
  <c r="I17" i="3" s="1"/>
  <c r="I19" i="1" s="1"/>
  <c r="B20" i="1" s="1" a="1"/>
  <c r="B20" i="1" s="1"/>
  <c r="B17" i="3" a="1"/>
  <c r="B17" i="3" s="1"/>
  <c r="N18" i="3" l="1"/>
  <c r="N19" i="3" s="1" a="1"/>
  <c r="N19" i="3" s="1"/>
  <c r="E22" i="1" s="1"/>
  <c r="C19" i="3" a="1"/>
  <c r="C19" i="3" s="1"/>
  <c r="C21" i="1" s="1"/>
  <c r="D18" i="3"/>
  <c r="O18" i="3" l="1"/>
  <c r="O19" i="3" s="1" a="1"/>
  <c r="O19" i="3" s="1"/>
  <c r="F22" i="1" s="1"/>
  <c r="E18" i="3"/>
  <c r="D19" i="3" a="1"/>
  <c r="D19" i="3" s="1"/>
  <c r="D21" i="1" s="1"/>
  <c r="P18" i="3" l="1"/>
  <c r="P19" i="3" s="1" a="1"/>
  <c r="P19" i="3" s="1"/>
  <c r="G22" i="1" s="1"/>
  <c r="F18" i="3"/>
  <c r="E19" i="3" a="1"/>
  <c r="E19" i="3" s="1"/>
  <c r="E21" i="1" s="1"/>
  <c r="Q18" i="3" l="1"/>
  <c r="Q19" i="3" s="1" a="1"/>
  <c r="Q19" i="3" s="1"/>
  <c r="H22" i="1" s="1"/>
  <c r="G18" i="3"/>
  <c r="F19" i="3" a="1"/>
  <c r="F19" i="3" s="1"/>
  <c r="F21" i="1" s="1"/>
  <c r="R18" i="3" l="1"/>
  <c r="R19" i="3" s="1" a="1"/>
  <c r="R19" i="3" s="1"/>
  <c r="I22" i="1" s="1"/>
  <c r="B23" i="1" s="1" a="1"/>
  <c r="B23" i="1" s="1"/>
  <c r="H18" i="3"/>
  <c r="G19" i="3" a="1"/>
  <c r="G19" i="3" s="1"/>
  <c r="G21" i="1" s="1"/>
  <c r="L20" i="3" l="1"/>
  <c r="L21" i="3" s="1" a="1"/>
  <c r="L21" i="3" s="1"/>
  <c r="C24" i="1" s="1"/>
  <c r="K19" i="3" a="1"/>
  <c r="K19" i="3" s="1"/>
  <c r="I18" i="3"/>
  <c r="H19" i="3" a="1"/>
  <c r="H19" i="3" s="1"/>
  <c r="H21" i="1" s="1"/>
  <c r="M20" i="3" l="1"/>
  <c r="M21" i="3" s="1" a="1"/>
  <c r="M21" i="3" s="1"/>
  <c r="D24" i="1" s="1"/>
  <c r="C20" i="3"/>
  <c r="I19" i="3" a="1"/>
  <c r="I19" i="3" s="1"/>
  <c r="I21" i="1" s="1"/>
  <c r="B22" i="1" s="1" a="1"/>
  <c r="B22" i="1" s="1"/>
  <c r="B19" i="3" a="1"/>
  <c r="B19" i="3" s="1"/>
  <c r="N20" i="3" l="1"/>
  <c r="N21" i="3" s="1" a="1"/>
  <c r="N21" i="3" s="1"/>
  <c r="E24" i="1" s="1"/>
  <c r="C21" i="3" a="1"/>
  <c r="C21" i="3" s="1"/>
  <c r="C23" i="1" s="1"/>
  <c r="D20" i="3"/>
  <c r="O20" i="3" l="1"/>
  <c r="O21" i="3" s="1" a="1"/>
  <c r="O21" i="3" s="1"/>
  <c r="F24" i="1" s="1"/>
  <c r="E20" i="3"/>
  <c r="D21" i="3" a="1"/>
  <c r="D21" i="3" s="1"/>
  <c r="D23" i="1" s="1"/>
  <c r="P20" i="3" l="1"/>
  <c r="P21" i="3" s="1" a="1"/>
  <c r="P21" i="3" s="1"/>
  <c r="G24" i="1" s="1"/>
  <c r="F20" i="3"/>
  <c r="E21" i="3" a="1"/>
  <c r="E21" i="3" s="1"/>
  <c r="E23" i="1" s="1"/>
  <c r="Q20" i="3" l="1"/>
  <c r="Q21" i="3" s="1" a="1"/>
  <c r="Q21" i="3" s="1"/>
  <c r="H24" i="1" s="1"/>
  <c r="G20" i="3"/>
  <c r="F21" i="3" a="1"/>
  <c r="F21" i="3" s="1"/>
  <c r="F23" i="1" s="1"/>
  <c r="R20" i="3" l="1"/>
  <c r="R21" i="3" s="1" a="1"/>
  <c r="R21" i="3" s="1"/>
  <c r="I24" i="1" s="1"/>
  <c r="B25" i="1" s="1" a="1"/>
  <c r="B25" i="1" s="1"/>
  <c r="K21" i="3" a="1"/>
  <c r="K21" i="3" s="1"/>
  <c r="H20" i="3"/>
  <c r="G21" i="3" a="1"/>
  <c r="G21" i="3" s="1"/>
  <c r="G23" i="1" s="1"/>
  <c r="L22" i="3" l="1"/>
  <c r="L23" i="3" s="1" a="1"/>
  <c r="L23" i="3" s="1"/>
  <c r="C26" i="1" s="1"/>
  <c r="I20" i="3"/>
  <c r="H21" i="3" a="1"/>
  <c r="H21" i="3" s="1"/>
  <c r="H23" i="1" s="1"/>
  <c r="M22" i="3" l="1"/>
  <c r="M23" i="3" s="1" a="1"/>
  <c r="M23" i="3" s="1"/>
  <c r="D26" i="1" s="1"/>
  <c r="C22" i="3"/>
  <c r="I21" i="3" a="1"/>
  <c r="I21" i="3" s="1"/>
  <c r="I23" i="1" s="1"/>
  <c r="B24" i="1" s="1" a="1"/>
  <c r="B24" i="1" s="1"/>
  <c r="B21" i="3" a="1"/>
  <c r="B21" i="3" s="1"/>
  <c r="N22" i="3" l="1"/>
  <c r="N23" i="3" s="1" a="1"/>
  <c r="N23" i="3" s="1"/>
  <c r="E26" i="1" s="1"/>
  <c r="C23" i="3" a="1"/>
  <c r="C23" i="3" s="1"/>
  <c r="C25" i="1" s="1"/>
  <c r="D22" i="3"/>
  <c r="O22" i="3" l="1"/>
  <c r="O23" i="3" s="1" a="1"/>
  <c r="O23" i="3" s="1"/>
  <c r="F26" i="1" s="1"/>
  <c r="E22" i="3"/>
  <c r="D23" i="3" a="1"/>
  <c r="D23" i="3" s="1"/>
  <c r="D25" i="1" s="1"/>
  <c r="P22" i="3" l="1"/>
  <c r="P23" i="3" s="1" a="1"/>
  <c r="P23" i="3" s="1"/>
  <c r="G26" i="1" s="1"/>
  <c r="F22" i="3"/>
  <c r="E23" i="3" a="1"/>
  <c r="E23" i="3" s="1"/>
  <c r="E25" i="1" s="1"/>
  <c r="Q22" i="3" l="1"/>
  <c r="Q23" i="3" s="1" a="1"/>
  <c r="Q23" i="3" s="1"/>
  <c r="H26" i="1" s="1"/>
  <c r="G22" i="3"/>
  <c r="F23" i="3" a="1"/>
  <c r="F23" i="3" s="1"/>
  <c r="F25" i="1" s="1"/>
  <c r="R22" i="3" l="1"/>
  <c r="R23" i="3" s="1" a="1"/>
  <c r="R23" i="3" s="1"/>
  <c r="I26" i="1" s="1"/>
  <c r="B27" i="1" s="1" a="1"/>
  <c r="B27" i="1" s="1"/>
  <c r="H22" i="3"/>
  <c r="G23" i="3" a="1"/>
  <c r="G23" i="3" s="1"/>
  <c r="G25" i="1" s="1"/>
  <c r="K23" i="3" l="1" a="1"/>
  <c r="K23" i="3" s="1"/>
  <c r="L24" i="3"/>
  <c r="L25" i="3" s="1" a="1"/>
  <c r="L25" i="3" s="1"/>
  <c r="C28" i="1" s="1"/>
  <c r="I22" i="3"/>
  <c r="H23" i="3" a="1"/>
  <c r="H23" i="3" s="1"/>
  <c r="H25" i="1" s="1"/>
  <c r="M24" i="3" l="1"/>
  <c r="M25" i="3" s="1" a="1"/>
  <c r="M25" i="3" s="1"/>
  <c r="D28" i="1" s="1"/>
  <c r="C24" i="3"/>
  <c r="I23" i="3" a="1"/>
  <c r="I23" i="3" s="1"/>
  <c r="I25" i="1" s="1"/>
  <c r="B26" i="1" s="1" a="1"/>
  <c r="B26" i="1" s="1"/>
  <c r="B23" i="3" a="1"/>
  <c r="B23" i="3" s="1"/>
  <c r="N24" i="3" l="1"/>
  <c r="N25" i="3" s="1" a="1"/>
  <c r="N25" i="3" s="1"/>
  <c r="E28" i="1" s="1"/>
  <c r="C25" i="3" a="1"/>
  <c r="C25" i="3" s="1"/>
  <c r="C27" i="1" s="1"/>
  <c r="D24" i="3"/>
  <c r="O24" i="3" l="1"/>
  <c r="O25" i="3" s="1" a="1"/>
  <c r="O25" i="3" s="1"/>
  <c r="F28" i="1" s="1"/>
  <c r="E24" i="3"/>
  <c r="D25" i="3" a="1"/>
  <c r="D25" i="3" s="1"/>
  <c r="D27" i="1" s="1"/>
  <c r="P24" i="3" l="1"/>
  <c r="P25" i="3" s="1" a="1"/>
  <c r="P25" i="3" s="1"/>
  <c r="G28" i="1" s="1"/>
  <c r="F24" i="3"/>
  <c r="E25" i="3" a="1"/>
  <c r="E25" i="3" s="1"/>
  <c r="E27" i="1" s="1"/>
  <c r="Q24" i="3" l="1"/>
  <c r="Q25" i="3" s="1" a="1"/>
  <c r="Q25" i="3" s="1"/>
  <c r="H28" i="1" s="1"/>
  <c r="G24" i="3"/>
  <c r="F25" i="3" a="1"/>
  <c r="F25" i="3" s="1"/>
  <c r="F27" i="1" s="1"/>
  <c r="R24" i="3" l="1"/>
  <c r="R25" i="3" s="1" a="1"/>
  <c r="R25" i="3" s="1"/>
  <c r="I28" i="1" s="1"/>
  <c r="B29" i="1" s="1" a="1"/>
  <c r="B29" i="1" s="1"/>
  <c r="K25" i="3" a="1"/>
  <c r="K25" i="3" s="1"/>
  <c r="H24" i="3"/>
  <c r="G25" i="3" a="1"/>
  <c r="G25" i="3" s="1"/>
  <c r="G27" i="1" s="1"/>
  <c r="L26" i="3" l="1"/>
  <c r="L27" i="3" s="1" a="1"/>
  <c r="L27" i="3" s="1"/>
  <c r="C30" i="1" s="1"/>
  <c r="I24" i="3"/>
  <c r="H25" i="3" a="1"/>
  <c r="H25" i="3" s="1"/>
  <c r="H27" i="1" s="1"/>
  <c r="M26" i="3" l="1"/>
  <c r="M27" i="3" s="1" a="1"/>
  <c r="M27" i="3" s="1"/>
  <c r="D30" i="1" s="1"/>
  <c r="C26" i="3"/>
  <c r="I25" i="3" a="1"/>
  <c r="I25" i="3" s="1"/>
  <c r="I27" i="1" s="1"/>
  <c r="B28" i="1" s="1" a="1"/>
  <c r="B28" i="1" s="1"/>
  <c r="B25" i="3" a="1"/>
  <c r="B25" i="3" s="1"/>
  <c r="N26" i="3" l="1"/>
  <c r="N27" i="3" s="1" a="1"/>
  <c r="N27" i="3" s="1"/>
  <c r="E30" i="1" s="1"/>
  <c r="C27" i="3" a="1"/>
  <c r="C27" i="3" s="1"/>
  <c r="C29" i="1" s="1"/>
  <c r="D26" i="3"/>
  <c r="O26" i="3" l="1"/>
  <c r="O27" i="3" s="1" a="1"/>
  <c r="O27" i="3" s="1"/>
  <c r="F30" i="1" s="1"/>
  <c r="E26" i="3"/>
  <c r="D27" i="3" a="1"/>
  <c r="D27" i="3" s="1"/>
  <c r="D29" i="1" s="1"/>
  <c r="P26" i="3" l="1"/>
  <c r="P27" i="3" s="1" a="1"/>
  <c r="P27" i="3" s="1"/>
  <c r="G30" i="1" s="1"/>
  <c r="F26" i="3"/>
  <c r="E27" i="3" a="1"/>
  <c r="E27" i="3" s="1"/>
  <c r="E29" i="1" s="1"/>
  <c r="Q26" i="3" l="1"/>
  <c r="Q27" i="3" s="1" a="1"/>
  <c r="Q27" i="3" s="1"/>
  <c r="H30" i="1" s="1"/>
  <c r="G26" i="3"/>
  <c r="F27" i="3" a="1"/>
  <c r="F27" i="3" s="1"/>
  <c r="F29" i="1" s="1"/>
  <c r="R26" i="3" l="1"/>
  <c r="R27" i="3" s="1" a="1"/>
  <c r="R27" i="3" s="1"/>
  <c r="I30" i="1" s="1"/>
  <c r="B31" i="1" s="1" a="1"/>
  <c r="B31" i="1" s="1"/>
  <c r="K27" i="3" a="1"/>
  <c r="K27" i="3" s="1"/>
  <c r="H26" i="3"/>
  <c r="G27" i="3" a="1"/>
  <c r="G27" i="3" s="1"/>
  <c r="G29" i="1" s="1"/>
  <c r="L28" i="3" l="1"/>
  <c r="L29" i="3" s="1" a="1"/>
  <c r="L29" i="3" s="1"/>
  <c r="C32" i="1" s="1"/>
  <c r="I26" i="3"/>
  <c r="B27" i="3" s="1" a="1"/>
  <c r="B27" i="3" s="1"/>
  <c r="H27" i="3" a="1"/>
  <c r="H27" i="3" s="1"/>
  <c r="H29" i="1" s="1"/>
  <c r="M28" i="3" l="1"/>
  <c r="M29" i="3" s="1" a="1"/>
  <c r="M29" i="3" s="1"/>
  <c r="D32" i="1" s="1"/>
  <c r="C28" i="3"/>
  <c r="I27" i="3" a="1"/>
  <c r="I27" i="3" s="1"/>
  <c r="I29" i="1" s="1"/>
  <c r="B30" i="1" s="1" a="1"/>
  <c r="B30" i="1" s="1"/>
  <c r="N28" i="3" l="1"/>
  <c r="N29" i="3" s="1" a="1"/>
  <c r="N29" i="3" s="1"/>
  <c r="E32" i="1" s="1"/>
  <c r="C29" i="3" a="1"/>
  <c r="C29" i="3" s="1"/>
  <c r="C31" i="1" s="1"/>
  <c r="D28" i="3"/>
  <c r="O28" i="3" l="1"/>
  <c r="O29" i="3" s="1" a="1"/>
  <c r="O29" i="3" s="1"/>
  <c r="F32" i="1" s="1"/>
  <c r="E28" i="3"/>
  <c r="D29" i="3" a="1"/>
  <c r="D29" i="3" s="1"/>
  <c r="D31" i="1" s="1"/>
  <c r="P28" i="3" l="1"/>
  <c r="P29" i="3" s="1" a="1"/>
  <c r="P29" i="3" s="1"/>
  <c r="G32" i="1" s="1"/>
  <c r="F28" i="3"/>
  <c r="E29" i="3" a="1"/>
  <c r="E29" i="3" s="1"/>
  <c r="E31" i="1" s="1"/>
  <c r="Q28" i="3" l="1"/>
  <c r="Q29" i="3" s="1" a="1"/>
  <c r="Q29" i="3" s="1"/>
  <c r="H32" i="1" s="1"/>
  <c r="G28" i="3"/>
  <c r="F29" i="3" a="1"/>
  <c r="F29" i="3" s="1"/>
  <c r="F31" i="1" s="1"/>
  <c r="R28" i="3" l="1"/>
  <c r="R29" i="3" s="1" a="1"/>
  <c r="R29" i="3" s="1"/>
  <c r="I32" i="1" s="1"/>
  <c r="B33" i="1" s="1" a="1"/>
  <c r="B33" i="1" s="1"/>
  <c r="K29" i="3" a="1"/>
  <c r="K29" i="3" s="1"/>
  <c r="H28" i="3"/>
  <c r="G29" i="3" a="1"/>
  <c r="G29" i="3" s="1"/>
  <c r="G31" i="1" s="1"/>
  <c r="L30" i="3" l="1"/>
  <c r="L31" i="3" s="1" a="1"/>
  <c r="L31" i="3" s="1"/>
  <c r="I28" i="3"/>
  <c r="H29" i="3" a="1"/>
  <c r="H29" i="3" s="1"/>
  <c r="H31" i="1" s="1"/>
  <c r="C34" i="1" l="1"/>
  <c r="M30" i="3"/>
  <c r="M31" i="3" s="1" a="1"/>
  <c r="M31" i="3" s="1"/>
  <c r="D34" i="1" s="1"/>
  <c r="C30" i="3"/>
  <c r="I29" i="3" a="1"/>
  <c r="I29" i="3" s="1"/>
  <c r="I31" i="1" s="1"/>
  <c r="B32" i="1" s="1" a="1"/>
  <c r="B32" i="1" s="1"/>
  <c r="B29" i="3" a="1"/>
  <c r="B29" i="3" s="1"/>
  <c r="N30" i="3" l="1"/>
  <c r="N31" i="3" s="1" a="1"/>
  <c r="N31" i="3" s="1"/>
  <c r="C31" i="3" a="1"/>
  <c r="C31" i="3" s="1"/>
  <c r="C33" i="1" s="1"/>
  <c r="D30" i="3"/>
  <c r="O30" i="3" l="1"/>
  <c r="O31" i="3" s="1" a="1"/>
  <c r="O31" i="3" s="1"/>
  <c r="E34" i="1"/>
  <c r="E30" i="3"/>
  <c r="D31" i="3" a="1"/>
  <c r="D31" i="3" s="1"/>
  <c r="D33" i="1" s="1"/>
  <c r="P30" i="3" l="1"/>
  <c r="P31" i="3" s="1" a="1"/>
  <c r="P31" i="3" s="1"/>
  <c r="F34" i="1"/>
  <c r="F30" i="3"/>
  <c r="E31" i="3" a="1"/>
  <c r="E31" i="3" s="1"/>
  <c r="E33" i="1" s="1"/>
  <c r="G34" i="1" l="1"/>
  <c r="Q30" i="3"/>
  <c r="Q31" i="3" s="1" a="1"/>
  <c r="Q31" i="3" s="1"/>
  <c r="G30" i="3"/>
  <c r="F31" i="3" a="1"/>
  <c r="F31" i="3" s="1"/>
  <c r="F33" i="1" s="1"/>
  <c r="H34" i="1" l="1"/>
  <c r="R30" i="3"/>
  <c r="R31" i="3" s="1" a="1"/>
  <c r="R31" i="3" s="1"/>
  <c r="H30" i="3"/>
  <c r="G31" i="3" a="1"/>
  <c r="G31" i="3" s="1"/>
  <c r="G33" i="1" s="1"/>
  <c r="I34" i="1" l="1"/>
  <c r="K31" i="3" a="1"/>
  <c r="K31" i="3" s="1"/>
  <c r="I30" i="3"/>
  <c r="H31" i="3" a="1"/>
  <c r="H31" i="3" s="1"/>
  <c r="H33" i="1" s="1"/>
  <c r="I31" i="3" l="1" a="1"/>
  <c r="I31" i="3" s="1"/>
  <c r="I33" i="1" s="1"/>
  <c r="B34" i="1" s="1" a="1"/>
  <c r="B34" i="1" s="1"/>
  <c r="B31" i="3" a="1"/>
  <c r="B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Spencer Pope</author>
  </authors>
  <commentList>
    <comment ref="P6" authorId="0" shapeId="0" xr:uid="{250B68BC-45D2-4054-9C41-CC17973CD5FB}">
      <text>
        <r>
          <rPr>
            <b/>
            <sz val="9"/>
            <color indexed="81"/>
            <rFont val="Tahoma"/>
            <family val="2"/>
          </rPr>
          <t>Spencer Pope:</t>
        </r>
        <r>
          <rPr>
            <sz val="9"/>
            <color indexed="81"/>
            <rFont val="Tahoma"/>
            <family val="2"/>
          </rPr>
          <t xml:space="preserve">
Specific days: Su,M,Tu,W,Th,F,Sa
WeekDays: WD
Weekend: E
All Days: 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Spencer Pope</author>
  </authors>
  <commentList>
    <comment ref="F3" authorId="0" shapeId="0" xr:uid="{D5AEA7F1-9F48-4DC1-90A9-239CA875A556}">
      <text>
        <r>
          <rPr>
            <b/>
            <sz val="9"/>
            <color indexed="81"/>
            <rFont val="Tahoma"/>
            <family val="2"/>
          </rPr>
          <t>Spencer Pope:</t>
        </r>
        <r>
          <rPr>
            <sz val="9"/>
            <color indexed="81"/>
            <rFont val="Tahoma"/>
            <family val="2"/>
          </rPr>
          <t xml:space="preserve">
Specific days: Su,M,Tu,W,Th,F,Sa
WeekDays: WD
Weekend: E
All Days: A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<sst xmlns="http://schemas.openxmlformats.org/spreadsheetml/2006/main" count="104" uniqueCount="74">
  <si>
    <t>Monday</t>
  </si>
  <si>
    <t>Sunday</t>
  </si>
  <si>
    <t>Tuesday</t>
  </si>
  <si>
    <t>Thursday</t>
  </si>
  <si>
    <t>Wednesday</t>
  </si>
  <si>
    <t>Friday</t>
  </si>
  <si>
    <t>Saturday</t>
  </si>
  <si>
    <t>Month</t>
  </si>
  <si>
    <t>Month:</t>
  </si>
  <si>
    <t>Year:</t>
  </si>
  <si>
    <t>Holidays</t>
  </si>
  <si>
    <t>Name</t>
  </si>
  <si>
    <t>Time</t>
  </si>
  <si>
    <t>Day</t>
  </si>
  <si>
    <t>Year</t>
  </si>
  <si>
    <t>New Years Day</t>
  </si>
  <si>
    <t>Date</t>
  </si>
  <si>
    <t>Jan 1st</t>
  </si>
  <si>
    <t>Presidents Day</t>
  </si>
  <si>
    <t>MLK Day</t>
  </si>
  <si>
    <t>Valentines Day</t>
  </si>
  <si>
    <t>Feb 14th</t>
  </si>
  <si>
    <t>3rd Monday in feb</t>
  </si>
  <si>
    <t>Memorial Day</t>
  </si>
  <si>
    <t>Last Monday of May</t>
  </si>
  <si>
    <t>Mothers Day</t>
  </si>
  <si>
    <t>2nd Sunday of May</t>
  </si>
  <si>
    <t>Juneteenth</t>
  </si>
  <si>
    <t>June 19th</t>
  </si>
  <si>
    <t>July 4th</t>
  </si>
  <si>
    <t>Independence day</t>
  </si>
  <si>
    <t>Fathers Day</t>
  </si>
  <si>
    <t>3rd Sunday in june</t>
  </si>
  <si>
    <t>Labor Day</t>
  </si>
  <si>
    <t>1st Monday in September</t>
  </si>
  <si>
    <t>3rd Monday in january</t>
  </si>
  <si>
    <t>Columbus Day</t>
  </si>
  <si>
    <t>2nd Monday in oct</t>
  </si>
  <si>
    <t>Halloween</t>
  </si>
  <si>
    <t>October 31st</t>
  </si>
  <si>
    <t>Veterans Day</t>
  </si>
  <si>
    <t>November 11th</t>
  </si>
  <si>
    <t>Thanksgiving</t>
  </si>
  <si>
    <t>Last Thursday of November</t>
  </si>
  <si>
    <t>Black Friday</t>
  </si>
  <si>
    <t>Friday after thanksgiving</t>
  </si>
  <si>
    <t>Christmas eve</t>
  </si>
  <si>
    <t>December 24th</t>
  </si>
  <si>
    <t>Christmas day</t>
  </si>
  <si>
    <t>December 25th</t>
  </si>
  <si>
    <t>New years Eve</t>
  </si>
  <si>
    <t>December 31st</t>
  </si>
  <si>
    <t>New years Day</t>
  </si>
  <si>
    <t>January 1st</t>
  </si>
  <si>
    <t>Events</t>
  </si>
  <si>
    <t>Start Date</t>
  </si>
  <si>
    <t>End Date</t>
  </si>
  <si>
    <t>Days</t>
  </si>
  <si>
    <t>Event Name</t>
  </si>
  <si>
    <t>Event Details</t>
  </si>
  <si>
    <t>Puppy Pickup</t>
  </si>
  <si>
    <t>Picking up new Puppy at 1 pm</t>
  </si>
  <si>
    <t>Data analytics bootcamp from 7PM - 9pm</t>
  </si>
  <si>
    <t>recurring</t>
  </si>
  <si>
    <t>Yes</t>
  </si>
  <si>
    <t>No</t>
  </si>
  <si>
    <t>Days Numbered</t>
  </si>
  <si>
    <t>Tu,Th</t>
  </si>
  <si>
    <t>Entry</t>
  </si>
  <si>
    <t>Boot Camp</t>
  </si>
  <si>
    <t>Easter</t>
  </si>
  <si>
    <t>March</t>
  </si>
  <si>
    <t>Testing Macro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</si>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</sst>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;\ ;\ ;\ "/>
    <numFmt numFmtId="165" formatCode="d;\ ;\ ;"/>
    <numFmt numFmtId="166" formatCode="d;\ ;\ ;\ @"/>
    <numFmt numFmtId="167" formatCode="d;\ ;\ ;@"/>
    <numFmt numFmtId="168" formatCode="&quot;Yes&quot;\,\ ;\ &quot;No&quot;;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165" fontId="0" fillId="0" borderId="19" xfId="0" applyNumberFormat="1" applyBorder="1"/>
    <xf numFmtId="165" fontId="0" fillId="0" borderId="2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0" fontId="0" fillId="0" borderId="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166" fontId="0" fillId="0" borderId="7" xfId="0" applyNumberFormat="1" applyFill="1" applyBorder="1" applyAlignment="1">
      <alignment horizontal="center"/>
    </xf>
    <xf numFmtId="167" fontId="0" fillId="0" borderId="8" xfId="0" applyNumberFormat="1" applyFill="1" applyBorder="1" applyAlignment="1">
      <alignment horizontal="center"/>
    </xf>
    <xf numFmtId="167" fontId="0" fillId="0" borderId="9" xfId="0" applyNumberFormat="1" applyFill="1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29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4" fontId="0" fillId="0" borderId="30" xfId="0" applyNumberFormat="1" applyBorder="1" applyAlignment="1">
      <alignment horizontal="center"/>
    </xf>
    <xf numFmtId="0" fontId="0" fillId="0" borderId="35" xfId="0" applyBorder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3" borderId="37" xfId="0" applyFont="1" applyFill="1" applyBorder="1"/>
    <xf numFmtId="0" fontId="3" fillId="4" borderId="1" xfId="0" applyFont="1" applyFill="1" applyBorder="1"/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/>
    <xf numFmtId="0" fontId="3" fillId="4" borderId="33" xfId="0" applyFont="1" applyFill="1" applyBorder="1"/>
    <xf numFmtId="0" fontId="0" fillId="2" borderId="34" xfId="0" applyFill="1" applyBorder="1"/>
    <xf numFmtId="0" fontId="0" fillId="2" borderId="25" xfId="0" applyFill="1" applyBorder="1" applyAlignment="1">
      <alignment horizontal="center" wrapText="1"/>
    </xf>
    <xf numFmtId="0" fontId="0" fillId="2" borderId="26" xfId="0" applyFill="1" applyBorder="1" applyAlignment="1">
      <alignment horizontal="center"/>
    </xf>
    <xf numFmtId="14" fontId="0" fillId="2" borderId="27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wrapText="1"/>
    </xf>
    <xf numFmtId="1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2" fillId="3" borderId="36" xfId="0" applyFont="1" applyFill="1" applyBorder="1" applyAlignment="1">
      <alignment horizontal="center"/>
    </xf>
    <xf numFmtId="14" fontId="0" fillId="6" borderId="36" xfId="0" applyNumberFormat="1" applyFont="1" applyFill="1" applyBorder="1" applyAlignment="1">
      <alignment horizontal="center" vertical="center"/>
    </xf>
    <xf numFmtId="0" fontId="0" fillId="6" borderId="36" xfId="0" applyNumberFormat="1" applyFont="1" applyFill="1" applyBorder="1" applyAlignment="1">
      <alignment horizontal="center" vertical="center"/>
    </xf>
    <xf numFmtId="0" fontId="0" fillId="6" borderId="36" xfId="0" applyFont="1" applyFill="1" applyBorder="1" applyAlignment="1">
      <alignment horizontal="center" vertical="center"/>
    </xf>
    <xf numFmtId="0" fontId="0" fillId="6" borderId="37" xfId="0" applyFont="1" applyFill="1" applyBorder="1" applyAlignment="1">
      <alignment wrapText="1"/>
    </xf>
    <xf numFmtId="0" fontId="0" fillId="7" borderId="0" xfId="0" applyFill="1"/>
    <xf numFmtId="2" fontId="0" fillId="7" borderId="0" xfId="0" applyNumberFormat="1" applyFill="1"/>
    <xf numFmtId="0" fontId="0" fillId="7" borderId="0" xfId="0" applyNumberFormat="1" applyFill="1"/>
    <xf numFmtId="0" fontId="0" fillId="7" borderId="0" xfId="0" applyFill="1" applyAlignment="1"/>
    <xf numFmtId="0" fontId="0" fillId="7" borderId="0" xfId="0" applyFill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0">
    <dxf>
      <font>
        <color rgb="FFC00000"/>
      </font>
      <fill>
        <patternFill patternType="solid">
          <bgColor rgb="FFFFCCCC"/>
        </patternFill>
      </fill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rgb="FFCCCC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1"/>
      </font>
      <fill>
        <patternFill>
          <bgColor theme="9" tint="0.39994506668294322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66FF"/>
      <color rgb="FFCCCCFF"/>
      <color rgb="FF9966FF"/>
      <color rgb="FFFFCCCC"/>
      <color rgb="FF1BD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447675</xdr:colOff>
          <xdr:row>3</xdr:row>
          <xdr:rowOff>152401</xdr:rowOff>
        </xdr:from>
        <xdr:to>
          <xdr:col>22</xdr:col>
          <xdr:colOff>419100</xdr:colOff>
          <xdr:row>7</xdr:row>
          <xdr:rowOff>171451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 event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98D82-C236-4863-BECE-780E2868DB8B}" name="Events" displayName="Events" ref="B3:I6" totalsRowShown="0" headerRowDxfId="29" dataDxfId="28">
  <autoFilter ref="B3:I6" xr:uid="{A8798D82-C236-4863-BECE-780E2868DB8B}"/>
  <tableColumns count="8">
    <tableColumn id="16" xr3:uid="{A9228F5B-4D7B-4365-B5D1-4FA2E7DCE19D}" name="Entry" dataDxfId="27">
      <calculatedColumnFormula>ROW() - ROW(Events[[#Headers],[Entry]])</calculatedColumnFormula>
    </tableColumn>
    <tableColumn id="1" xr3:uid="{3221A0DD-D556-42B6-8278-8E6CC2EA747F}" name="Start Date" dataDxfId="26"/>
    <tableColumn id="2" xr3:uid="{5EFA3508-3C5D-476A-A37B-9CEEA78F6ECF}" name="End Date" dataDxfId="25"/>
    <tableColumn id="3" xr3:uid="{696513DC-48EE-449A-98C7-2114229176B5}" name="recurring" dataDxfId="24"/>
    <tableColumn id="4" xr3:uid="{46E513D4-6B86-467F-B85B-F933A15D5AEB}" name="Days" dataDxfId="23"/>
    <tableColumn id="5" xr3:uid="{62585BED-813C-4372-9A0C-D05914DA3298}" name="Days Numbered" dataDxfId="22">
      <calculatedColumnFormula array="1">IF(E4="No","1,2,3,4,5,6,7",_xlfn.IFS(F4="A","1,2,3,4,5,6,7",F4="WD","2,3,4,5,6",F4="E","1,2",1,SUBSTITUTE(SUBSTITUTE(SUBSTITUTE(SUBSTITUTE(SUBSTITUTE(SUBSTITUTE(SUBSTITUTE(UPPER(F4),"SA","7"),"F","6"),"TH","5"),"W","4"),"TU","3"),"M","2"),"SU","1")))</calculatedColumnFormula>
    </tableColumn>
    <tableColumn id="6" xr3:uid="{62DFF7CD-2FAB-46EF-B29A-274043A0AD2B}" name="Event Name" dataDxfId="21"/>
    <tableColumn id="7" xr3:uid="{F7761E76-BB94-4757-AFC6-EF24A0A91AB7}" name="Event Detail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589BD"/>
      </a:accent1>
      <a:accent2>
        <a:srgbClr val="1B9AAA"/>
      </a:accent2>
      <a:accent3>
        <a:srgbClr val="40B546"/>
      </a:accent3>
      <a:accent4>
        <a:srgbClr val="595A4A"/>
      </a:accent4>
      <a:accent5>
        <a:srgbClr val="00487C"/>
      </a:accent5>
      <a:accent6>
        <a:srgbClr val="FDCA4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336C-A4F8-48C3-858F-C692B707EFAF}">
  <sheetPr codeName="Sheet1"/>
  <dimension ref="B4:S34"/>
  <sheetViews>
    <sheetView showGridLines="0" tabSelected="1" topLeftCell="A4" zoomScaleNormal="100" workbookViewId="0">
      <selection activeCell="M7" sqref="M7:S7"/>
    </sheetView>
  </sheetViews>
  <sheetFormatPr defaultRowHeight="15" x14ac:dyDescent="0.25"/>
  <cols>
    <col min="1" max="1" width="9.140625" style="62"/>
    <col min="2" max="2" width="17.7109375" style="62" customWidth="1"/>
    <col min="3" max="9" width="15.7109375" style="62" customWidth="1"/>
    <col min="10" max="12" width="9.140625" style="62"/>
    <col min="13" max="13" width="12.140625" style="62" customWidth="1"/>
    <col min="14" max="14" width="14" style="62" customWidth="1"/>
    <col min="15" max="16" width="9.140625" style="62"/>
    <col min="17" max="17" width="14.85546875" style="62" hidden="1" customWidth="1"/>
    <col min="18" max="18" width="23.85546875" style="62" customWidth="1"/>
    <col min="19" max="19" width="36.85546875" style="62" customWidth="1"/>
    <col min="20" max="16384" width="9.140625" style="62"/>
  </cols>
  <sheetData>
    <row r="4" spans="2:19" x14ac:dyDescent="0.25">
      <c r="C4" s="1" t="s">
        <v>8</v>
      </c>
      <c r="D4" t="s">
        <v>71</v>
      </c>
      <c r="E4" s="1" t="s">
        <v>9</v>
      </c>
      <c r="F4">
        <v>2022</v>
      </c>
    </row>
    <row r="5" spans="2:19" hidden="1" x14ac:dyDescent="0.25">
      <c r="B5"/>
      <c r="C5" s="1"/>
      <c r="D5">
        <f>MONTH(DATEVALUE(D4 &amp; " 1"))</f>
        <v>3</v>
      </c>
      <c r="E5"/>
      <c r="F5"/>
      <c r="G5"/>
      <c r="H5"/>
      <c r="I5"/>
    </row>
    <row r="6" spans="2:19" x14ac:dyDescent="0.25">
      <c r="B6" s="53" t="s">
        <v>7</v>
      </c>
      <c r="C6" s="54" t="s">
        <v>1</v>
      </c>
      <c r="D6" s="55" t="s">
        <v>0</v>
      </c>
      <c r="E6" s="55" t="s">
        <v>2</v>
      </c>
      <c r="F6" s="55" t="s">
        <v>4</v>
      </c>
      <c r="G6" s="55" t="s">
        <v>3</v>
      </c>
      <c r="H6" s="55" t="s">
        <v>5</v>
      </c>
      <c r="I6" s="56" t="s">
        <v>6</v>
      </c>
      <c r="M6" s="57" t="s">
        <v>55</v>
      </c>
      <c r="N6" s="57" t="s">
        <v>56</v>
      </c>
      <c r="O6" s="57" t="s">
        <v>63</v>
      </c>
      <c r="P6" s="57" t="s">
        <v>57</v>
      </c>
      <c r="Q6" s="57" t="s">
        <v>66</v>
      </c>
      <c r="R6" s="57" t="s">
        <v>58</v>
      </c>
      <c r="S6" s="39" t="s">
        <v>59</v>
      </c>
    </row>
    <row r="7" spans="2:19" x14ac:dyDescent="0.25">
      <c r="B7" s="2"/>
      <c r="C7" s="27">
        <f ca="1">IF('Support Calendars'!C5 &lt;&gt;"", 'Support Calendars'!C5,'Support Calendars'!C4)</f>
        <v>0</v>
      </c>
      <c r="D7" s="28">
        <f ca="1">IF('Support Calendars'!D5 &lt;&gt; "", 'Support Calendars'!D5,'Support Calendars'!D4)</f>
        <v>0</v>
      </c>
      <c r="E7" s="28">
        <f ca="1">IF('Support Calendars'!E5 &lt;&gt; "", 'Support Calendars'!E5,'Support Calendars'!E4)</f>
        <v>44621</v>
      </c>
      <c r="F7" s="28">
        <f ca="1">IF('Support Calendars'!F5 &lt;&gt; "", 'Support Calendars'!F5,'Support Calendars'!F4)</f>
        <v>44622</v>
      </c>
      <c r="G7" s="28">
        <f ca="1">IF('Support Calendars'!G5 &lt;&gt; "", 'Support Calendars'!G5,'Support Calendars'!G4)</f>
        <v>44623</v>
      </c>
      <c r="H7" s="28">
        <f ca="1">IF('Support Calendars'!H5 &lt;&gt; "", 'Support Calendars'!H5,'Support Calendars'!H4)</f>
        <v>44624</v>
      </c>
      <c r="I7" s="29">
        <f ca="1">IF('Support Calendars'!I5 &lt;&gt; "", 'Support Calendars'!I5,'Support Calendars'!I4)</f>
        <v>44625</v>
      </c>
      <c r="M7" s="58">
        <v>44682</v>
      </c>
      <c r="N7" s="58">
        <v>44682</v>
      </c>
      <c r="O7" s="59" t="s">
        <v>65</v>
      </c>
      <c r="P7" s="60"/>
      <c r="Q7" s="60" t="str" cm="1">
        <f t="array" ref="Q7">IF(O7="No","1,2,3,4,5,6,7",_xlfn.IFS(P7="A","1,2,3,4,5,6,7",P7="WD","2,3,4,5,6",P7="E","1,2",1,SUBSTITUTE(SUBSTITUTE(SUBSTITUTE(SUBSTITUTE(SUBSTITUTE(SUBSTITUTE(SUBSTITUTE(UPPER(P7),"SA","7"),"F","6"),"TH","5"),"W","4"),"TU","3"),"M","2"),"SU","1")))</f>
        <v>1,2,3,4,5,6,7</v>
      </c>
      <c r="R7" s="60" t="s">
        <v>73</v>
      </c>
      <c r="S7" s="61" t="s">
        <v>72</v>
      </c>
    </row>
    <row r="8" spans="2:19" ht="80.099999999999994" customHeight="1" x14ac:dyDescent="0.25">
      <c r="B8" s="3" t="str" cm="1">
        <f t="array" aca="1" ref="B8" ca="1">IF(OR(IFERROR(DAY(C7:I7),0)=15), TEXT(MIN(C7:I7), "mmm")," ")</f>
        <v xml:space="preserve"> </v>
      </c>
      <c r="C8" s="50" t="str">
        <f>'Support Calendars'!L5</f>
        <v/>
      </c>
      <c r="D8" s="51" t="str">
        <f>'Support Calendars'!M5</f>
        <v/>
      </c>
      <c r="E8" s="51" t="str">
        <f>'Support Calendars'!N5</f>
        <v/>
      </c>
      <c r="F8" s="51" t="str">
        <f>'Support Calendars'!O5</f>
        <v/>
      </c>
      <c r="G8" s="51" t="str">
        <f>'Support Calendars'!P5</f>
        <v/>
      </c>
      <c r="H8" s="51" t="str">
        <f>'Support Calendars'!Q5</f>
        <v/>
      </c>
      <c r="I8" s="52" t="str">
        <f>'Support Calendars'!R5</f>
        <v/>
      </c>
    </row>
    <row r="9" spans="2:19" x14ac:dyDescent="0.25">
      <c r="B9" s="2" t="str" cm="1">
        <f t="array" ref="B9">IF(OR(IFERROR(DAY(C8:I8),0)=15), TEXT(MIN(C8:I8), "mmm")," ")</f>
        <v xml:space="preserve"> </v>
      </c>
      <c r="C9" s="27">
        <f ca="1">IF('Support Calendars'!C7 &lt;&gt;"", 'Support Calendars'!C7,'Support Calendars'!C6)</f>
        <v>44626</v>
      </c>
      <c r="D9" s="28">
        <f ca="1">IF('Support Calendars'!D7 &lt;&gt; "", 'Support Calendars'!D7,'Support Calendars'!D6)</f>
        <v>44627</v>
      </c>
      <c r="E9" s="28">
        <f ca="1">IF('Support Calendars'!E7 &lt;&gt; "", 'Support Calendars'!E7,'Support Calendars'!E6)</f>
        <v>44628</v>
      </c>
      <c r="F9" s="28">
        <f ca="1">IF('Support Calendars'!F7 &lt;&gt; "", 'Support Calendars'!F7,'Support Calendars'!F6)</f>
        <v>44629</v>
      </c>
      <c r="G9" s="28">
        <f ca="1">IF('Support Calendars'!G7 &lt;&gt; "", 'Support Calendars'!G7,'Support Calendars'!G6)</f>
        <v>44630</v>
      </c>
      <c r="H9" s="28">
        <f ca="1">IF('Support Calendars'!H7 &lt;&gt; "", 'Support Calendars'!H7,'Support Calendars'!H6)</f>
        <v>44631</v>
      </c>
      <c r="I9" s="29">
        <f ca="1">IF('Support Calendars'!I7 &lt;&gt; "", 'Support Calendars'!I7,'Support Calendars'!I6)</f>
        <v>44632</v>
      </c>
    </row>
    <row r="10" spans="2:19" ht="80.099999999999994" customHeight="1" x14ac:dyDescent="0.25">
      <c r="B10" s="3" t="str" cm="1">
        <f t="array" aca="1" ref="B10" ca="1">IF(OR(IFERROR(DAY(C9:I9),0)=15), TEXT(MIN(C9:I9), "mmm")," ")</f>
        <v xml:space="preserve"> </v>
      </c>
      <c r="C10" s="50" t="str">
        <f>'Support Calendars'!L7</f>
        <v/>
      </c>
      <c r="D10" s="51" t="str">
        <f>'Support Calendars'!M7</f>
        <v/>
      </c>
      <c r="E10" s="51" t="str">
        <f>'Support Calendars'!N7</f>
        <v/>
      </c>
      <c r="F10" s="51" t="str">
        <f>'Support Calendars'!O7</f>
        <v/>
      </c>
      <c r="G10" s="51" t="str">
        <f>'Support Calendars'!P7</f>
        <v>Boot Camp</v>
      </c>
      <c r="H10" s="51" t="str">
        <f>'Support Calendars'!Q7</f>
        <v/>
      </c>
      <c r="I10" s="52" t="str">
        <f>'Support Calendars'!R7</f>
        <v/>
      </c>
    </row>
    <row r="11" spans="2:19" x14ac:dyDescent="0.25">
      <c r="B11" s="2" t="str" cm="1">
        <f t="array" ref="B11">IF(OR(IFERROR(DAY(C10:I10),0)=15), TEXT(MIN(C10:I10), "mmm")," ")</f>
        <v xml:space="preserve"> </v>
      </c>
      <c r="C11" s="27">
        <f ca="1">IF('Support Calendars'!C9 &lt;&gt;"", 'Support Calendars'!C9,'Support Calendars'!C8)</f>
        <v>44633</v>
      </c>
      <c r="D11" s="28">
        <f ca="1">IF('Support Calendars'!D9 &lt;&gt; "", 'Support Calendars'!D9,'Support Calendars'!D8)</f>
        <v>44634</v>
      </c>
      <c r="E11" s="28">
        <f ca="1">IF('Support Calendars'!E9 &lt;&gt; "", 'Support Calendars'!E9,'Support Calendars'!E8)</f>
        <v>44635</v>
      </c>
      <c r="F11" s="28">
        <f ca="1">IF('Support Calendars'!F9 &lt;&gt; "", 'Support Calendars'!F9,'Support Calendars'!F8)</f>
        <v>44636</v>
      </c>
      <c r="G11" s="28">
        <f ca="1">IF('Support Calendars'!G9 &lt;&gt; "", 'Support Calendars'!G9,'Support Calendars'!G8)</f>
        <v>44637</v>
      </c>
      <c r="H11" s="28">
        <f ca="1">IF('Support Calendars'!H9 &lt;&gt; "", 'Support Calendars'!H9,'Support Calendars'!H8)</f>
        <v>44638</v>
      </c>
      <c r="I11" s="29">
        <f ca="1">IF('Support Calendars'!I9 &lt;&gt; "", 'Support Calendars'!I9,'Support Calendars'!I8)</f>
        <v>44639</v>
      </c>
      <c r="K11" s="67"/>
      <c r="L11" s="67"/>
      <c r="M11" s="67"/>
      <c r="N11" s="67"/>
      <c r="O11" s="67"/>
      <c r="P11" s="67"/>
      <c r="Q11" s="67"/>
    </row>
    <row r="12" spans="2:19" ht="80.099999999999994" customHeight="1" x14ac:dyDescent="0.25">
      <c r="B12" s="3" t="str" cm="1">
        <f t="array" aca="1" ref="B12" ca="1">IF(OR(IFERROR(DAY(C11:I11),0)=15), TEXT(MIN(C11:I11), "mmm")," ")</f>
        <v>Mar</v>
      </c>
      <c r="C12" s="50" t="str">
        <f>'Support Calendars'!L9</f>
        <v/>
      </c>
      <c r="D12" s="51" t="str">
        <f>'Support Calendars'!M9</f>
        <v/>
      </c>
      <c r="E12" s="51" t="str">
        <f>'Support Calendars'!N9</f>
        <v>Boot Camp</v>
      </c>
      <c r="F12" s="51" t="str">
        <f>'Support Calendars'!O9</f>
        <v/>
      </c>
      <c r="G12" s="51" t="str">
        <f>'Support Calendars'!P9</f>
        <v>Boot Camp</v>
      </c>
      <c r="H12" s="51" t="str">
        <f>'Support Calendars'!Q9</f>
        <v/>
      </c>
      <c r="I12" s="52" t="str">
        <f>'Support Calendars'!R9</f>
        <v/>
      </c>
    </row>
    <row r="13" spans="2:19" x14ac:dyDescent="0.25">
      <c r="B13" s="2" t="str" cm="1">
        <f t="array" ref="B13">IF(OR(IFERROR(DAY(C12:I12),0)=15), TEXT(MIN(C12:I12), "mmm")," ")</f>
        <v xml:space="preserve"> </v>
      </c>
      <c r="C13" s="27">
        <f ca="1">IF('Support Calendars'!C11 &lt;&gt;"", 'Support Calendars'!C11,'Support Calendars'!C10)</f>
        <v>44640</v>
      </c>
      <c r="D13" s="28">
        <f ca="1">IF('Support Calendars'!D11 &lt;&gt; "", 'Support Calendars'!D11,'Support Calendars'!D10)</f>
        <v>44641</v>
      </c>
      <c r="E13" s="28">
        <f ca="1">IF('Support Calendars'!E11 &lt;&gt; "", 'Support Calendars'!E11,'Support Calendars'!E10)</f>
        <v>44642</v>
      </c>
      <c r="F13" s="28">
        <f ca="1">IF('Support Calendars'!F11 &lt;&gt; "", 'Support Calendars'!F11,'Support Calendars'!F10)</f>
        <v>44643</v>
      </c>
      <c r="G13" s="28">
        <f ca="1">IF('Support Calendars'!G11 &lt;&gt; "", 'Support Calendars'!G11,'Support Calendars'!G10)</f>
        <v>44644</v>
      </c>
      <c r="H13" s="28">
        <f ca="1">IF('Support Calendars'!H11 &lt;&gt; "", 'Support Calendars'!H11,'Support Calendars'!H10)</f>
        <v>44645</v>
      </c>
      <c r="I13" s="29">
        <f ca="1">IF('Support Calendars'!I11 &lt;&gt; "", 'Support Calendars'!I11,'Support Calendars'!I10)</f>
        <v>44646</v>
      </c>
    </row>
    <row r="14" spans="2:19" ht="80.099999999999994" customHeight="1" x14ac:dyDescent="0.25">
      <c r="B14" s="3" t="str" cm="1">
        <f t="array" aca="1" ref="B14" ca="1">IF(OR(IFERROR(DAY(C13:I13),0)=15), TEXT(MIN(C13:I13), "mmm")," ")</f>
        <v xml:space="preserve"> </v>
      </c>
      <c r="C14" s="50" t="str">
        <f>'Support Calendars'!L11</f>
        <v/>
      </c>
      <c r="D14" s="51" t="str">
        <f>'Support Calendars'!M11</f>
        <v/>
      </c>
      <c r="E14" s="51" t="str">
        <f>'Support Calendars'!N11</f>
        <v>Boot Camp</v>
      </c>
      <c r="F14" s="51" t="str">
        <f>'Support Calendars'!O11</f>
        <v/>
      </c>
      <c r="G14" s="51" t="str">
        <f>'Support Calendars'!P11</f>
        <v>Boot Camp</v>
      </c>
      <c r="H14" s="51" t="str">
        <f>'Support Calendars'!Q11</f>
        <v/>
      </c>
      <c r="I14" s="52" t="str">
        <f>'Support Calendars'!R11</f>
        <v/>
      </c>
    </row>
    <row r="15" spans="2:19" x14ac:dyDescent="0.25">
      <c r="B15" s="2" t="str" cm="1">
        <f t="array" ref="B15">IF(OR(IFERROR(DAY(C14:I14),0)=15), TEXT(MIN(C14:I14), "mmm")," ")</f>
        <v xml:space="preserve"> </v>
      </c>
      <c r="C15" s="27">
        <f ca="1">IF('Support Calendars'!C13 &lt;&gt;"", 'Support Calendars'!C13,'Support Calendars'!C12)</f>
        <v>44647</v>
      </c>
      <c r="D15" s="28">
        <f ca="1">IF('Support Calendars'!D13 &lt;&gt; "", 'Support Calendars'!D13,'Support Calendars'!D12)</f>
        <v>44648</v>
      </c>
      <c r="E15" s="28">
        <f ca="1">IF('Support Calendars'!E13 &lt;&gt; "", 'Support Calendars'!E13,'Support Calendars'!E12)</f>
        <v>44649</v>
      </c>
      <c r="F15" s="28">
        <f ca="1">IF('Support Calendars'!F13 &lt;&gt; "", 'Support Calendars'!F13,'Support Calendars'!F12)</f>
        <v>44650</v>
      </c>
      <c r="G15" s="28">
        <f ca="1">IF('Support Calendars'!G13 &lt;&gt; "", 'Support Calendars'!G13,'Support Calendars'!G12)</f>
        <v>44651</v>
      </c>
      <c r="H15" s="28">
        <f ca="1">IF('Support Calendars'!H13 &lt;&gt; "", 'Support Calendars'!H13,'Support Calendars'!H12)</f>
        <v>44652</v>
      </c>
      <c r="I15" s="29">
        <f ca="1">IF('Support Calendars'!I13 &lt;&gt; "", 'Support Calendars'!I13,'Support Calendars'!I12)</f>
        <v>44653</v>
      </c>
    </row>
    <row r="16" spans="2:19" ht="80.099999999999994" customHeight="1" x14ac:dyDescent="0.25">
      <c r="B16" s="3" t="str" cm="1">
        <f t="array" aca="1" ref="B16" ca="1">IF(OR(IFERROR(DAY(C15:I15),0)=15), TEXT(MIN(C15:I15), "mmm")," ")</f>
        <v xml:space="preserve"> </v>
      </c>
      <c r="C16" s="50" t="str">
        <f>'Support Calendars'!L13</f>
        <v/>
      </c>
      <c r="D16" s="51" t="str">
        <f>'Support Calendars'!M13</f>
        <v/>
      </c>
      <c r="E16" s="51" t="str">
        <f>'Support Calendars'!N13</f>
        <v>Boot Camp</v>
      </c>
      <c r="F16" s="51" t="str">
        <f>'Support Calendars'!O13</f>
        <v/>
      </c>
      <c r="G16" s="51" t="str">
        <f>'Support Calendars'!P13</f>
        <v>Boot Camp</v>
      </c>
      <c r="H16" s="51" t="str">
        <f>'Support Calendars'!Q13</f>
        <v/>
      </c>
      <c r="I16" s="52" t="str">
        <f>'Support Calendars'!R13</f>
        <v/>
      </c>
    </row>
    <row r="17" spans="2:9" x14ac:dyDescent="0.25">
      <c r="B17" s="2" t="str" cm="1">
        <f t="array" ref="B17">IF(OR(IFERROR(DAY(C16:I16),0)=15), TEXT(MIN(C16:I16), "mmm")," ")</f>
        <v xml:space="preserve"> </v>
      </c>
      <c r="C17" s="27">
        <f ca="1">IF('Support Calendars'!C15 &lt;&gt;"", 'Support Calendars'!C15,'Support Calendars'!C14)</f>
        <v>44654</v>
      </c>
      <c r="D17" s="28">
        <f ca="1">IF('Support Calendars'!D15 &lt;&gt; "", 'Support Calendars'!D15,'Support Calendars'!D14)</f>
        <v>44655</v>
      </c>
      <c r="E17" s="28">
        <f ca="1">IF('Support Calendars'!E15 &lt;&gt; "", 'Support Calendars'!E15,'Support Calendars'!E14)</f>
        <v>44656</v>
      </c>
      <c r="F17" s="28">
        <f ca="1">IF('Support Calendars'!F15 &lt;&gt; "", 'Support Calendars'!F15,'Support Calendars'!F14)</f>
        <v>44657</v>
      </c>
      <c r="G17" s="28">
        <f ca="1">IF('Support Calendars'!G15 &lt;&gt; "", 'Support Calendars'!G15,'Support Calendars'!G14)</f>
        <v>44658</v>
      </c>
      <c r="H17" s="28">
        <f ca="1">IF('Support Calendars'!H15 &lt;&gt; "", 'Support Calendars'!H15,'Support Calendars'!H14)</f>
        <v>44659</v>
      </c>
      <c r="I17" s="29">
        <f ca="1">IF('Support Calendars'!I15 &lt;&gt; "", 'Support Calendars'!I15,'Support Calendars'!I14)</f>
        <v>44660</v>
      </c>
    </row>
    <row r="18" spans="2:9" ht="80.099999999999994" customHeight="1" x14ac:dyDescent="0.25">
      <c r="B18" s="3" t="str" cm="1">
        <f t="array" aca="1" ref="B18" ca="1">IF(OR(IFERROR(DAY(C17:I17),0)=15), TEXT(MIN(C17:I17), "mmm")," ")</f>
        <v xml:space="preserve"> </v>
      </c>
      <c r="C18" s="50" t="str">
        <f>'Support Calendars'!L15</f>
        <v/>
      </c>
      <c r="D18" s="51" t="str">
        <f>'Support Calendars'!M15</f>
        <v/>
      </c>
      <c r="E18" s="51" t="str">
        <f>'Support Calendars'!N15</f>
        <v>Boot Camp</v>
      </c>
      <c r="F18" s="51" t="str">
        <f>'Support Calendars'!O15</f>
        <v/>
      </c>
      <c r="G18" s="51" t="str">
        <f>'Support Calendars'!P15</f>
        <v>Boot Camp</v>
      </c>
      <c r="H18" s="51" t="str">
        <f>'Support Calendars'!Q15</f>
        <v/>
      </c>
      <c r="I18" s="52" t="str">
        <f>'Support Calendars'!R15</f>
        <v>Puppy Pickup</v>
      </c>
    </row>
    <row r="19" spans="2:9" x14ac:dyDescent="0.25">
      <c r="B19" s="2" t="str" cm="1">
        <f t="array" ref="B19">IF(OR(IFERROR(DAY(C18:I18),0)=15), TEXT(MIN(C18:I18), "mmm")," ")</f>
        <v xml:space="preserve"> </v>
      </c>
      <c r="C19" s="27">
        <f ca="1">IF('Support Calendars'!C17 &lt;&gt;"", 'Support Calendars'!C17,'Support Calendars'!C16)</f>
        <v>44661</v>
      </c>
      <c r="D19" s="28">
        <f ca="1">IF('Support Calendars'!D17 &lt;&gt; "", 'Support Calendars'!D17,'Support Calendars'!D16)</f>
        <v>44662</v>
      </c>
      <c r="E19" s="28">
        <f ca="1">IF('Support Calendars'!E17 &lt;&gt; "", 'Support Calendars'!E17,'Support Calendars'!E16)</f>
        <v>44663</v>
      </c>
      <c r="F19" s="28">
        <f ca="1">IF('Support Calendars'!F17 &lt;&gt; "", 'Support Calendars'!F17,'Support Calendars'!F16)</f>
        <v>44664</v>
      </c>
      <c r="G19" s="28">
        <f ca="1">IF('Support Calendars'!G17 &lt;&gt; "", 'Support Calendars'!G17,'Support Calendars'!G16)</f>
        <v>44665</v>
      </c>
      <c r="H19" s="28">
        <f ca="1">IF('Support Calendars'!H17 &lt;&gt; "", 'Support Calendars'!H17,'Support Calendars'!H16)</f>
        <v>44666</v>
      </c>
      <c r="I19" s="29">
        <f ca="1">IF('Support Calendars'!I17 &lt;&gt; "", 'Support Calendars'!I17,'Support Calendars'!I16)</f>
        <v>44667</v>
      </c>
    </row>
    <row r="20" spans="2:9" ht="80.099999999999994" customHeight="1" x14ac:dyDescent="0.25">
      <c r="B20" s="3" t="str" cm="1">
        <f t="array" aca="1" ref="B20" ca="1">IF(OR(IFERROR(DAY(C19:I19),0)=15), TEXT(MIN(C19:I19), "mmm")," ")</f>
        <v>Apr</v>
      </c>
      <c r="C20" s="50" t="str">
        <f>'Support Calendars'!L17</f>
        <v/>
      </c>
      <c r="D20" s="51" t="str">
        <f>'Support Calendars'!M17</f>
        <v/>
      </c>
      <c r="E20" s="51" t="str">
        <f>'Support Calendars'!N17</f>
        <v>Boot Camp</v>
      </c>
      <c r="F20" s="51" t="str">
        <f>'Support Calendars'!O17</f>
        <v/>
      </c>
      <c r="G20" s="51" t="str">
        <f>'Support Calendars'!P17</f>
        <v>Boot Camp</v>
      </c>
      <c r="H20" s="51" t="str">
        <f>'Support Calendars'!Q17</f>
        <v/>
      </c>
      <c r="I20" s="52" t="str">
        <f>'Support Calendars'!R17</f>
        <v/>
      </c>
    </row>
    <row r="21" spans="2:9" x14ac:dyDescent="0.25">
      <c r="B21" s="2" t="str" cm="1">
        <f t="array" ref="B21">IF(OR(IFERROR(DAY(C20:I20),0)=15), TEXT(MIN(C20:I20), "mmm")," ")</f>
        <v xml:space="preserve"> </v>
      </c>
      <c r="C21" s="27">
        <f ca="1">IF('Support Calendars'!C19 &lt;&gt;"", 'Support Calendars'!C19,'Support Calendars'!C18)</f>
        <v>44668</v>
      </c>
      <c r="D21" s="28">
        <f ca="1">IF('Support Calendars'!D19 &lt;&gt; "", 'Support Calendars'!D19,'Support Calendars'!D18)</f>
        <v>44669</v>
      </c>
      <c r="E21" s="28">
        <f ca="1">IF('Support Calendars'!E19 &lt;&gt; "", 'Support Calendars'!E19,'Support Calendars'!E18)</f>
        <v>44670</v>
      </c>
      <c r="F21" s="28">
        <f ca="1">IF('Support Calendars'!F19 &lt;&gt; "", 'Support Calendars'!F19,'Support Calendars'!F18)</f>
        <v>44671</v>
      </c>
      <c r="G21" s="28">
        <f ca="1">IF('Support Calendars'!G19 &lt;&gt; "", 'Support Calendars'!G19,'Support Calendars'!G18)</f>
        <v>44672</v>
      </c>
      <c r="H21" s="28">
        <f ca="1">IF('Support Calendars'!H19 &lt;&gt; "", 'Support Calendars'!H19,'Support Calendars'!H18)</f>
        <v>44673</v>
      </c>
      <c r="I21" s="29">
        <f ca="1">IF('Support Calendars'!I19 &lt;&gt; "", 'Support Calendars'!I19,'Support Calendars'!I18)</f>
        <v>44674</v>
      </c>
    </row>
    <row r="22" spans="2:9" ht="80.099999999999994" customHeight="1" x14ac:dyDescent="0.25">
      <c r="B22" s="3" t="str" cm="1">
        <f t="array" aca="1" ref="B22" ca="1">IF(OR(IFERROR(DAY(C21:I21),0)=15), TEXT(MIN(C21:I21), "mmm")," ")</f>
        <v xml:space="preserve"> </v>
      </c>
      <c r="C22" s="50" t="str">
        <f>'Support Calendars'!L19</f>
        <v>Easter</v>
      </c>
      <c r="D22" s="51" t="str">
        <f>'Support Calendars'!M19</f>
        <v/>
      </c>
      <c r="E22" s="51" t="str">
        <f>'Support Calendars'!N19</f>
        <v>Boot Camp</v>
      </c>
      <c r="F22" s="51" t="str">
        <f>'Support Calendars'!O19</f>
        <v/>
      </c>
      <c r="G22" s="51" t="str">
        <f>'Support Calendars'!P19</f>
        <v>Boot Camp</v>
      </c>
      <c r="H22" s="51" t="str">
        <f>'Support Calendars'!Q19</f>
        <v/>
      </c>
      <c r="I22" s="52" t="str">
        <f>'Support Calendars'!R19</f>
        <v/>
      </c>
    </row>
    <row r="23" spans="2:9" x14ac:dyDescent="0.25">
      <c r="B23" s="2" t="str" cm="1">
        <f t="array" ref="B23">IF(OR(IFERROR(DAY(C22:I22),0)=15), TEXT(MIN(C22:I22), "mmm")," ")</f>
        <v xml:space="preserve"> </v>
      </c>
      <c r="C23" s="27">
        <f ca="1">IF('Support Calendars'!C21 &lt;&gt;"", 'Support Calendars'!C21,'Support Calendars'!C20)</f>
        <v>44675</v>
      </c>
      <c r="D23" s="28">
        <f ca="1">IF('Support Calendars'!D21 &lt;&gt; "", 'Support Calendars'!D21,'Support Calendars'!D20)</f>
        <v>44676</v>
      </c>
      <c r="E23" s="28">
        <f ca="1">IF('Support Calendars'!E21 &lt;&gt; "", 'Support Calendars'!E21,'Support Calendars'!E20)</f>
        <v>44677</v>
      </c>
      <c r="F23" s="28">
        <f ca="1">IF('Support Calendars'!F21 &lt;&gt; "", 'Support Calendars'!F21,'Support Calendars'!F20)</f>
        <v>44678</v>
      </c>
      <c r="G23" s="28">
        <f ca="1">IF('Support Calendars'!G21 &lt;&gt; "", 'Support Calendars'!G21,'Support Calendars'!G20)</f>
        <v>44679</v>
      </c>
      <c r="H23" s="28">
        <f ca="1">IF('Support Calendars'!H21 &lt;&gt; "", 'Support Calendars'!H21,'Support Calendars'!H20)</f>
        <v>44680</v>
      </c>
      <c r="I23" s="29">
        <f ca="1">IF('Support Calendars'!I21 &lt;&gt; "", 'Support Calendars'!I21,'Support Calendars'!I20)</f>
        <v>44681</v>
      </c>
    </row>
    <row r="24" spans="2:9" ht="80.099999999999994" customHeight="1" x14ac:dyDescent="0.25">
      <c r="B24" s="3" t="str" cm="1">
        <f t="array" aca="1" ref="B24" ca="1">IF(OR(IFERROR(DAY(C23:I23),0)=15), TEXT(MIN(C23:I23), "mmm")," ")</f>
        <v xml:space="preserve"> </v>
      </c>
      <c r="C24" s="50" t="str">
        <f>'Support Calendars'!L21</f>
        <v/>
      </c>
      <c r="D24" s="51" t="str">
        <f>'Support Calendars'!M21</f>
        <v/>
      </c>
      <c r="E24" s="51" t="str">
        <f>'Support Calendars'!N21</f>
        <v>Boot Camp</v>
      </c>
      <c r="F24" s="51" t="str">
        <f>'Support Calendars'!O21</f>
        <v/>
      </c>
      <c r="G24" s="51" t="str">
        <f>'Support Calendars'!P21</f>
        <v>Boot Camp</v>
      </c>
      <c r="H24" s="51" t="str">
        <f>'Support Calendars'!Q21</f>
        <v/>
      </c>
      <c r="I24" s="52" t="str">
        <f>'Support Calendars'!R21</f>
        <v/>
      </c>
    </row>
    <row r="25" spans="2:9" x14ac:dyDescent="0.25">
      <c r="B25" s="2" t="str" cm="1">
        <f t="array" ref="B25">IF(OR(IFERROR(DAY(C24:I24),0)=15), TEXT(MIN(C24:I24), "mmm")," ")</f>
        <v xml:space="preserve"> </v>
      </c>
      <c r="C25" s="27">
        <f ca="1">IF('Support Calendars'!C23 &lt;&gt;"", 'Support Calendars'!C23,'Support Calendars'!C22)</f>
        <v>44682</v>
      </c>
      <c r="D25" s="28">
        <f ca="1">IF('Support Calendars'!D23 &lt;&gt; "", 'Support Calendars'!D23,'Support Calendars'!D22)</f>
        <v>44683</v>
      </c>
      <c r="E25" s="28">
        <f ca="1">IF('Support Calendars'!E23 &lt;&gt; "", 'Support Calendars'!E23,'Support Calendars'!E22)</f>
        <v>44684</v>
      </c>
      <c r="F25" s="28">
        <f ca="1">IF('Support Calendars'!F23 &lt;&gt; "", 'Support Calendars'!F23,'Support Calendars'!F22)</f>
        <v>44685</v>
      </c>
      <c r="G25" s="28">
        <f ca="1">IF('Support Calendars'!G23 &lt;&gt; "", 'Support Calendars'!G23,'Support Calendars'!G22)</f>
        <v>44686</v>
      </c>
      <c r="H25" s="28">
        <f ca="1">IF('Support Calendars'!H23 &lt;&gt; "", 'Support Calendars'!H23,'Support Calendars'!H22)</f>
        <v>44687</v>
      </c>
      <c r="I25" s="29">
        <f ca="1">IF('Support Calendars'!I23 &lt;&gt; "", 'Support Calendars'!I23,'Support Calendars'!I22)</f>
        <v>44688</v>
      </c>
    </row>
    <row r="26" spans="2:9" ht="80.099999999999994" customHeight="1" x14ac:dyDescent="0.25">
      <c r="B26" s="3" t="str" cm="1">
        <f t="array" aca="1" ref="B26" ca="1">IF(OR(IFERROR(DAY(C25:I25),0)=15), TEXT(MIN(C25:I25), "mmm")," ")</f>
        <v xml:space="preserve"> </v>
      </c>
      <c r="C26" s="50" t="str">
        <f>'Support Calendars'!L23</f>
        <v/>
      </c>
      <c r="D26" s="51" t="str">
        <f>'Support Calendars'!M23</f>
        <v/>
      </c>
      <c r="E26" s="51" t="str">
        <f>'Support Calendars'!N23</f>
        <v>Boot Camp</v>
      </c>
      <c r="F26" s="51" t="str">
        <f>'Support Calendars'!O23</f>
        <v/>
      </c>
      <c r="G26" s="51" t="str">
        <f>'Support Calendars'!P23</f>
        <v>Boot Camp</v>
      </c>
      <c r="H26" s="51" t="str">
        <f>'Support Calendars'!Q23</f>
        <v/>
      </c>
      <c r="I26" s="52" t="str">
        <f>'Support Calendars'!R23</f>
        <v/>
      </c>
    </row>
    <row r="27" spans="2:9" x14ac:dyDescent="0.25">
      <c r="B27" s="2" t="str" cm="1">
        <f t="array" ref="B27">IF(OR(IFERROR(DAY(C26:I26),0)=15), TEXT(MIN(C26:I26), "mmm")," ")</f>
        <v xml:space="preserve"> </v>
      </c>
      <c r="C27" s="27" t="str">
        <f ca="1">IF('Support Calendars'!C25 &lt;&gt;"", 'Support Calendars'!C25,'Support Calendars'!C24)</f>
        <v>Mothers Day</v>
      </c>
      <c r="D27" s="28">
        <f ca="1">IF('Support Calendars'!D25 &lt;&gt; "", 'Support Calendars'!D25,'Support Calendars'!D24)</f>
        <v>44690</v>
      </c>
      <c r="E27" s="28">
        <f ca="1">IF('Support Calendars'!E25 &lt;&gt; "", 'Support Calendars'!E25,'Support Calendars'!E24)</f>
        <v>44691</v>
      </c>
      <c r="F27" s="28">
        <f ca="1">IF('Support Calendars'!F25 &lt;&gt; "", 'Support Calendars'!F25,'Support Calendars'!F24)</f>
        <v>44692</v>
      </c>
      <c r="G27" s="28">
        <f ca="1">IF('Support Calendars'!G25 &lt;&gt; "", 'Support Calendars'!G25,'Support Calendars'!G24)</f>
        <v>44693</v>
      </c>
      <c r="H27" s="28">
        <f ca="1">IF('Support Calendars'!H25 &lt;&gt; "", 'Support Calendars'!H25,'Support Calendars'!H24)</f>
        <v>44694</v>
      </c>
      <c r="I27" s="29">
        <f ca="1">IF('Support Calendars'!I25 &lt;&gt; "", 'Support Calendars'!I25,'Support Calendars'!I24)</f>
        <v>44695</v>
      </c>
    </row>
    <row r="28" spans="2:9" ht="80.099999999999994" customHeight="1" x14ac:dyDescent="0.25">
      <c r="B28" s="3" t="str" cm="1">
        <f t="array" aca="1" ref="B28" ca="1">IF(OR(IFERROR(DAY(C27:I27),0)=15), TEXT(MIN(C27:I27), "mmm")," ")</f>
        <v xml:space="preserve"> </v>
      </c>
      <c r="C28" s="50" t="str">
        <f>'Support Calendars'!L25</f>
        <v/>
      </c>
      <c r="D28" s="51" t="str">
        <f>'Support Calendars'!M25</f>
        <v/>
      </c>
      <c r="E28" s="51" t="str">
        <f>'Support Calendars'!N25</f>
        <v>Boot Camp</v>
      </c>
      <c r="F28" s="51" t="str">
        <f>'Support Calendars'!O25</f>
        <v/>
      </c>
      <c r="G28" s="51" t="str">
        <f>'Support Calendars'!P25</f>
        <v>Boot Camp</v>
      </c>
      <c r="H28" s="51" t="str">
        <f>'Support Calendars'!Q25</f>
        <v/>
      </c>
      <c r="I28" s="52" t="str">
        <f>'Support Calendars'!R25</f>
        <v/>
      </c>
    </row>
    <row r="29" spans="2:9" x14ac:dyDescent="0.25">
      <c r="B29" s="2" t="str" cm="1">
        <f t="array" ref="B29">IF(OR(IFERROR(DAY(C28:I28),0)=15), TEXT(MIN(C28:I28), "mmm")," ")</f>
        <v xml:space="preserve"> </v>
      </c>
      <c r="C29" s="27">
        <f ca="1">IF('Support Calendars'!C27 &lt;&gt;"", 'Support Calendars'!C27,'Support Calendars'!C26)</f>
        <v>44696</v>
      </c>
      <c r="D29" s="28">
        <f ca="1">IF('Support Calendars'!D27 &lt;&gt; "", 'Support Calendars'!D27,'Support Calendars'!D26)</f>
        <v>44697</v>
      </c>
      <c r="E29" s="28">
        <f ca="1">IF('Support Calendars'!E27 &lt;&gt; "", 'Support Calendars'!E27,'Support Calendars'!E26)</f>
        <v>44698</v>
      </c>
      <c r="F29" s="28">
        <f ca="1">IF('Support Calendars'!F27 &lt;&gt; "", 'Support Calendars'!F27,'Support Calendars'!F26)</f>
        <v>44699</v>
      </c>
      <c r="G29" s="28">
        <f ca="1">IF('Support Calendars'!G27 &lt;&gt; "", 'Support Calendars'!G27,'Support Calendars'!G26)</f>
        <v>44700</v>
      </c>
      <c r="H29" s="28">
        <f ca="1">IF('Support Calendars'!H27 &lt;&gt; "", 'Support Calendars'!H27,'Support Calendars'!H26)</f>
        <v>44701</v>
      </c>
      <c r="I29" s="29">
        <f ca="1">IF('Support Calendars'!I27 &lt;&gt; "", 'Support Calendars'!I27,'Support Calendars'!I26)</f>
        <v>44702</v>
      </c>
    </row>
    <row r="30" spans="2:9" ht="80.099999999999994" customHeight="1" x14ac:dyDescent="0.25">
      <c r="B30" s="3" t="str" cm="1">
        <f t="array" aca="1" ref="B30" ca="1">IF(OR(IFERROR(DAY(C29:I29),0)=15), TEXT(MIN(C29:I29), "mmm")," ")</f>
        <v>May</v>
      </c>
      <c r="C30" s="50" t="str">
        <f>'Support Calendars'!L27</f>
        <v/>
      </c>
      <c r="D30" s="51" t="str">
        <f>'Support Calendars'!M27</f>
        <v/>
      </c>
      <c r="E30" s="51" t="str">
        <f>'Support Calendars'!N27</f>
        <v>Boot Camp</v>
      </c>
      <c r="F30" s="51" t="str">
        <f>'Support Calendars'!O27</f>
        <v/>
      </c>
      <c r="G30" s="51" t="str">
        <f>'Support Calendars'!P27</f>
        <v>Boot Camp</v>
      </c>
      <c r="H30" s="51" t="str">
        <f>'Support Calendars'!Q27</f>
        <v/>
      </c>
      <c r="I30" s="52" t="str">
        <f>'Support Calendars'!R27</f>
        <v/>
      </c>
    </row>
    <row r="31" spans="2:9" x14ac:dyDescent="0.25">
      <c r="B31" s="2" t="str" cm="1">
        <f t="array" ref="B31">IF(OR(IFERROR(DAY(C30:I30),0)=15), TEXT(MIN(C30:I30), "mmm")," ")</f>
        <v xml:space="preserve"> </v>
      </c>
      <c r="C31" s="27">
        <f ca="1">IF('Support Calendars'!C29 &lt;&gt;"", 'Support Calendars'!C29,'Support Calendars'!C28)</f>
        <v>44703</v>
      </c>
      <c r="D31" s="28">
        <f ca="1">IF('Support Calendars'!D29 &lt;&gt; "", 'Support Calendars'!D29,'Support Calendars'!D28)</f>
        <v>44704</v>
      </c>
      <c r="E31" s="28">
        <f ca="1">IF('Support Calendars'!E29 &lt;&gt; "", 'Support Calendars'!E29,'Support Calendars'!E28)</f>
        <v>44705</v>
      </c>
      <c r="F31" s="28">
        <f ca="1">IF('Support Calendars'!F29 &lt;&gt; "", 'Support Calendars'!F29,'Support Calendars'!F28)</f>
        <v>44706</v>
      </c>
      <c r="G31" s="28">
        <f ca="1">IF('Support Calendars'!G29 &lt;&gt; "", 'Support Calendars'!G29,'Support Calendars'!G28)</f>
        <v>44707</v>
      </c>
      <c r="H31" s="28">
        <f ca="1">IF('Support Calendars'!H29 &lt;&gt; "", 'Support Calendars'!H29,'Support Calendars'!H28)</f>
        <v>44708</v>
      </c>
      <c r="I31" s="29">
        <f ca="1">IF('Support Calendars'!I29 &lt;&gt; "", 'Support Calendars'!I29,'Support Calendars'!I28)</f>
        <v>44709</v>
      </c>
    </row>
    <row r="32" spans="2:9" ht="80.099999999999994" customHeight="1" x14ac:dyDescent="0.25">
      <c r="B32" s="3" t="str" cm="1">
        <f t="array" aca="1" ref="B32" ca="1">IF(OR(IFERROR(DAY(C31:I31),0)=15), TEXT(MIN(C31:I31), "mmm")," ")</f>
        <v xml:space="preserve"> </v>
      </c>
      <c r="C32" s="50" t="str">
        <f>'Support Calendars'!L29</f>
        <v/>
      </c>
      <c r="D32" s="51" t="str">
        <f>'Support Calendars'!M29</f>
        <v/>
      </c>
      <c r="E32" s="51" t="str">
        <f>'Support Calendars'!N29</f>
        <v>Boot Camp</v>
      </c>
      <c r="F32" s="51" t="str">
        <f>'Support Calendars'!O29</f>
        <v/>
      </c>
      <c r="G32" s="51" t="str">
        <f>'Support Calendars'!P29</f>
        <v>Boot Camp</v>
      </c>
      <c r="H32" s="51" t="str">
        <f>'Support Calendars'!Q29</f>
        <v/>
      </c>
      <c r="I32" s="52" t="str">
        <f>'Support Calendars'!R29</f>
        <v/>
      </c>
    </row>
    <row r="33" spans="2:9" x14ac:dyDescent="0.25">
      <c r="B33" s="2" t="str" cm="1">
        <f t="array" ref="B33">IF(OR(IFERROR(DAY(C32:I32),0)=15), TEXT(MIN(C32:I32), "mmm")," ")</f>
        <v xml:space="preserve"> </v>
      </c>
      <c r="C33" s="27">
        <f ca="1">IF('Support Calendars'!C31 &lt;&gt;"", 'Support Calendars'!C31,'Support Calendars'!C30)</f>
        <v>44710</v>
      </c>
      <c r="D33" s="28" t="str">
        <f ca="1">IF('Support Calendars'!D31 &lt;&gt; "", 'Support Calendars'!D31,'Support Calendars'!D30)</f>
        <v>Memorial Day</v>
      </c>
      <c r="E33" s="28">
        <f ca="1">IF('Support Calendars'!E31 &lt;&gt; "", 'Support Calendars'!E31,'Support Calendars'!E30)</f>
        <v>44712</v>
      </c>
      <c r="F33" s="28">
        <f ca="1">IF('Support Calendars'!F31 &lt;&gt; "", 'Support Calendars'!F31,'Support Calendars'!F30)</f>
        <v>44713</v>
      </c>
      <c r="G33" s="28">
        <f ca="1">IF('Support Calendars'!G31 &lt;&gt; "", 'Support Calendars'!G31,'Support Calendars'!G30)</f>
        <v>44714</v>
      </c>
      <c r="H33" s="28">
        <f ca="1">IF('Support Calendars'!H31 &lt;&gt; "", 'Support Calendars'!H31,'Support Calendars'!H30)</f>
        <v>44715</v>
      </c>
      <c r="I33" s="29">
        <f ca="1">IF('Support Calendars'!I31 &lt;&gt; "", 'Support Calendars'!I31,'Support Calendars'!I30)</f>
        <v>44716</v>
      </c>
    </row>
    <row r="34" spans="2:9" ht="80.099999999999994" customHeight="1" x14ac:dyDescent="0.25">
      <c r="B34" s="4" t="str" cm="1">
        <f t="array" aca="1" ref="B34" ca="1">IF(OR(IFERROR(DAY(C33:I33),0)=15), TEXT(MIN(C33:I33), "mmm")," ")</f>
        <v xml:space="preserve"> </v>
      </c>
      <c r="C34" s="50" t="str">
        <f>'Support Calendars'!L31</f>
        <v/>
      </c>
      <c r="D34" s="51" t="str">
        <f>'Support Calendars'!M31</f>
        <v/>
      </c>
      <c r="E34" s="51" t="str">
        <f>'Support Calendars'!N31</f>
        <v>Boot Camp</v>
      </c>
      <c r="F34" s="51" t="str">
        <f>'Support Calendars'!O31</f>
        <v/>
      </c>
      <c r="G34" s="51" t="str">
        <f>'Support Calendars'!P31</f>
        <v>Boot Camp</v>
      </c>
      <c r="H34" s="51" t="str">
        <f>'Support Calendars'!Q31</f>
        <v/>
      </c>
      <c r="I34" s="52" t="str">
        <f>'Support Calendars'!R31</f>
        <v/>
      </c>
    </row>
  </sheetData>
  <conditionalFormatting sqref="B8 B10 B12 B14 B16 B18 B20 B22 B24 B26 B28 B30 B32">
    <cfRule type="expression" dxfId="19" priority="26">
      <formula>AND((MONTH(C7)&lt;&gt;MONTH(C9)), C7&lt;&gt;0)</formula>
    </cfRule>
  </conditionalFormatting>
  <conditionalFormatting sqref="B10">
    <cfRule type="expression" dxfId="18" priority="25">
      <formula>AND((MONTH($C$7)&lt;&gt;MONTH($C$9)), $C$7&lt;&gt;0)</formula>
    </cfRule>
  </conditionalFormatting>
  <conditionalFormatting sqref="B12">
    <cfRule type="expression" dxfId="17" priority="24">
      <formula>AND((MONTH($C$7)&lt;&gt;MONTH($C$9)), $C$7&lt;&gt;0)</formula>
    </cfRule>
  </conditionalFormatting>
  <conditionalFormatting sqref="B14">
    <cfRule type="expression" dxfId="16" priority="23">
      <formula>AND((MONTH($C$7)&lt;&gt;MONTH($C$9)), $C$7&lt;&gt;0)</formula>
    </cfRule>
  </conditionalFormatting>
  <conditionalFormatting sqref="B16">
    <cfRule type="expression" dxfId="15" priority="22">
      <formula>AND((MONTH($C$7)&lt;&gt;MONTH($C$9)), $C$7&lt;&gt;0)</formula>
    </cfRule>
  </conditionalFormatting>
  <conditionalFormatting sqref="B18">
    <cfRule type="expression" dxfId="14" priority="21">
      <formula>AND((MONTH($C$7)&lt;&gt;MONTH($C$9)), $C$7&lt;&gt;0)</formula>
    </cfRule>
  </conditionalFormatting>
  <conditionalFormatting sqref="C7:I7 C9:I9 C19:I19 C21:I21 C23:I23 C25:I25 C27:I27 C29:I29 C31:I31 C33:I33 C11:I11 C13:I13 C15:I15 C17:I17">
    <cfRule type="expression" dxfId="13" priority="3">
      <formula>C7 = TODAY()</formula>
    </cfRule>
    <cfRule type="expression" dxfId="12" priority="5">
      <formula>C8 &lt;&gt; ""</formula>
    </cfRule>
    <cfRule type="expression" dxfId="11" priority="8">
      <formula>NOT(ISNUMBER(C7))</formula>
    </cfRule>
    <cfRule type="expression" dxfId="10" priority="19">
      <formula>ISEVEN(MONTH(C7))</formula>
    </cfRule>
    <cfRule type="expression" dxfId="9" priority="20">
      <formula>ISODD(MONTH(C7))</formula>
    </cfRule>
  </conditionalFormatting>
  <conditionalFormatting sqref="C8 I8 C10 I10 C12 I12 C14 I14 C16 I16 C18 I18 C20 I20 C22 I22 C24 I24 C26 I26 C28 I28 C30 I30 C32 I32 C34 I34">
    <cfRule type="expression" dxfId="8" priority="11">
      <formula>ISEVEN(MONTH(C7))</formula>
    </cfRule>
    <cfRule type="expression" dxfId="7" priority="13">
      <formula>ISODD(MONTH(C7))</formula>
    </cfRule>
  </conditionalFormatting>
  <conditionalFormatting sqref="C8:I8 C10:I10 C12:I12 C14:I14 C16:I16 C18:I18 C20:I20 C22:I22 C24:I24 C26:I26 C28:I28 C30:I30 C32:I32 C34:I34">
    <cfRule type="expression" dxfId="6" priority="4">
      <formula xml:space="preserve"> C7 = TODAY()</formula>
    </cfRule>
    <cfRule type="expression" dxfId="5" priority="6">
      <formula>C8 &lt;&gt; ""</formula>
    </cfRule>
    <cfRule type="expression" dxfId="4" priority="10">
      <formula>NOT(ISNUMBER(C7))</formula>
    </cfRule>
  </conditionalFormatting>
  <dataValidations count="2">
    <dataValidation type="list" allowBlank="1" showInputMessage="1" showErrorMessage="1" sqref="D4" xr:uid="{FA043778-7531-4D66-98F0-EDF1A14BDB04}">
      <formula1>"January, February, March, April, May, June, July, August, October, November, December"</formula1>
    </dataValidation>
    <dataValidation type="list" allowBlank="1" showInputMessage="1" showErrorMessage="1" sqref="O7" xr:uid="{3D1B9253-4E66-47BE-8909-B7397ED70434}">
      <formula1>"Yes, No"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7" r:id="rId4" name="Button 9">
              <controlPr defaultSize="0" print="0" autoFill="0" autoPict="0" macro="[0]!Add_Event">
                <anchor moveWithCells="1" sizeWithCells="1">
                  <from>
                    <xdr:col>19</xdr:col>
                    <xdr:colOff>447675</xdr:colOff>
                    <xdr:row>3</xdr:row>
                    <xdr:rowOff>152400</xdr:rowOff>
                  </from>
                  <to>
                    <xdr:col>22</xdr:col>
                    <xdr:colOff>419100</xdr:colOff>
                    <xdr:row>7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00000000-000E-0000-0000-00000C000000}">
            <xm:f>MONTH(C9+'Support Calendars'!C6)&lt;&gt;MONTH('Support Calendars'!D6)</xm:f>
            <x14:dxf>
              <border>
                <right style="thin">
                  <color auto="1"/>
                </right>
                <vertical/>
                <horizontal/>
              </border>
            </x14:dxf>
          </x14:cfRule>
          <xm:sqref>C9:H9 C19:H19 C21:H21 C23:H23 C25:H25 C27:H27 C29:H29 C31:H31 C33:H33 C11:H11 C13:H13 C15:H15 C17:H17</xm:sqref>
        </x14:conditionalFormatting>
        <x14:conditionalFormatting xmlns:xm="http://schemas.microsoft.com/office/excel/2006/main">
          <x14:cfRule type="expression" priority="15" id="{00000000-000E-0000-0000-00000B000000}">
            <xm:f>MONTH('Support Calendars'!C6) &lt;&gt; MONTH('Support Calendars'!D6)</xm:f>
            <x14:dxf>
              <border>
                <right style="thin">
                  <color auto="1"/>
                </right>
                <vertical/>
                <horizontal/>
              </border>
            </x14:dxf>
          </x14:cfRule>
          <xm:sqref>C10:H10 C12:H12 C14:H14 C16:H16 C18:H18 C20:H20 C22:H22 C24:H24 C26:H26 C28:H28 C30:H30 C32:H32 C34:H34</xm:sqref>
        </x14:conditionalFormatting>
        <x14:conditionalFormatting xmlns:xm="http://schemas.microsoft.com/office/excel/2006/main">
          <x14:cfRule type="expression" priority="14" id="{00000000-000E-0000-0000-00000A000000}">
            <xm:f>MONTH('Support Calendars'!C6) &lt;&gt; MONTH('Support Calendars'!C8)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m:sqref>H17 C10:I10 C12:I12 C14:I14 C16:I16 C18:I18 C20:I20 C22:I22 C24:I24 C26:I26 C28:I28 C30:I30 C32:I32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3A2B-5B5E-4B52-88A0-C76321673EFD}">
  <sheetPr codeName="Sheet2"/>
  <dimension ref="B2:X22"/>
  <sheetViews>
    <sheetView showGridLines="0" workbookViewId="0">
      <selection activeCell="I19" sqref="I19"/>
    </sheetView>
  </sheetViews>
  <sheetFormatPr defaultRowHeight="15" x14ac:dyDescent="0.25"/>
  <cols>
    <col min="1" max="2" width="9.140625" style="62"/>
    <col min="3" max="3" width="16.42578125" style="62" customWidth="1"/>
    <col min="4" max="5" width="12.85546875" style="62" customWidth="1"/>
    <col min="6" max="8" width="20.7109375" style="62" customWidth="1"/>
    <col min="9" max="9" width="45.7109375" style="62" customWidth="1"/>
    <col min="10" max="15" width="9.140625" style="62"/>
    <col min="16" max="16" width="18.42578125" style="62" customWidth="1"/>
    <col min="17" max="17" width="16.5703125" style="62" bestFit="1" customWidth="1"/>
    <col min="18" max="18" width="17.42578125" style="62" customWidth="1"/>
    <col min="19" max="20" width="9.140625" style="62"/>
    <col min="21" max="21" width="10.7109375" style="62" bestFit="1" customWidth="1"/>
    <col min="22" max="22" width="9.140625" style="62"/>
    <col min="23" max="23" width="9.7109375" style="62" bestFit="1" customWidth="1"/>
    <col min="24" max="16384" width="9.140625" style="62"/>
  </cols>
  <sheetData>
    <row r="2" spans="2:24" x14ac:dyDescent="0.25">
      <c r="B2" s="69" t="s">
        <v>54</v>
      </c>
      <c r="C2" s="69"/>
      <c r="D2" s="65"/>
      <c r="E2" s="66"/>
      <c r="P2" s="68" t="s">
        <v>10</v>
      </c>
      <c r="Q2" s="68"/>
    </row>
    <row r="3" spans="2:24" x14ac:dyDescent="0.25">
      <c r="B3" s="5" t="s">
        <v>68</v>
      </c>
      <c r="C3" s="5" t="s">
        <v>55</v>
      </c>
      <c r="D3" s="5" t="s">
        <v>56</v>
      </c>
      <c r="E3" s="5" t="s">
        <v>63</v>
      </c>
      <c r="F3" s="5" t="s">
        <v>57</v>
      </c>
      <c r="G3" s="5" t="s">
        <v>66</v>
      </c>
      <c r="H3" s="5" t="s">
        <v>58</v>
      </c>
      <c r="I3" t="s">
        <v>59</v>
      </c>
      <c r="P3" s="40" t="s">
        <v>11</v>
      </c>
      <c r="Q3" s="41" t="s">
        <v>12</v>
      </c>
      <c r="R3" s="42" t="s">
        <v>13</v>
      </c>
      <c r="S3" s="42" t="s">
        <v>7</v>
      </c>
      <c r="T3" s="42" t="s">
        <v>14</v>
      </c>
      <c r="U3" s="43" t="s">
        <v>16</v>
      </c>
    </row>
    <row r="4" spans="2:24" x14ac:dyDescent="0.25">
      <c r="B4" s="49">
        <f>ROW() - ROW(Events[[#Headers],[Entry]])</f>
        <v>1</v>
      </c>
      <c r="C4" s="35">
        <v>44660</v>
      </c>
      <c r="D4" s="35">
        <v>44660</v>
      </c>
      <c r="E4" s="38" t="s">
        <v>65</v>
      </c>
      <c r="F4" s="36"/>
      <c r="G4" s="36" t="str" cm="1">
        <f t="array" ref="G4">IF(E4="No","1,2,3,4,5,6,7",_xlfn.IFS(F4="A","1,2,3,4,5,6,7",F4="WD","2,3,4,5,6",F4="E","1,2",1,SUBSTITUTE(SUBSTITUTE(SUBSTITUTE(SUBSTITUTE(SUBSTITUTE(SUBSTITUTE(SUBSTITUTE(UPPER(F4),"SA","7"),"F","6"),"TH","5"),"W","4"),"TU","3"),"M","2"),"SU","1")))</f>
        <v>1,2,3,4,5,6,7</v>
      </c>
      <c r="H4" s="36" t="s">
        <v>60</v>
      </c>
      <c r="I4" s="70" t="s">
        <v>61</v>
      </c>
      <c r="P4" s="44" t="s">
        <v>15</v>
      </c>
      <c r="Q4" s="45" t="s">
        <v>17</v>
      </c>
      <c r="R4" s="46">
        <v>1</v>
      </c>
      <c r="S4" s="46">
        <v>1</v>
      </c>
      <c r="T4" s="46">
        <f t="shared" ref="T4:T21" si="0">Year</f>
        <v>2022</v>
      </c>
      <c r="U4" s="47">
        <f t="shared" ref="U4:U9" si="1">DATE(T4,S4,R4)</f>
        <v>44562</v>
      </c>
    </row>
    <row r="5" spans="2:24" ht="30" x14ac:dyDescent="0.25">
      <c r="B5" s="49">
        <f>ROW() - ROW(Events[[#Headers],[Entry]])</f>
        <v>2</v>
      </c>
      <c r="C5" s="35">
        <v>44630</v>
      </c>
      <c r="D5" s="35">
        <v>44824</v>
      </c>
      <c r="E5" s="37" t="s">
        <v>64</v>
      </c>
      <c r="F5" s="36" t="s">
        <v>67</v>
      </c>
      <c r="G5" s="36" t="str" cm="1">
        <f t="array" ref="G5">IF(E5="No","1,2,3,4,5,6,7",_xlfn.IFS(F5="A","1,2,3,4,5,6,7",F5="WD","2,3,4,5,6",F5="E","1,2",1,SUBSTITUTE(SUBSTITUTE(SUBSTITUTE(SUBSTITUTE(SUBSTITUTE(SUBSTITUTE(SUBSTITUTE(UPPER(F5),"SA","7"),"F","6"),"TH","5"),"W","4"),"TU","3"),"M","2"),"SU","1")))</f>
        <v>3,5</v>
      </c>
      <c r="H5" s="36" t="s">
        <v>69</v>
      </c>
      <c r="I5" s="70" t="s">
        <v>62</v>
      </c>
      <c r="P5" s="34" t="s">
        <v>19</v>
      </c>
      <c r="Q5" s="30" t="s">
        <v>35</v>
      </c>
      <c r="R5" s="31">
        <f>DAY(DATE(T5,S5,1 + 7 * 2) - WEEKDAY(DATE(T5,S5,8-1), 1))</f>
        <v>9</v>
      </c>
      <c r="S5" s="32">
        <v>1</v>
      </c>
      <c r="T5" s="32">
        <f t="shared" si="0"/>
        <v>2022</v>
      </c>
      <c r="U5" s="33">
        <f t="shared" si="1"/>
        <v>44570</v>
      </c>
    </row>
    <row r="6" spans="2:24" x14ac:dyDescent="0.25">
      <c r="B6" s="49">
        <f>ROW() - ROW(Events[[#Headers],[Entry]])</f>
        <v>3</v>
      </c>
      <c r="C6" s="35">
        <v>44668</v>
      </c>
      <c r="D6" s="35">
        <v>44668</v>
      </c>
      <c r="E6" s="5" t="s">
        <v>65</v>
      </c>
      <c r="F6" s="36"/>
      <c r="G6" s="36" t="str" cm="1">
        <f t="array" ref="G6">IF(E6="No","1,2,3,4,5,6,7",_xlfn.IFS(F6="A","1,2,3,4,5,6,7",F6="WD","2,3,4,5,6",F6="E","1,2",1,SUBSTITUTE(SUBSTITUTE(SUBSTITUTE(SUBSTITUTE(SUBSTITUTE(SUBSTITUTE(SUBSTITUTE(UPPER(F6),"SA","7"),"F","6"),"TH","5"),"W","4"),"TU","3"),"M","2"),"SU","1")))</f>
        <v>1,2,3,4,5,6,7</v>
      </c>
      <c r="H6" s="36" t="s">
        <v>70</v>
      </c>
      <c r="I6" s="70"/>
      <c r="P6" s="44" t="s">
        <v>20</v>
      </c>
      <c r="Q6" s="45" t="s">
        <v>21</v>
      </c>
      <c r="R6" s="46">
        <v>14</v>
      </c>
      <c r="S6" s="46">
        <v>2</v>
      </c>
      <c r="T6" s="46">
        <f t="shared" si="0"/>
        <v>2022</v>
      </c>
      <c r="U6" s="47">
        <f t="shared" si="1"/>
        <v>44606</v>
      </c>
    </row>
    <row r="7" spans="2:24" ht="30" x14ac:dyDescent="0.25">
      <c r="P7" s="34" t="s">
        <v>18</v>
      </c>
      <c r="Q7" s="30" t="s">
        <v>22</v>
      </c>
      <c r="R7" s="31">
        <f>DAY(DATE(T7,S7,1 + 7 * 3) - WEEKDAY(DATE(T7,S7,8-2), 1))</f>
        <v>21</v>
      </c>
      <c r="S7" s="32">
        <v>2</v>
      </c>
      <c r="T7" s="32">
        <f t="shared" si="0"/>
        <v>2022</v>
      </c>
      <c r="U7" s="33">
        <f t="shared" si="1"/>
        <v>44613</v>
      </c>
    </row>
    <row r="8" spans="2:24" ht="30" x14ac:dyDescent="0.25">
      <c r="P8" s="44" t="s">
        <v>25</v>
      </c>
      <c r="Q8" s="45" t="s">
        <v>26</v>
      </c>
      <c r="R8" s="46">
        <f>DAY(DATE(T8,S8,1 + 7 * 2) - WEEKDAY(DATE(T8,S8,8-1), 1))</f>
        <v>8</v>
      </c>
      <c r="S8" s="46">
        <v>5</v>
      </c>
      <c r="T8" s="46">
        <f t="shared" si="0"/>
        <v>2022</v>
      </c>
      <c r="U8" s="47">
        <f t="shared" si="1"/>
        <v>44689</v>
      </c>
    </row>
    <row r="9" spans="2:24" ht="30" x14ac:dyDescent="0.25">
      <c r="P9" s="34" t="s">
        <v>23</v>
      </c>
      <c r="Q9" s="30" t="s">
        <v>24</v>
      </c>
      <c r="R9" s="31">
        <f>DAY(2 + EOMONTH(DATE(T9,S9,1), 0) - WEEKDAY(EOMONTH(DATE(T9,S9,1), 0), 1))</f>
        <v>30</v>
      </c>
      <c r="S9" s="32">
        <v>5</v>
      </c>
      <c r="T9" s="32">
        <f t="shared" si="0"/>
        <v>2022</v>
      </c>
      <c r="U9" s="33">
        <f t="shared" si="1"/>
        <v>44711</v>
      </c>
    </row>
    <row r="10" spans="2:24" ht="30" x14ac:dyDescent="0.25">
      <c r="P10" s="44" t="s">
        <v>31</v>
      </c>
      <c r="Q10" s="45" t="s">
        <v>32</v>
      </c>
      <c r="R10" s="46">
        <f>DAY(DATE(T10,S10, 1 + 7 * 3) - WEEKDAY(DATE(T10,S10,8-1), 1))</f>
        <v>19</v>
      </c>
      <c r="S10" s="46">
        <v>6</v>
      </c>
      <c r="T10" s="46">
        <f t="shared" si="0"/>
        <v>2022</v>
      </c>
      <c r="U10" s="47">
        <f t="shared" ref="U10" si="2">DATE(T10,S10,R10)</f>
        <v>44731</v>
      </c>
    </row>
    <row r="11" spans="2:24" x14ac:dyDescent="0.25">
      <c r="P11" s="34" t="s">
        <v>27</v>
      </c>
      <c r="Q11" s="30" t="s">
        <v>28</v>
      </c>
      <c r="R11" s="31">
        <v>19</v>
      </c>
      <c r="S11" s="32">
        <v>6</v>
      </c>
      <c r="T11" s="32">
        <f t="shared" si="0"/>
        <v>2022</v>
      </c>
      <c r="U11" s="33">
        <f t="shared" ref="U11" si="3">DATE(T11,S11,R11)</f>
        <v>44731</v>
      </c>
      <c r="W11" s="63"/>
    </row>
    <row r="12" spans="2:24" x14ac:dyDescent="0.25">
      <c r="P12" s="44" t="s">
        <v>30</v>
      </c>
      <c r="Q12" s="45" t="s">
        <v>29</v>
      </c>
      <c r="R12" s="46">
        <v>4</v>
      </c>
      <c r="S12" s="46">
        <v>7</v>
      </c>
      <c r="T12" s="46">
        <f t="shared" si="0"/>
        <v>2022</v>
      </c>
      <c r="U12" s="47">
        <f t="shared" ref="U12" si="4">DATE(T12,S12,R12)</f>
        <v>44746</v>
      </c>
    </row>
    <row r="13" spans="2:24" ht="30" x14ac:dyDescent="0.25">
      <c r="P13" s="34" t="s">
        <v>33</v>
      </c>
      <c r="Q13" s="30" t="s">
        <v>34</v>
      </c>
      <c r="R13" s="31">
        <f>DAY(DATE(T13,S13,1 + 7 * 1) - WEEKDAY(DATE(T13,S13,8-2), 1))</f>
        <v>5</v>
      </c>
      <c r="S13" s="32">
        <v>9</v>
      </c>
      <c r="T13" s="32">
        <f t="shared" si="0"/>
        <v>2022</v>
      </c>
      <c r="U13" s="33">
        <f t="shared" ref="U13" si="5">DATE(T13,S13,R13)</f>
        <v>44809</v>
      </c>
      <c r="X13" s="64"/>
    </row>
    <row r="14" spans="2:24" ht="30" x14ac:dyDescent="0.25">
      <c r="P14" s="44" t="s">
        <v>36</v>
      </c>
      <c r="Q14" s="45" t="s">
        <v>37</v>
      </c>
      <c r="R14" s="46">
        <f>DAY(DATE(T14,S14,1 + 7 * 2) - WEEKDAY(DATE(T14,S14,8-2), 1))</f>
        <v>10</v>
      </c>
      <c r="S14" s="46">
        <v>10</v>
      </c>
      <c r="T14" s="46">
        <f t="shared" si="0"/>
        <v>2022</v>
      </c>
      <c r="U14" s="47">
        <f t="shared" ref="U14:U15" si="6">DATE(T14,S14,R14)</f>
        <v>44844</v>
      </c>
    </row>
    <row r="15" spans="2:24" x14ac:dyDescent="0.25">
      <c r="P15" s="34" t="s">
        <v>38</v>
      </c>
      <c r="Q15" s="30" t="s">
        <v>39</v>
      </c>
      <c r="R15" s="32">
        <v>31</v>
      </c>
      <c r="S15" s="32">
        <v>10</v>
      </c>
      <c r="T15" s="32">
        <f t="shared" si="0"/>
        <v>2022</v>
      </c>
      <c r="U15" s="33">
        <f t="shared" si="6"/>
        <v>44865</v>
      </c>
    </row>
    <row r="16" spans="2:24" x14ac:dyDescent="0.25">
      <c r="P16" s="44" t="s">
        <v>40</v>
      </c>
      <c r="Q16" s="45" t="s">
        <v>41</v>
      </c>
      <c r="R16" s="46">
        <v>11</v>
      </c>
      <c r="S16" s="46">
        <v>11</v>
      </c>
      <c r="T16" s="46">
        <f t="shared" si="0"/>
        <v>2022</v>
      </c>
      <c r="U16" s="47">
        <f t="shared" ref="U16:U17" si="7">DATE(T16,S16,R16)</f>
        <v>44876</v>
      </c>
    </row>
    <row r="17" spans="16:21" ht="30" x14ac:dyDescent="0.25">
      <c r="P17" s="34" t="s">
        <v>42</v>
      </c>
      <c r="Q17" s="30" t="s">
        <v>43</v>
      </c>
      <c r="R17" s="31">
        <f>DAY(EOMONTH(DATE(T17,S17,1), 0) - WEEKDAY(EOMONTH(DATE(T17,S17,1), 0) - 5, 1))</f>
        <v>24</v>
      </c>
      <c r="S17" s="32">
        <v>11</v>
      </c>
      <c r="T17" s="32">
        <f t="shared" si="0"/>
        <v>2022</v>
      </c>
      <c r="U17" s="33">
        <f t="shared" si="7"/>
        <v>44889</v>
      </c>
    </row>
    <row r="18" spans="16:21" ht="30" x14ac:dyDescent="0.25">
      <c r="P18" s="44" t="s">
        <v>44</v>
      </c>
      <c r="Q18" s="45" t="s">
        <v>45</v>
      </c>
      <c r="R18" s="46">
        <f>DAY(U18)</f>
        <v>25</v>
      </c>
      <c r="S18" s="46">
        <f>MONTH(U18)</f>
        <v>11</v>
      </c>
      <c r="T18" s="46">
        <f>YEAR(U18)</f>
        <v>2022</v>
      </c>
      <c r="U18" s="47">
        <f>U17+1</f>
        <v>44890</v>
      </c>
    </row>
    <row r="19" spans="16:21" x14ac:dyDescent="0.25">
      <c r="P19" s="34" t="s">
        <v>46</v>
      </c>
      <c r="Q19" s="30" t="s">
        <v>47</v>
      </c>
      <c r="R19" s="32">
        <v>24</v>
      </c>
      <c r="S19" s="32">
        <v>12</v>
      </c>
      <c r="T19" s="32">
        <f t="shared" si="0"/>
        <v>2022</v>
      </c>
      <c r="U19" s="33">
        <f t="shared" ref="U19:U22" si="8">DATE(T19,S19,R19)</f>
        <v>44919</v>
      </c>
    </row>
    <row r="20" spans="16:21" x14ac:dyDescent="0.25">
      <c r="P20" s="44" t="s">
        <v>48</v>
      </c>
      <c r="Q20" s="45" t="s">
        <v>49</v>
      </c>
      <c r="R20" s="46">
        <v>25</v>
      </c>
      <c r="S20" s="46">
        <v>12</v>
      </c>
      <c r="T20" s="46">
        <f t="shared" si="0"/>
        <v>2022</v>
      </c>
      <c r="U20" s="47">
        <f t="shared" si="8"/>
        <v>44920</v>
      </c>
    </row>
    <row r="21" spans="16:21" x14ac:dyDescent="0.25">
      <c r="P21" s="34" t="s">
        <v>50</v>
      </c>
      <c r="Q21" s="30" t="s">
        <v>51</v>
      </c>
      <c r="R21" s="32">
        <v>31</v>
      </c>
      <c r="S21" s="32">
        <v>12</v>
      </c>
      <c r="T21" s="32">
        <f t="shared" si="0"/>
        <v>2022</v>
      </c>
      <c r="U21" s="33">
        <f t="shared" si="8"/>
        <v>44926</v>
      </c>
    </row>
    <row r="22" spans="16:21" x14ac:dyDescent="0.25">
      <c r="P22" s="44" t="s">
        <v>52</v>
      </c>
      <c r="Q22" s="45" t="s">
        <v>53</v>
      </c>
      <c r="R22" s="46">
        <v>1</v>
      </c>
      <c r="S22" s="46">
        <v>1</v>
      </c>
      <c r="T22" s="46">
        <f>Year + 1</f>
        <v>2023</v>
      </c>
      <c r="U22" s="47">
        <f t="shared" si="8"/>
        <v>44927</v>
      </c>
    </row>
  </sheetData>
  <mergeCells count="2">
    <mergeCell ref="P2:Q2"/>
    <mergeCell ref="B2:C2"/>
  </mergeCells>
  <phoneticPr fontId="6" type="noConversion"/>
  <conditionalFormatting sqref="B4:I6">
    <cfRule type="expression" dxfId="0" priority="1">
      <formula xml:space="preserve"> $D4 &lt;TODAY()</formula>
    </cfRule>
  </conditionalFormatting>
  <dataValidations count="1">
    <dataValidation type="list" allowBlank="1" showInputMessage="1" showErrorMessage="1" sqref="E4:E6" xr:uid="{4586A314-EA76-45E8-801C-85136B2A1DC3}">
      <formula1>"Yes, No"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7B6F-1850-44FD-B4CB-27EC6D3A613F}">
  <sheetPr codeName="Sheet3"/>
  <dimension ref="B2:T31"/>
  <sheetViews>
    <sheetView topLeftCell="A4" workbookViewId="0">
      <selection activeCell="L31" sqref="L31:R31"/>
    </sheetView>
  </sheetViews>
  <sheetFormatPr defaultRowHeight="15" x14ac:dyDescent="0.25"/>
  <cols>
    <col min="14" max="14" width="10.42578125" customWidth="1"/>
    <col min="21" max="21" width="17.140625" customWidth="1"/>
  </cols>
  <sheetData>
    <row r="2" spans="2:20" x14ac:dyDescent="0.25">
      <c r="C2" t="s">
        <v>8</v>
      </c>
      <c r="D2">
        <f>Month_Num</f>
        <v>3</v>
      </c>
      <c r="E2" t="s">
        <v>9</v>
      </c>
      <c r="F2">
        <f>Year</f>
        <v>2022</v>
      </c>
      <c r="L2" t="s">
        <v>8</v>
      </c>
      <c r="M2">
        <f>Month_Num</f>
        <v>3</v>
      </c>
      <c r="N2" t="s">
        <v>9</v>
      </c>
      <c r="O2">
        <f>Year</f>
        <v>2022</v>
      </c>
    </row>
    <row r="3" spans="2:20" x14ac:dyDescent="0.25">
      <c r="B3" s="6" t="s">
        <v>7</v>
      </c>
      <c r="C3" s="7" t="s">
        <v>1</v>
      </c>
      <c r="D3" s="7" t="s">
        <v>0</v>
      </c>
      <c r="E3" s="7" t="s">
        <v>2</v>
      </c>
      <c r="F3" s="7" t="s">
        <v>4</v>
      </c>
      <c r="G3" s="7" t="s">
        <v>3</v>
      </c>
      <c r="H3" s="7" t="s">
        <v>5</v>
      </c>
      <c r="I3" s="8" t="s">
        <v>6</v>
      </c>
      <c r="K3" s="6" t="s">
        <v>7</v>
      </c>
      <c r="L3" s="7" t="s">
        <v>1</v>
      </c>
      <c r="M3" s="7" t="s">
        <v>0</v>
      </c>
      <c r="N3" s="7" t="s">
        <v>2</v>
      </c>
      <c r="O3" s="7" t="s">
        <v>4</v>
      </c>
      <c r="P3" s="7" t="s">
        <v>3</v>
      </c>
      <c r="Q3" s="7" t="s">
        <v>5</v>
      </c>
      <c r="R3" s="8" t="s">
        <v>6</v>
      </c>
    </row>
    <row r="4" spans="2:20" x14ac:dyDescent="0.25">
      <c r="B4" s="9"/>
      <c r="C4" s="11">
        <f>IF(WEEKDAY(DATE($F$2,Month_Num,1), 1) = 1, DATE($F$2,Month_Num,1), 0)</f>
        <v>0</v>
      </c>
      <c r="D4" s="13">
        <f>IF(C4 = 0, IF(WEEKDAY(DATE($F$2,Month_Num,1), 1) = 2, DATE($F$2,Month_Num,1), 0), C4 + 1)</f>
        <v>0</v>
      </c>
      <c r="E4" s="14">
        <f>IF(D4 = 0, IF(WEEKDAY(DATE($F$2,Month_Num,1), 1) = 3, DATE($F$2,Month_Num,1), 0), D4 + 1)</f>
        <v>44621</v>
      </c>
      <c r="F4" s="14">
        <f>IF(E4 = 0, IF(WEEKDAY(DATE($F$2,Month_Num,1), 1) = 4, DATE($F$2,Month_Num,1), 0), E4 + 1)</f>
        <v>44622</v>
      </c>
      <c r="G4" s="14">
        <f>IF(F4 = 0, IF(WEEKDAY(DATE($F$2,Month_Num,1), 1) = 5, DATE($F$2,Month_Num,1), 0), F4 + 1)</f>
        <v>44623</v>
      </c>
      <c r="H4" s="15">
        <f>IF(G4 = 0, IF(WEEKDAY(DATE($F$2,Month_Num,1), 1) = 6, DATE($F$2,Month_Num,1), 0), G4 + 1)</f>
        <v>44624</v>
      </c>
      <c r="I4" s="11">
        <f>IF(H4 = 0, IF(WEEKDAY(DATE($F$2,Month_Num,1), 1) = 7, DATE($F$2,Month_Num,1), 0), H4 + 1)</f>
        <v>44625</v>
      </c>
      <c r="K4" s="9"/>
      <c r="L4" s="11">
        <f>IF(WEEKDAY(DATE($F$2,Month_Num,1), 1) = 1, DATE($F$2,Month_Num,1), 0)</f>
        <v>0</v>
      </c>
      <c r="M4" s="13">
        <f>IF(L4 = 0, IF(WEEKDAY(DATE($F$2,Month_Num,1), 1) = 2, DATE($F$2,Month_Num,1), 0), L4 + 1)</f>
        <v>0</v>
      </c>
      <c r="N4" s="14">
        <f>IF(M4 = 0, IF(WEEKDAY(DATE($F$2,Month_Num,1), 1) = 3, DATE($F$2,Month_Num,1), 0), M4 + 1)</f>
        <v>44621</v>
      </c>
      <c r="O4" s="14">
        <f>IF(N4 = 0, IF(WEEKDAY(DATE($F$2,Month_Num,1), 1) = 4, DATE($F$2,Month_Num,1), 0), N4 + 1)</f>
        <v>44622</v>
      </c>
      <c r="P4" s="14">
        <f>IF(O4 = 0, IF(WEEKDAY(DATE($F$2,Month_Num,1), 1) = 5, DATE($F$2,Month_Num,1), 0), O4 + 1)</f>
        <v>44623</v>
      </c>
      <c r="Q4" s="15">
        <f>IF(P4 = 0, IF(WEEKDAY(DATE($F$2,Month_Num,1), 1) = 6, DATE($F$2,Month_Num,1), 0), P4 + 1)</f>
        <v>44624</v>
      </c>
      <c r="R4" s="11">
        <f>IF(Q4 = 0, IF(WEEKDAY(DATE($F$2,Month_Num,1), 1) = 7, DATE($F$2,Month_Num,1), 0), Q4 + 1)</f>
        <v>44625</v>
      </c>
    </row>
    <row r="5" spans="2:20" ht="45" x14ac:dyDescent="0.25">
      <c r="B5" s="2" t="str" cm="1">
        <f t="array" ref="B5">IF(OR(DAY(C4:I4)=15), TEXT(C4, "mmm")," ")</f>
        <v xml:space="preserve"> </v>
      </c>
      <c r="C5" s="19" t="str" cm="1">
        <f t="array" aca="1" ref="C5" ca="1">IFERROR(INDEX(Holiday_names, MATCH(C4, Holidays, 0), 0), "")</f>
        <v/>
      </c>
      <c r="D5" s="20" t="str" cm="1">
        <f t="array" aca="1" ref="D5" ca="1">IFERROR(INDEX(Holiday_names, MATCH(D4, Holidays, 0), 0), "")</f>
        <v/>
      </c>
      <c r="E5" s="21" t="str" cm="1">
        <f t="array" aca="1" ref="E5" ca="1">IFERROR(INDEX(Holiday_names, MATCH(E4, Holidays, 0), 0), "")</f>
        <v/>
      </c>
      <c r="F5" s="21" t="str" cm="1">
        <f t="array" aca="1" ref="F5" ca="1">IFERROR(INDEX(Holiday_names, MATCH(F4, Holidays, 0), 0), "")</f>
        <v/>
      </c>
      <c r="G5" s="21" t="str" cm="1">
        <f t="array" aca="1" ref="G5" ca="1">IFERROR(INDEX(Holiday_names, MATCH(G4, Holidays, 0), 0), "")</f>
        <v/>
      </c>
      <c r="H5" s="22" t="str" cm="1">
        <f t="array" aca="1" ref="H5" ca="1">IFERROR(INDEX(Holiday_names, MATCH(H4, Holidays, 0), 0), "")</f>
        <v/>
      </c>
      <c r="I5" s="19" t="str" cm="1">
        <f t="array" aca="1" ref="I5" ca="1">IFERROR(INDEX(Holiday_names, MATCH(I4, Holidays, 0), 0), "")</f>
        <v/>
      </c>
      <c r="K5" s="2" t="str" cm="1">
        <f t="array" ref="K5">IF(OR(DAY(L4:R4)=15), TEXT(L4, "mmm")," ")</f>
        <v xml:space="preserve"> </v>
      </c>
      <c r="L5" s="19" t="str" cm="1">
        <f t="array" ref="L5">_xlfn.TEXTJOIN(", ", TRUE, _xlfn.XLOOKUP(('Support Calendars'!L4 &gt;= Events[Start Date] )* ('Support Calendars'!L4 &lt;= Events[End Date] * ISNUMBER(SEARCH(WEEKDAY(L4),Events[Days Numbered]))) * Events[Entry],Events[Entry],Events[Event Name],"",0))</f>
        <v/>
      </c>
      <c r="M5" s="20" t="str" cm="1">
        <f t="array" ref="M5">_xlfn.TEXTJOIN(", ", TRUE, _xlfn.XLOOKUP(('Support Calendars'!M4 &gt;= Events[Start Date] )* ('Support Calendars'!M4 &lt;= Events[End Date] * ISNUMBER(SEARCH(WEEKDAY(M4),Events[Days Numbered]))) * Events[Entry],Events[Entry],Events[Event Name],"",0))</f>
        <v/>
      </c>
      <c r="N5" s="21" t="str" cm="1">
        <f t="array" ref="N5">_xlfn.TEXTJOIN(", ", TRUE, _xlfn.XLOOKUP(('Support Calendars'!N4 &gt;= Events[Start Date] )* ('Support Calendars'!N4 &lt;= Events[End Date] * ISNUMBER(SEARCH(WEEKDAY(N4),Events[Days Numbered]))) * Events[Entry],Events[Entry],Events[Event Name],"",0))</f>
        <v/>
      </c>
      <c r="O5" s="21" t="str" cm="1">
        <f t="array" ref="O5">_xlfn.TEXTJOIN(", ", TRUE, _xlfn.XLOOKUP(('Support Calendars'!O4 &gt;= Events[Start Date] )* ('Support Calendars'!O4 &lt;= Events[End Date] * ISNUMBER(SEARCH(WEEKDAY(O4),Events[Days Numbered]))) * Events[Entry],Events[Entry],Events[Event Name],"",0))</f>
        <v/>
      </c>
      <c r="P5" s="21" t="str" cm="1">
        <f t="array" ref="P5">_xlfn.TEXTJOIN(", ", TRUE, _xlfn.XLOOKUP(('Support Calendars'!P4 &gt;= Events[Start Date] )* ('Support Calendars'!P4 &lt;= Events[End Date] * ISNUMBER(SEARCH(WEEKDAY(P4),Events[Days Numbered]))) * Events[Entry],Events[Entry],Events[Event Name],"",0))</f>
        <v/>
      </c>
      <c r="Q5" s="22" t="str" cm="1">
        <f t="array" ref="Q5">_xlfn.TEXTJOIN(", ", TRUE, _xlfn.XLOOKUP(('Support Calendars'!Q4 &gt;= Events[Start Date] )* ('Support Calendars'!Q4 &lt;= Events[End Date] * ISNUMBER(SEARCH(WEEKDAY(Q4),Events[Days Numbered]))) * Events[Entry],Events[Entry],Events[Event Name],"",0))</f>
        <v/>
      </c>
      <c r="R5" s="19" t="str" cm="1">
        <f t="array" ref="R5">_xlfn.TEXTJOIN(", ", TRUE, _xlfn.XLOOKUP(('Support Calendars'!R4 &gt;= Events[Start Date] )* ('Support Calendars'!R4 &lt;= Events[End Date] * ISNUMBER(SEARCH(WEEKDAY(R4),Events[Days Numbered]))) * Events[Entry],Events[Entry],Events[Event Name],"",0))</f>
        <v/>
      </c>
    </row>
    <row r="6" spans="2:20" x14ac:dyDescent="0.25">
      <c r="B6" s="2"/>
      <c r="C6" s="12">
        <f>I4 + 1</f>
        <v>44626</v>
      </c>
      <c r="D6" s="16">
        <f>C6+ 1</f>
        <v>44627</v>
      </c>
      <c r="E6" s="17">
        <f t="shared" ref="E6:I6" si="0">D6+ 1</f>
        <v>44628</v>
      </c>
      <c r="F6" s="17">
        <f t="shared" si="0"/>
        <v>44629</v>
      </c>
      <c r="G6" s="17">
        <f t="shared" si="0"/>
        <v>44630</v>
      </c>
      <c r="H6" s="18">
        <f t="shared" si="0"/>
        <v>44631</v>
      </c>
      <c r="I6" s="12">
        <f t="shared" si="0"/>
        <v>44632</v>
      </c>
      <c r="K6" s="2"/>
      <c r="L6" s="12">
        <f>R4 + 1</f>
        <v>44626</v>
      </c>
      <c r="M6" s="16">
        <f>L6+ 1</f>
        <v>44627</v>
      </c>
      <c r="N6" s="17">
        <f t="shared" ref="N6" si="1">M6+ 1</f>
        <v>44628</v>
      </c>
      <c r="O6" s="17">
        <f t="shared" ref="O6" si="2">N6+ 1</f>
        <v>44629</v>
      </c>
      <c r="P6" s="17">
        <f t="shared" ref="P6" si="3">O6+ 1</f>
        <v>44630</v>
      </c>
      <c r="Q6" s="18">
        <f t="shared" ref="Q6" si="4">P6+ 1</f>
        <v>44631</v>
      </c>
      <c r="R6" s="12">
        <f t="shared" ref="R6" si="5">Q6+ 1</f>
        <v>44632</v>
      </c>
    </row>
    <row r="7" spans="2:20" ht="45" x14ac:dyDescent="0.25">
      <c r="B7" s="2" t="str" cm="1">
        <f t="array" ref="B7">IF(OR(DAY(C6:I6)=15), TEXT(C6, "mmm")," ")</f>
        <v xml:space="preserve"> </v>
      </c>
      <c r="C7" s="19" t="str" cm="1">
        <f t="array" aca="1" ref="C7" ca="1">IFERROR(INDEX(Holiday_names, MATCH(C6, Holidays, 0), 0), "")</f>
        <v/>
      </c>
      <c r="D7" s="20" t="str" cm="1">
        <f t="array" aca="1" ref="D7" ca="1">IFERROR(INDEX(Holiday_names, MATCH(D6, Holidays, 0), 0), "")</f>
        <v/>
      </c>
      <c r="E7" s="21" t="str" cm="1">
        <f t="array" aca="1" ref="E7" ca="1">IFERROR(INDEX(Holiday_names, MATCH(E6, Holidays, 0), 0), "")</f>
        <v/>
      </c>
      <c r="F7" s="21" t="str" cm="1">
        <f t="array" aca="1" ref="F7" ca="1">IFERROR(INDEX(Holiday_names, MATCH(F6, Holidays, 0), 0), "")</f>
        <v/>
      </c>
      <c r="G7" s="21" t="str" cm="1">
        <f t="array" aca="1" ref="G7" ca="1">IFERROR(INDEX(Holiday_names, MATCH(G6, Holidays, 0), 0), "")</f>
        <v/>
      </c>
      <c r="H7" s="22" t="str" cm="1">
        <f t="array" aca="1" ref="H7" ca="1">IFERROR(INDEX(Holiday_names, MATCH(H6, Holidays, 0), 0), "")</f>
        <v/>
      </c>
      <c r="I7" s="19" t="str" cm="1">
        <f t="array" aca="1" ref="I7" ca="1">IFERROR(INDEX(Holiday_names, MATCH(I6, Holidays, 0), 0), "")</f>
        <v/>
      </c>
      <c r="K7" s="2" t="str" cm="1">
        <f t="array" ref="K7">IF(OR(DAY(L6:R6)=15), TEXT(L6, "mmm")," ")</f>
        <v xml:space="preserve"> </v>
      </c>
      <c r="L7" s="19" t="str" cm="1">
        <f t="array" ref="L7">_xlfn.TEXTJOIN(", ", TRUE, _xlfn.XLOOKUP(('Support Calendars'!L6 &gt;= Events[Start Date] )* ('Support Calendars'!L6 &lt;= Events[End Date] * ISNUMBER(SEARCH(WEEKDAY(L6),Events[Days Numbered]))) * Events[Entry],Events[Entry],Events[Event Name],"",0))</f>
        <v/>
      </c>
      <c r="M7" s="20" t="str" cm="1">
        <f t="array" ref="M7">_xlfn.TEXTJOIN(", ", TRUE, _xlfn.XLOOKUP(('Support Calendars'!M6 &gt;= Events[Start Date] )* ('Support Calendars'!M6 &lt;= Events[End Date] * ISNUMBER(SEARCH(WEEKDAY(M6),Events[Days Numbered]))) * Events[Entry],Events[Entry],Events[Event Name],"",0))</f>
        <v/>
      </c>
      <c r="N7" s="21" t="str" cm="1">
        <f t="array" ref="N7">_xlfn.TEXTJOIN(", ", TRUE, _xlfn.XLOOKUP(('Support Calendars'!N6 &gt;= Events[Start Date] )* ('Support Calendars'!N6 &lt;= Events[End Date] * ISNUMBER(SEARCH(WEEKDAY(N6),Events[Days Numbered]))) * Events[Entry],Events[Entry],Events[Event Name],"",0))</f>
        <v/>
      </c>
      <c r="O7" s="21" t="str" cm="1">
        <f t="array" ref="O7">_xlfn.TEXTJOIN(", ", TRUE, _xlfn.XLOOKUP(('Support Calendars'!O6 &gt;= Events[Start Date] )* ('Support Calendars'!O6 &lt;= Events[End Date] * ISNUMBER(SEARCH(WEEKDAY(O6),Events[Days Numbered]))) * Events[Entry],Events[Entry],Events[Event Name],"",0))</f>
        <v/>
      </c>
      <c r="P7" s="21" t="str" cm="1">
        <f t="array" ref="P7">_xlfn.TEXTJOIN(", ", TRUE, _xlfn.XLOOKUP(('Support Calendars'!P6 &gt;= Events[Start Date] )* ('Support Calendars'!P6 &lt;= Events[End Date] * ISNUMBER(SEARCH(WEEKDAY(P6),Events[Days Numbered]))) * Events[Entry],Events[Entry],Events[Event Name],"",0))</f>
        <v>Boot Camp</v>
      </c>
      <c r="Q7" s="22" t="str" cm="1">
        <f t="array" ref="Q7">_xlfn.TEXTJOIN(", ", TRUE, _xlfn.XLOOKUP(('Support Calendars'!Q6 &gt;= Events[Start Date] )* ('Support Calendars'!Q6 &lt;= Events[End Date] * ISNUMBER(SEARCH(WEEKDAY(Q6),Events[Days Numbered]))) * Events[Entry],Events[Entry],Events[Event Name],"",0))</f>
        <v/>
      </c>
      <c r="R7" s="19" t="str" cm="1">
        <f t="array" ref="R7">_xlfn.TEXTJOIN(", ", TRUE, _xlfn.XLOOKUP(('Support Calendars'!R6 &gt;= Events[Start Date] )* ('Support Calendars'!R6 &lt;= Events[End Date] * ISNUMBER(SEARCH(WEEKDAY(R6),Events[Days Numbered]))) * Events[Entry],Events[Entry],Events[Event Name],"",0))</f>
        <v/>
      </c>
    </row>
    <row r="8" spans="2:20" x14ac:dyDescent="0.25">
      <c r="B8" s="2"/>
      <c r="C8" s="12">
        <f>I6 + 1</f>
        <v>44633</v>
      </c>
      <c r="D8" s="16">
        <f>C8+ 1</f>
        <v>44634</v>
      </c>
      <c r="E8" s="17">
        <f t="shared" ref="E8:I8" si="6">D8+ 1</f>
        <v>44635</v>
      </c>
      <c r="F8" s="17">
        <f t="shared" si="6"/>
        <v>44636</v>
      </c>
      <c r="G8" s="17">
        <f t="shared" si="6"/>
        <v>44637</v>
      </c>
      <c r="H8" s="18">
        <f t="shared" si="6"/>
        <v>44638</v>
      </c>
      <c r="I8" s="12">
        <f t="shared" si="6"/>
        <v>44639</v>
      </c>
      <c r="K8" s="2"/>
      <c r="L8" s="12">
        <f>R6 + 1</f>
        <v>44633</v>
      </c>
      <c r="M8" s="16">
        <f>L8+ 1</f>
        <v>44634</v>
      </c>
      <c r="N8" s="17">
        <f t="shared" ref="N8" si="7">M8+ 1</f>
        <v>44635</v>
      </c>
      <c r="O8" s="17">
        <f t="shared" ref="O8" si="8">N8+ 1</f>
        <v>44636</v>
      </c>
      <c r="P8" s="17">
        <f t="shared" ref="P8" si="9">O8+ 1</f>
        <v>44637</v>
      </c>
      <c r="Q8" s="18">
        <f t="shared" ref="Q8" si="10">P8+ 1</f>
        <v>44638</v>
      </c>
      <c r="R8" s="12">
        <f t="shared" ref="R8" si="11">Q8+ 1</f>
        <v>44639</v>
      </c>
    </row>
    <row r="9" spans="2:20" ht="45" x14ac:dyDescent="0.25">
      <c r="B9" s="2" t="str" cm="1">
        <f t="array" ref="B9">IF(OR(DAY(C8:I8)=15), TEXT(C8, "mmm")," ")</f>
        <v>Mar</v>
      </c>
      <c r="C9" s="19" t="str" cm="1">
        <f t="array" aca="1" ref="C9" ca="1">IFERROR(INDEX(Holiday_names, MATCH(C8, Holidays, 0), 0), "")</f>
        <v/>
      </c>
      <c r="D9" s="20" t="str" cm="1">
        <f t="array" aca="1" ref="D9" ca="1">IFERROR(INDEX(Holiday_names, MATCH(D8, Holidays, 0), 0), "")</f>
        <v/>
      </c>
      <c r="E9" s="21" t="str" cm="1">
        <f t="array" aca="1" ref="E9" ca="1">IFERROR(INDEX(Holiday_names, MATCH(E8, Holidays, 0), 0), "")</f>
        <v/>
      </c>
      <c r="F9" s="21" t="str" cm="1">
        <f t="array" aca="1" ref="F9" ca="1">IFERROR(INDEX(Holiday_names, MATCH(F8, Holidays, 0), 0), "")</f>
        <v/>
      </c>
      <c r="G9" s="21" t="str" cm="1">
        <f t="array" aca="1" ref="G9" ca="1">IFERROR(INDEX(Holiday_names, MATCH(G8, Holidays, 0), 0), "")</f>
        <v/>
      </c>
      <c r="H9" s="22" t="str" cm="1">
        <f t="array" aca="1" ref="H9" ca="1">IFERROR(INDEX(Holiday_names, MATCH(H8, Holidays, 0), 0), "")</f>
        <v/>
      </c>
      <c r="I9" s="19" t="str" cm="1">
        <f t="array" aca="1" ref="I9" ca="1">IFERROR(INDEX(Holiday_names, MATCH(I8, Holidays, 0), 0), "")</f>
        <v/>
      </c>
      <c r="K9" s="2" t="str" cm="1">
        <f t="array" ref="K9">IF(OR(DAY(L8:R8)=15), TEXT(L8, "mmm")," ")</f>
        <v>Mar</v>
      </c>
      <c r="L9" s="19" t="str" cm="1">
        <f t="array" ref="L9">_xlfn.TEXTJOIN(", ", TRUE, _xlfn.XLOOKUP(('Support Calendars'!L8 &gt;= Events[Start Date] )* ('Support Calendars'!L8 &lt;= Events[End Date] * ISNUMBER(SEARCH(WEEKDAY(L8),Events[Days Numbered]))) * Events[Entry],Events[Entry],Events[Event Name],"",0))</f>
        <v/>
      </c>
      <c r="M9" s="20" t="str" cm="1">
        <f t="array" ref="M9">_xlfn.TEXTJOIN(", ", TRUE, _xlfn.XLOOKUP(('Support Calendars'!M8 &gt;= Events[Start Date] )* ('Support Calendars'!M8 &lt;= Events[End Date] * ISNUMBER(SEARCH(WEEKDAY(M8),Events[Days Numbered]))) * Events[Entry],Events[Entry],Events[Event Name],"",0))</f>
        <v/>
      </c>
      <c r="N9" s="21" t="str" cm="1">
        <f t="array" ref="N9">_xlfn.TEXTJOIN(", ", TRUE, _xlfn.XLOOKUP(('Support Calendars'!N8 &gt;= Events[Start Date] )* ('Support Calendars'!N8 &lt;= Events[End Date] * ISNUMBER(SEARCH(WEEKDAY(N8),Events[Days Numbered]))) * Events[Entry],Events[Entry],Events[Event Name],"",0))</f>
        <v>Boot Camp</v>
      </c>
      <c r="O9" s="21" t="str" cm="1">
        <f t="array" ref="O9">_xlfn.TEXTJOIN(", ", TRUE, _xlfn.XLOOKUP(('Support Calendars'!O8 &gt;= Events[Start Date] )* ('Support Calendars'!O8 &lt;= Events[End Date] * ISNUMBER(SEARCH(WEEKDAY(O8),Events[Days Numbered]))) * Events[Entry],Events[Entry],Events[Event Name],"",0))</f>
        <v/>
      </c>
      <c r="P9" s="21" t="str" cm="1">
        <f t="array" ref="P9">_xlfn.TEXTJOIN(", ", TRUE, _xlfn.XLOOKUP(('Support Calendars'!P8 &gt;= Events[Start Date] )* ('Support Calendars'!P8 &lt;= Events[End Date] * ISNUMBER(SEARCH(WEEKDAY(P8),Events[Days Numbered]))) * Events[Entry],Events[Entry],Events[Event Name],"",0))</f>
        <v>Boot Camp</v>
      </c>
      <c r="Q9" s="22" t="str" cm="1">
        <f t="array" ref="Q9">_xlfn.TEXTJOIN(", ", TRUE, _xlfn.XLOOKUP(('Support Calendars'!Q8 &gt;= Events[Start Date] )* ('Support Calendars'!Q8 &lt;= Events[End Date] * ISNUMBER(SEARCH(WEEKDAY(Q8),Events[Days Numbered]))) * Events[Entry],Events[Entry],Events[Event Name],"",0))</f>
        <v/>
      </c>
      <c r="R9" s="19" t="str" cm="1">
        <f t="array" ref="R9">_xlfn.TEXTJOIN(", ", TRUE, _xlfn.XLOOKUP(('Support Calendars'!R8 &gt;= Events[Start Date] )* ('Support Calendars'!R8 &lt;= Events[End Date] * ISNUMBER(SEARCH(WEEKDAY(R8),Events[Days Numbered]))) * Events[Entry],Events[Entry],Events[Event Name],"",0))</f>
        <v/>
      </c>
    </row>
    <row r="10" spans="2:20" x14ac:dyDescent="0.25">
      <c r="B10" s="2"/>
      <c r="C10" s="12">
        <f>I8 + 1</f>
        <v>44640</v>
      </c>
      <c r="D10" s="16">
        <f>C10+ 1</f>
        <v>44641</v>
      </c>
      <c r="E10" s="17">
        <f t="shared" ref="E10:I10" si="12">D10+ 1</f>
        <v>44642</v>
      </c>
      <c r="F10" s="17">
        <f t="shared" si="12"/>
        <v>44643</v>
      </c>
      <c r="G10" s="17">
        <f t="shared" si="12"/>
        <v>44644</v>
      </c>
      <c r="H10" s="18">
        <f t="shared" si="12"/>
        <v>44645</v>
      </c>
      <c r="I10" s="12">
        <f t="shared" si="12"/>
        <v>44646</v>
      </c>
      <c r="K10" s="2"/>
      <c r="L10" s="12">
        <f>R8 + 1</f>
        <v>44640</v>
      </c>
      <c r="M10" s="16">
        <f>L10+ 1</f>
        <v>44641</v>
      </c>
      <c r="N10" s="17">
        <f t="shared" ref="N10" si="13">M10+ 1</f>
        <v>44642</v>
      </c>
      <c r="O10" s="17">
        <f t="shared" ref="O10" si="14">N10+ 1</f>
        <v>44643</v>
      </c>
      <c r="P10" s="17">
        <f t="shared" ref="P10" si="15">O10+ 1</f>
        <v>44644</v>
      </c>
      <c r="Q10" s="18">
        <f t="shared" ref="Q10" si="16">P10+ 1</f>
        <v>44645</v>
      </c>
      <c r="R10" s="12">
        <f t="shared" ref="R10" si="17">Q10+ 1</f>
        <v>44646</v>
      </c>
    </row>
    <row r="11" spans="2:20" ht="45" x14ac:dyDescent="0.25">
      <c r="B11" s="2" t="str" cm="1">
        <f t="array" ref="B11">IF(OR(DAY(C10:I10)=15), TEXT(C10, "mmm")," ")</f>
        <v xml:space="preserve"> </v>
      </c>
      <c r="C11" s="19" t="str" cm="1">
        <f t="array" aca="1" ref="C11" ca="1">IFERROR(INDEX(Holiday_names, MATCH(C10, Holidays, 0), 0), "")</f>
        <v/>
      </c>
      <c r="D11" s="20" t="str" cm="1">
        <f t="array" aca="1" ref="D11" ca="1">IFERROR(INDEX(Holiday_names, MATCH(D10, Holidays, 0), 0), "")</f>
        <v/>
      </c>
      <c r="E11" s="21" t="str" cm="1">
        <f t="array" aca="1" ref="E11" ca="1">IFERROR(INDEX(Holiday_names, MATCH(E10, Holidays, 0), 0), "")</f>
        <v/>
      </c>
      <c r="F11" s="21" t="str" cm="1">
        <f t="array" aca="1" ref="F11" ca="1">IFERROR(INDEX(Holiday_names, MATCH(F10, Holidays, 0), 0), "")</f>
        <v/>
      </c>
      <c r="G11" s="21" t="str" cm="1">
        <f t="array" aca="1" ref="G11" ca="1">IFERROR(INDEX(Holiday_names, MATCH(G10, Holidays, 0), 0), "")</f>
        <v/>
      </c>
      <c r="H11" s="22" t="str" cm="1">
        <f t="array" aca="1" ref="H11" ca="1">IFERROR(INDEX(Holiday_names, MATCH(H10, Holidays, 0), 0), "")</f>
        <v/>
      </c>
      <c r="I11" s="19" t="str" cm="1">
        <f t="array" aca="1" ref="I11" ca="1">IFERROR(INDEX(Holiday_names, MATCH(I10, Holidays, 0), 0), "")</f>
        <v/>
      </c>
      <c r="K11" s="2" t="str" cm="1">
        <f t="array" ref="K11">IF(OR(DAY(L10:R10)=15), TEXT(L10, "mmm")," ")</f>
        <v xml:space="preserve"> </v>
      </c>
      <c r="L11" s="19" t="str" cm="1">
        <f t="array" ref="L11">_xlfn.TEXTJOIN(", ", TRUE, _xlfn.XLOOKUP(('Support Calendars'!L10 &gt;= Events[Start Date] )* ('Support Calendars'!L10 &lt;= Events[End Date] * ISNUMBER(SEARCH(WEEKDAY(L10),Events[Days Numbered]))) * Events[Entry],Events[Entry],Events[Event Name],"",0))</f>
        <v/>
      </c>
      <c r="M11" s="20" t="str" cm="1">
        <f t="array" ref="M11">_xlfn.TEXTJOIN(", ", TRUE, _xlfn.XLOOKUP(('Support Calendars'!M10 &gt;= Events[Start Date] )* ('Support Calendars'!M10 &lt;= Events[End Date] * ISNUMBER(SEARCH(WEEKDAY(M10),Events[Days Numbered]))) * Events[Entry],Events[Entry],Events[Event Name],"",0))</f>
        <v/>
      </c>
      <c r="N11" s="21" t="str" cm="1">
        <f t="array" ref="N11">_xlfn.TEXTJOIN(", ", TRUE, _xlfn.XLOOKUP(('Support Calendars'!N10 &gt;= Events[Start Date] )* ('Support Calendars'!N10 &lt;= Events[End Date] * ISNUMBER(SEARCH(WEEKDAY(N10),Events[Days Numbered]))) * Events[Entry],Events[Entry],Events[Event Name],"",0))</f>
        <v>Boot Camp</v>
      </c>
      <c r="O11" s="21" t="str" cm="1">
        <f t="array" ref="O11">_xlfn.TEXTJOIN(", ", TRUE, _xlfn.XLOOKUP(('Support Calendars'!O10 &gt;= Events[Start Date] )* ('Support Calendars'!O10 &lt;= Events[End Date] * ISNUMBER(SEARCH(WEEKDAY(O10),Events[Days Numbered]))) * Events[Entry],Events[Entry],Events[Event Name],"",0))</f>
        <v/>
      </c>
      <c r="P11" s="21" t="str" cm="1">
        <f t="array" ref="P11">_xlfn.TEXTJOIN(", ", TRUE, _xlfn.XLOOKUP(('Support Calendars'!P10 &gt;= Events[Start Date] )* ('Support Calendars'!P10 &lt;= Events[End Date] * ISNUMBER(SEARCH(WEEKDAY(P10),Events[Days Numbered]))) * Events[Entry],Events[Entry],Events[Event Name],"",0))</f>
        <v>Boot Camp</v>
      </c>
      <c r="Q11" s="22" t="str" cm="1">
        <f t="array" ref="Q11">_xlfn.TEXTJOIN(", ", TRUE, _xlfn.XLOOKUP(('Support Calendars'!Q10 &gt;= Events[Start Date] )* ('Support Calendars'!Q10 &lt;= Events[End Date] * ISNUMBER(SEARCH(WEEKDAY(Q10),Events[Days Numbered]))) * Events[Entry],Events[Entry],Events[Event Name],"",0))</f>
        <v/>
      </c>
      <c r="R11" s="19" t="str" cm="1">
        <f t="array" ref="R11">_xlfn.TEXTJOIN(", ", TRUE, _xlfn.XLOOKUP(('Support Calendars'!R10 &gt;= Events[Start Date] )* ('Support Calendars'!R10 &lt;= Events[End Date] * ISNUMBER(SEARCH(WEEKDAY(R10),Events[Days Numbered]))) * Events[Entry],Events[Entry],Events[Event Name],"",0))</f>
        <v/>
      </c>
      <c r="T11" s="48"/>
    </row>
    <row r="12" spans="2:20" x14ac:dyDescent="0.25">
      <c r="B12" s="2"/>
      <c r="C12" s="12">
        <f>I10 + 1</f>
        <v>44647</v>
      </c>
      <c r="D12" s="16">
        <f>C12+ 1</f>
        <v>44648</v>
      </c>
      <c r="E12" s="17">
        <f t="shared" ref="E12:I12" si="18">D12+ 1</f>
        <v>44649</v>
      </c>
      <c r="F12" s="17">
        <f t="shared" si="18"/>
        <v>44650</v>
      </c>
      <c r="G12" s="17">
        <f t="shared" si="18"/>
        <v>44651</v>
      </c>
      <c r="H12" s="18">
        <f t="shared" si="18"/>
        <v>44652</v>
      </c>
      <c r="I12" s="12">
        <f t="shared" si="18"/>
        <v>44653</v>
      </c>
      <c r="K12" s="2"/>
      <c r="L12" s="12">
        <f>R10 + 1</f>
        <v>44647</v>
      </c>
      <c r="M12" s="16">
        <f>L12+ 1</f>
        <v>44648</v>
      </c>
      <c r="N12" s="17">
        <f t="shared" ref="N12" si="19">M12+ 1</f>
        <v>44649</v>
      </c>
      <c r="O12" s="17">
        <f t="shared" ref="O12" si="20">N12+ 1</f>
        <v>44650</v>
      </c>
      <c r="P12" s="17">
        <f t="shared" ref="P12" si="21">O12+ 1</f>
        <v>44651</v>
      </c>
      <c r="Q12" s="18">
        <f t="shared" ref="Q12" si="22">P12+ 1</f>
        <v>44652</v>
      </c>
      <c r="R12" s="12">
        <f t="shared" ref="R12" si="23">Q12+ 1</f>
        <v>44653</v>
      </c>
    </row>
    <row r="13" spans="2:20" ht="45" x14ac:dyDescent="0.25">
      <c r="B13" s="2" t="str" cm="1">
        <f t="array" ref="B13">IF(OR(DAY(C12:I12)=15), TEXT(C12, "mmm")," ")</f>
        <v xml:space="preserve"> </v>
      </c>
      <c r="C13" s="19" t="str" cm="1">
        <f t="array" aca="1" ref="C13" ca="1">IFERROR(INDEX(Holiday_names, MATCH(C12, Holidays, 0), 0), "")</f>
        <v/>
      </c>
      <c r="D13" s="20" t="str" cm="1">
        <f t="array" aca="1" ref="D13" ca="1">IFERROR(INDEX(Holiday_names, MATCH(D12, Holidays, 0), 0), "")</f>
        <v/>
      </c>
      <c r="E13" s="21" t="str" cm="1">
        <f t="array" aca="1" ref="E13" ca="1">IFERROR(INDEX(Holiday_names, MATCH(E12, Holidays, 0), 0), "")</f>
        <v/>
      </c>
      <c r="F13" s="21" t="str" cm="1">
        <f t="array" aca="1" ref="F13" ca="1">IFERROR(INDEX(Holiday_names, MATCH(F12, Holidays, 0), 0), "")</f>
        <v/>
      </c>
      <c r="G13" s="21" t="str" cm="1">
        <f t="array" aca="1" ref="G13" ca="1">IFERROR(INDEX(Holiday_names, MATCH(G12, Holidays, 0), 0), "")</f>
        <v/>
      </c>
      <c r="H13" s="22" t="str" cm="1">
        <f t="array" aca="1" ref="H13" ca="1">IFERROR(INDEX(Holiday_names, MATCH(H12, Holidays, 0), 0), "")</f>
        <v/>
      </c>
      <c r="I13" s="19" t="str" cm="1">
        <f t="array" aca="1" ref="I13" ca="1">IFERROR(INDEX(Holiday_names, MATCH(I12, Holidays, 0), 0), "")</f>
        <v/>
      </c>
      <c r="K13" s="2" t="str" cm="1">
        <f t="array" ref="K13">IF(OR(DAY(L12:R12)=15), TEXT(L12, "mmm")," ")</f>
        <v xml:space="preserve"> </v>
      </c>
      <c r="L13" s="19" t="str" cm="1">
        <f t="array" ref="L13">_xlfn.TEXTJOIN(", ", TRUE, _xlfn.XLOOKUP(('Support Calendars'!L12 &gt;= Events[Start Date] )* ('Support Calendars'!L12 &lt;= Events[End Date] * ISNUMBER(SEARCH(WEEKDAY(L12),Events[Days Numbered]))) * Events[Entry],Events[Entry],Events[Event Name],"",0))</f>
        <v/>
      </c>
      <c r="M13" s="20" t="str" cm="1">
        <f t="array" ref="M13">_xlfn.TEXTJOIN(", ", TRUE, _xlfn.XLOOKUP(('Support Calendars'!M12 &gt;= Events[Start Date] )* ('Support Calendars'!M12 &lt;= Events[End Date] * ISNUMBER(SEARCH(WEEKDAY(M12),Events[Days Numbered]))) * Events[Entry],Events[Entry],Events[Event Name],"",0))</f>
        <v/>
      </c>
      <c r="N13" s="21" t="str" cm="1">
        <f t="array" ref="N13">_xlfn.TEXTJOIN(", ", TRUE, _xlfn.XLOOKUP(('Support Calendars'!N12 &gt;= Events[Start Date] )* ('Support Calendars'!N12 &lt;= Events[End Date] * ISNUMBER(SEARCH(WEEKDAY(N12),Events[Days Numbered]))) * Events[Entry],Events[Entry],Events[Event Name],"",0))</f>
        <v>Boot Camp</v>
      </c>
      <c r="O13" s="21" t="str" cm="1">
        <f t="array" ref="O13">_xlfn.TEXTJOIN(", ", TRUE, _xlfn.XLOOKUP(('Support Calendars'!O12 &gt;= Events[Start Date] )* ('Support Calendars'!O12 &lt;= Events[End Date] * ISNUMBER(SEARCH(WEEKDAY(O12),Events[Days Numbered]))) * Events[Entry],Events[Entry],Events[Event Name],"",0))</f>
        <v/>
      </c>
      <c r="P13" s="21" t="str" cm="1">
        <f t="array" ref="P13">_xlfn.TEXTJOIN(", ", TRUE, _xlfn.XLOOKUP(('Support Calendars'!P12 &gt;= Events[Start Date] )* ('Support Calendars'!P12 &lt;= Events[End Date] * ISNUMBER(SEARCH(WEEKDAY(P12),Events[Days Numbered]))) * Events[Entry],Events[Entry],Events[Event Name],"",0))</f>
        <v>Boot Camp</v>
      </c>
      <c r="Q13" s="22" t="str" cm="1">
        <f t="array" ref="Q13">_xlfn.TEXTJOIN(", ", TRUE, _xlfn.XLOOKUP(('Support Calendars'!Q12 &gt;= Events[Start Date] )* ('Support Calendars'!Q12 &lt;= Events[End Date] * ISNUMBER(SEARCH(WEEKDAY(Q12),Events[Days Numbered]))) * Events[Entry],Events[Entry],Events[Event Name],"",0))</f>
        <v/>
      </c>
      <c r="R13" s="19" t="str" cm="1">
        <f t="array" ref="R13">_xlfn.TEXTJOIN(", ", TRUE, _xlfn.XLOOKUP(('Support Calendars'!R12 &gt;= Events[Start Date] )* ('Support Calendars'!R12 &lt;= Events[End Date] * ISNUMBER(SEARCH(WEEKDAY(R12),Events[Days Numbered]))) * Events[Entry],Events[Entry],Events[Event Name],"",0))</f>
        <v/>
      </c>
    </row>
    <row r="14" spans="2:20" x14ac:dyDescent="0.25">
      <c r="B14" s="2"/>
      <c r="C14" s="12">
        <f>I12 + 1</f>
        <v>44654</v>
      </c>
      <c r="D14" s="16">
        <f>C14+ 1</f>
        <v>44655</v>
      </c>
      <c r="E14" s="17">
        <f t="shared" ref="E14:I14" si="24">D14+ 1</f>
        <v>44656</v>
      </c>
      <c r="F14" s="17">
        <f t="shared" si="24"/>
        <v>44657</v>
      </c>
      <c r="G14" s="17">
        <f t="shared" si="24"/>
        <v>44658</v>
      </c>
      <c r="H14" s="18">
        <f t="shared" si="24"/>
        <v>44659</v>
      </c>
      <c r="I14" s="12">
        <f t="shared" si="24"/>
        <v>44660</v>
      </c>
      <c r="K14" s="2"/>
      <c r="L14" s="12">
        <f>R12 + 1</f>
        <v>44654</v>
      </c>
      <c r="M14" s="16">
        <f>L14+ 1</f>
        <v>44655</v>
      </c>
      <c r="N14" s="17">
        <f t="shared" ref="N14" si="25">M14+ 1</f>
        <v>44656</v>
      </c>
      <c r="O14" s="17">
        <f t="shared" ref="O14" si="26">N14+ 1</f>
        <v>44657</v>
      </c>
      <c r="P14" s="17">
        <f t="shared" ref="P14" si="27">O14+ 1</f>
        <v>44658</v>
      </c>
      <c r="Q14" s="18">
        <f t="shared" ref="Q14" si="28">P14+ 1</f>
        <v>44659</v>
      </c>
      <c r="R14" s="12">
        <f t="shared" ref="R14" si="29">Q14+ 1</f>
        <v>44660</v>
      </c>
    </row>
    <row r="15" spans="2:20" ht="45" x14ac:dyDescent="0.25">
      <c r="B15" s="2" t="str" cm="1">
        <f t="array" ref="B15">IF(OR(DAY(C14:I14)=15), TEXT(C14, "mmm")," ")</f>
        <v xml:space="preserve"> </v>
      </c>
      <c r="C15" s="19" t="str" cm="1">
        <f t="array" aca="1" ref="C15" ca="1">IFERROR(INDEX(Holiday_names, MATCH(C14, Holidays, 0), 0), "")</f>
        <v/>
      </c>
      <c r="D15" s="20" t="str" cm="1">
        <f t="array" aca="1" ref="D15" ca="1">IFERROR(INDEX(Holiday_names, MATCH(D14, Holidays, 0), 0), "")</f>
        <v/>
      </c>
      <c r="E15" s="21" t="str" cm="1">
        <f t="array" aca="1" ref="E15" ca="1">IFERROR(INDEX(Holiday_names, MATCH(E14, Holidays, 0), 0), "")</f>
        <v/>
      </c>
      <c r="F15" s="21" t="str" cm="1">
        <f t="array" aca="1" ref="F15" ca="1">IFERROR(INDEX(Holiday_names, MATCH(F14, Holidays, 0), 0), "")</f>
        <v/>
      </c>
      <c r="G15" s="21" t="str" cm="1">
        <f t="array" aca="1" ref="G15" ca="1">IFERROR(INDEX(Holiday_names, MATCH(G14, Holidays, 0), 0), "")</f>
        <v/>
      </c>
      <c r="H15" s="22" t="str" cm="1">
        <f t="array" aca="1" ref="H15" ca="1">IFERROR(INDEX(Holiday_names, MATCH(H14, Holidays, 0), 0), "")</f>
        <v/>
      </c>
      <c r="I15" s="19" t="str" cm="1">
        <f t="array" aca="1" ref="I15" ca="1">IFERROR(INDEX(Holiday_names, MATCH(I14, Holidays, 0), 0), "")</f>
        <v/>
      </c>
      <c r="K15" s="2" t="str" cm="1">
        <f t="array" ref="K15">IF(OR(DAY(L14:R14)=15), TEXT(L14, "mmm")," ")</f>
        <v xml:space="preserve"> </v>
      </c>
      <c r="L15" s="19" t="str" cm="1">
        <f t="array" ref="L15">_xlfn.TEXTJOIN(", ", TRUE, _xlfn.XLOOKUP(('Support Calendars'!L14 &gt;= Events[Start Date] )* ('Support Calendars'!L14 &lt;= Events[End Date] * ISNUMBER(SEARCH(WEEKDAY(L14),Events[Days Numbered]))) * Events[Entry],Events[Entry],Events[Event Name],"",0))</f>
        <v/>
      </c>
      <c r="M15" s="20" t="str" cm="1">
        <f t="array" ref="M15">_xlfn.TEXTJOIN(", ", TRUE, _xlfn.XLOOKUP(('Support Calendars'!M14 &gt;= Events[Start Date] )* ('Support Calendars'!M14 &lt;= Events[End Date] * ISNUMBER(SEARCH(WEEKDAY(M14),Events[Days Numbered]))) * Events[Entry],Events[Entry],Events[Event Name],"",0))</f>
        <v/>
      </c>
      <c r="N15" s="21" t="str" cm="1">
        <f t="array" ref="N15">_xlfn.TEXTJOIN(", ", TRUE, _xlfn.XLOOKUP(('Support Calendars'!N14 &gt;= Events[Start Date] )* ('Support Calendars'!N14 &lt;= Events[End Date] * ISNUMBER(SEARCH(WEEKDAY(N14),Events[Days Numbered]))) * Events[Entry],Events[Entry],Events[Event Name],"",0))</f>
        <v>Boot Camp</v>
      </c>
      <c r="O15" s="21" t="str" cm="1">
        <f t="array" ref="O15">_xlfn.TEXTJOIN(", ", TRUE, _xlfn.XLOOKUP(('Support Calendars'!O14 &gt;= Events[Start Date] )* ('Support Calendars'!O14 &lt;= Events[End Date] * ISNUMBER(SEARCH(WEEKDAY(O14),Events[Days Numbered]))) * Events[Entry],Events[Entry],Events[Event Name],"",0))</f>
        <v/>
      </c>
      <c r="P15" s="21" t="str" cm="1">
        <f t="array" ref="P15">_xlfn.TEXTJOIN(", ", TRUE, _xlfn.XLOOKUP(('Support Calendars'!P14 &gt;= Events[Start Date] )* ('Support Calendars'!P14 &lt;= Events[End Date] * ISNUMBER(SEARCH(WEEKDAY(P14),Events[Days Numbered]))) * Events[Entry],Events[Entry],Events[Event Name],"",0))</f>
        <v>Boot Camp</v>
      </c>
      <c r="Q15" s="22" t="str" cm="1">
        <f t="array" ref="Q15">_xlfn.TEXTJOIN(", ", TRUE, _xlfn.XLOOKUP(('Support Calendars'!Q14 &gt;= Events[Start Date] )* ('Support Calendars'!Q14 &lt;= Events[End Date] * ISNUMBER(SEARCH(WEEKDAY(Q14),Events[Days Numbered]))) * Events[Entry],Events[Entry],Events[Event Name],"",0))</f>
        <v/>
      </c>
      <c r="R15" s="19" t="str" cm="1">
        <f t="array" ref="R15">_xlfn.TEXTJOIN(", ", TRUE, _xlfn.XLOOKUP(('Support Calendars'!R14 &gt;= Events[Start Date] )* ('Support Calendars'!R14 &lt;= Events[End Date] * ISNUMBER(SEARCH(WEEKDAY(R14),Events[Days Numbered]))) * Events[Entry],Events[Entry],Events[Event Name],"",0))</f>
        <v>Puppy Pickup</v>
      </c>
    </row>
    <row r="16" spans="2:20" x14ac:dyDescent="0.25">
      <c r="B16" s="2"/>
      <c r="C16" s="12">
        <f>I14 + 1</f>
        <v>44661</v>
      </c>
      <c r="D16" s="16">
        <f>C16+ 1</f>
        <v>44662</v>
      </c>
      <c r="E16" s="17">
        <f t="shared" ref="E16:I16" si="30">D16+ 1</f>
        <v>44663</v>
      </c>
      <c r="F16" s="17">
        <f t="shared" si="30"/>
        <v>44664</v>
      </c>
      <c r="G16" s="17">
        <f t="shared" si="30"/>
        <v>44665</v>
      </c>
      <c r="H16" s="18">
        <f t="shared" si="30"/>
        <v>44666</v>
      </c>
      <c r="I16" s="12">
        <f t="shared" si="30"/>
        <v>44667</v>
      </c>
      <c r="K16" s="2"/>
      <c r="L16" s="12">
        <f>R14 + 1</f>
        <v>44661</v>
      </c>
      <c r="M16" s="16">
        <f>L16+ 1</f>
        <v>44662</v>
      </c>
      <c r="N16" s="17">
        <f t="shared" ref="N16" si="31">M16+ 1</f>
        <v>44663</v>
      </c>
      <c r="O16" s="17">
        <f t="shared" ref="O16" si="32">N16+ 1</f>
        <v>44664</v>
      </c>
      <c r="P16" s="17">
        <f t="shared" ref="P16" si="33">O16+ 1</f>
        <v>44665</v>
      </c>
      <c r="Q16" s="18">
        <f t="shared" ref="Q16" si="34">P16+ 1</f>
        <v>44666</v>
      </c>
      <c r="R16" s="12">
        <f t="shared" ref="R16" si="35">Q16+ 1</f>
        <v>44667</v>
      </c>
    </row>
    <row r="17" spans="2:18" ht="45" x14ac:dyDescent="0.25">
      <c r="B17" s="2" t="str" cm="1">
        <f t="array" ref="B17">IF(OR(DAY(C16:I16)=15), TEXT(C16, "mmm")," ")</f>
        <v>Apr</v>
      </c>
      <c r="C17" s="19" t="str" cm="1">
        <f t="array" aca="1" ref="C17" ca="1">IFERROR(INDEX(Holiday_names, MATCH(C16, Holidays, 0), 0), "")</f>
        <v/>
      </c>
      <c r="D17" s="20" t="str" cm="1">
        <f t="array" aca="1" ref="D17" ca="1">IFERROR(INDEX(Holiday_names, MATCH(D16, Holidays, 0), 0), "")</f>
        <v/>
      </c>
      <c r="E17" s="21" t="str" cm="1">
        <f t="array" aca="1" ref="E17" ca="1">IFERROR(INDEX(Holiday_names, MATCH(E16, Holidays, 0), 0), "")</f>
        <v/>
      </c>
      <c r="F17" s="21" t="str" cm="1">
        <f t="array" aca="1" ref="F17" ca="1">IFERROR(INDEX(Holiday_names, MATCH(F16, Holidays, 0), 0), "")</f>
        <v/>
      </c>
      <c r="G17" s="21" t="str" cm="1">
        <f t="array" aca="1" ref="G17" ca="1">IFERROR(INDEX(Holiday_names, MATCH(G16, Holidays, 0), 0), "")</f>
        <v/>
      </c>
      <c r="H17" s="22" t="str" cm="1">
        <f t="array" aca="1" ref="H17" ca="1">IFERROR(INDEX(Holiday_names, MATCH(H16, Holidays, 0), 0), "")</f>
        <v/>
      </c>
      <c r="I17" s="19" t="str" cm="1">
        <f t="array" aca="1" ref="I17" ca="1">IFERROR(INDEX(Holiday_names, MATCH(I16, Holidays, 0), 0), "")</f>
        <v/>
      </c>
      <c r="K17" s="2" t="str" cm="1">
        <f t="array" ref="K17">IF(OR(DAY(L16:R16)=15), TEXT(L16, "mmm")," ")</f>
        <v>Apr</v>
      </c>
      <c r="L17" s="19" t="str" cm="1">
        <f t="array" ref="L17">_xlfn.TEXTJOIN(", ", TRUE, _xlfn.XLOOKUP(('Support Calendars'!L16 &gt;= Events[Start Date] )* ('Support Calendars'!L16 &lt;= Events[End Date] * ISNUMBER(SEARCH(WEEKDAY(L16),Events[Days Numbered]))) * Events[Entry],Events[Entry],Events[Event Name],"",0))</f>
        <v/>
      </c>
      <c r="M17" s="20" t="str" cm="1">
        <f t="array" ref="M17">_xlfn.TEXTJOIN(", ", TRUE, _xlfn.XLOOKUP(('Support Calendars'!M16 &gt;= Events[Start Date] )* ('Support Calendars'!M16 &lt;= Events[End Date] * ISNUMBER(SEARCH(WEEKDAY(M16),Events[Days Numbered]))) * Events[Entry],Events[Entry],Events[Event Name],"",0))</f>
        <v/>
      </c>
      <c r="N17" s="21" t="str" cm="1">
        <f t="array" ref="N17">_xlfn.TEXTJOIN(", ", TRUE, _xlfn.XLOOKUP(('Support Calendars'!N16 &gt;= Events[Start Date] )* ('Support Calendars'!N16 &lt;= Events[End Date] * ISNUMBER(SEARCH(WEEKDAY(N16),Events[Days Numbered]))) * Events[Entry],Events[Entry],Events[Event Name],"",0))</f>
        <v>Boot Camp</v>
      </c>
      <c r="O17" s="21" t="str" cm="1">
        <f t="array" ref="O17">_xlfn.TEXTJOIN(", ", TRUE, _xlfn.XLOOKUP(('Support Calendars'!O16 &gt;= Events[Start Date] )* ('Support Calendars'!O16 &lt;= Events[End Date] * ISNUMBER(SEARCH(WEEKDAY(O16),Events[Days Numbered]))) * Events[Entry],Events[Entry],Events[Event Name],"",0))</f>
        <v/>
      </c>
      <c r="P17" s="21" t="str" cm="1">
        <f t="array" ref="P17">_xlfn.TEXTJOIN(", ", TRUE, _xlfn.XLOOKUP(('Support Calendars'!P16 &gt;= Events[Start Date] )* ('Support Calendars'!P16 &lt;= Events[End Date] * ISNUMBER(SEARCH(WEEKDAY(P16),Events[Days Numbered]))) * Events[Entry],Events[Entry],Events[Event Name],"",0))</f>
        <v>Boot Camp</v>
      </c>
      <c r="Q17" s="22" t="str" cm="1">
        <f t="array" ref="Q17">_xlfn.TEXTJOIN(", ", TRUE, _xlfn.XLOOKUP(('Support Calendars'!Q16 &gt;= Events[Start Date] )* ('Support Calendars'!Q16 &lt;= Events[End Date] * ISNUMBER(SEARCH(WEEKDAY(Q16),Events[Days Numbered]))) * Events[Entry],Events[Entry],Events[Event Name],"",0))</f>
        <v/>
      </c>
      <c r="R17" s="19" t="str" cm="1">
        <f t="array" ref="R17">_xlfn.TEXTJOIN(", ", TRUE, _xlfn.XLOOKUP(('Support Calendars'!R16 &gt;= Events[Start Date] )* ('Support Calendars'!R16 &lt;= Events[End Date] * ISNUMBER(SEARCH(WEEKDAY(R16),Events[Days Numbered]))) * Events[Entry],Events[Entry],Events[Event Name],"",0))</f>
        <v/>
      </c>
    </row>
    <row r="18" spans="2:18" x14ac:dyDescent="0.25">
      <c r="B18" s="2"/>
      <c r="C18" s="12">
        <f>I16 + 1</f>
        <v>44668</v>
      </c>
      <c r="D18" s="16">
        <f>C18+ 1</f>
        <v>44669</v>
      </c>
      <c r="E18" s="17">
        <f t="shared" ref="E18:I18" si="36">D18+ 1</f>
        <v>44670</v>
      </c>
      <c r="F18" s="17">
        <f t="shared" si="36"/>
        <v>44671</v>
      </c>
      <c r="G18" s="17">
        <f t="shared" si="36"/>
        <v>44672</v>
      </c>
      <c r="H18" s="18">
        <f t="shared" si="36"/>
        <v>44673</v>
      </c>
      <c r="I18" s="12">
        <f t="shared" si="36"/>
        <v>44674</v>
      </c>
      <c r="K18" s="2"/>
      <c r="L18" s="12">
        <f>R16 + 1</f>
        <v>44668</v>
      </c>
      <c r="M18" s="16">
        <f>L18+ 1</f>
        <v>44669</v>
      </c>
      <c r="N18" s="17">
        <f t="shared" ref="N18" si="37">M18+ 1</f>
        <v>44670</v>
      </c>
      <c r="O18" s="17">
        <f t="shared" ref="O18" si="38">N18+ 1</f>
        <v>44671</v>
      </c>
      <c r="P18" s="17">
        <f t="shared" ref="P18" si="39">O18+ 1</f>
        <v>44672</v>
      </c>
      <c r="Q18" s="18">
        <f t="shared" ref="Q18" si="40">P18+ 1</f>
        <v>44673</v>
      </c>
      <c r="R18" s="12">
        <f t="shared" ref="R18" si="41">Q18+ 1</f>
        <v>44674</v>
      </c>
    </row>
    <row r="19" spans="2:18" ht="45" x14ac:dyDescent="0.25">
      <c r="B19" s="2" t="str" cm="1">
        <f t="array" ref="B19">IF(OR(DAY(C18:I18)=15), TEXT(C18, "mmm")," ")</f>
        <v xml:space="preserve"> </v>
      </c>
      <c r="C19" s="19" t="str" cm="1">
        <f t="array" aca="1" ref="C19" ca="1">IFERROR(INDEX(Holiday_names, MATCH(C18, Holidays, 0), 0), "")</f>
        <v/>
      </c>
      <c r="D19" s="20" t="str" cm="1">
        <f t="array" aca="1" ref="D19" ca="1">IFERROR(INDEX(Holiday_names, MATCH(D18, Holidays, 0), 0), "")</f>
        <v/>
      </c>
      <c r="E19" s="21" t="str" cm="1">
        <f t="array" aca="1" ref="E19" ca="1">IFERROR(INDEX(Holiday_names, MATCH(E18, Holidays, 0), 0), "")</f>
        <v/>
      </c>
      <c r="F19" s="21" t="str" cm="1">
        <f t="array" aca="1" ref="F19" ca="1">IFERROR(INDEX(Holiday_names, MATCH(F18, Holidays, 0), 0), "")</f>
        <v/>
      </c>
      <c r="G19" s="21" t="str" cm="1">
        <f t="array" aca="1" ref="G19" ca="1">IFERROR(INDEX(Holiday_names, MATCH(G18, Holidays, 0), 0), "")</f>
        <v/>
      </c>
      <c r="H19" s="22" t="str" cm="1">
        <f t="array" aca="1" ref="H19" ca="1">IFERROR(INDEX(Holiday_names, MATCH(H18, Holidays, 0), 0), "")</f>
        <v/>
      </c>
      <c r="I19" s="19" t="str" cm="1">
        <f t="array" aca="1" ref="I19" ca="1">IFERROR(INDEX(Holiday_names, MATCH(I18, Holidays, 0), 0), "")</f>
        <v/>
      </c>
      <c r="K19" s="2" t="str" cm="1">
        <f t="array" ref="K19">IF(OR(DAY(L18:R18)=15), TEXT(L18, "mmm")," ")</f>
        <v xml:space="preserve"> </v>
      </c>
      <c r="L19" s="19" t="str" cm="1">
        <f t="array" ref="L19">_xlfn.TEXTJOIN(", ", TRUE, _xlfn.XLOOKUP(('Support Calendars'!L18 &gt;= Events[Start Date] )* ('Support Calendars'!L18 &lt;= Events[End Date] * ISNUMBER(SEARCH(WEEKDAY(L18),Events[Days Numbered]))) * Events[Entry],Events[Entry],Events[Event Name],"",0))</f>
        <v>Easter</v>
      </c>
      <c r="M19" s="20" t="str" cm="1">
        <f t="array" ref="M19">_xlfn.TEXTJOIN(", ", TRUE, _xlfn.XLOOKUP(('Support Calendars'!M18 &gt;= Events[Start Date] )* ('Support Calendars'!M18 &lt;= Events[End Date] * ISNUMBER(SEARCH(WEEKDAY(M18),Events[Days Numbered]))) * Events[Entry],Events[Entry],Events[Event Name],"",0))</f>
        <v/>
      </c>
      <c r="N19" s="21" t="str" cm="1">
        <f t="array" ref="N19">_xlfn.TEXTJOIN(", ", TRUE, _xlfn.XLOOKUP(('Support Calendars'!N18 &gt;= Events[Start Date] )* ('Support Calendars'!N18 &lt;= Events[End Date] * ISNUMBER(SEARCH(WEEKDAY(N18),Events[Days Numbered]))) * Events[Entry],Events[Entry],Events[Event Name],"",0))</f>
        <v>Boot Camp</v>
      </c>
      <c r="O19" s="21" t="str" cm="1">
        <f t="array" ref="O19">_xlfn.TEXTJOIN(", ", TRUE, _xlfn.XLOOKUP(('Support Calendars'!O18 &gt;= Events[Start Date] )* ('Support Calendars'!O18 &lt;= Events[End Date] * ISNUMBER(SEARCH(WEEKDAY(O18),Events[Days Numbered]))) * Events[Entry],Events[Entry],Events[Event Name],"",0))</f>
        <v/>
      </c>
      <c r="P19" s="21" t="str" cm="1">
        <f t="array" ref="P19">_xlfn.TEXTJOIN(", ", TRUE, _xlfn.XLOOKUP(('Support Calendars'!P18 &gt;= Events[Start Date] )* ('Support Calendars'!P18 &lt;= Events[End Date] * ISNUMBER(SEARCH(WEEKDAY(P18),Events[Days Numbered]))) * Events[Entry],Events[Entry],Events[Event Name],"",0))</f>
        <v>Boot Camp</v>
      </c>
      <c r="Q19" s="22" t="str" cm="1">
        <f t="array" ref="Q19">_xlfn.TEXTJOIN(", ", TRUE, _xlfn.XLOOKUP(('Support Calendars'!Q18 &gt;= Events[Start Date] )* ('Support Calendars'!Q18 &lt;= Events[End Date] * ISNUMBER(SEARCH(WEEKDAY(Q18),Events[Days Numbered]))) * Events[Entry],Events[Entry],Events[Event Name],"",0))</f>
        <v/>
      </c>
      <c r="R19" s="19" t="str" cm="1">
        <f t="array" ref="R19">_xlfn.TEXTJOIN(", ", TRUE, _xlfn.XLOOKUP(('Support Calendars'!R18 &gt;= Events[Start Date] )* ('Support Calendars'!R18 &lt;= Events[End Date] * ISNUMBER(SEARCH(WEEKDAY(R18),Events[Days Numbered]))) * Events[Entry],Events[Entry],Events[Event Name],"",0))</f>
        <v/>
      </c>
    </row>
    <row r="20" spans="2:18" x14ac:dyDescent="0.25">
      <c r="B20" s="2"/>
      <c r="C20" s="12">
        <f>I18 + 1</f>
        <v>44675</v>
      </c>
      <c r="D20" s="16">
        <f>C20+ 1</f>
        <v>44676</v>
      </c>
      <c r="E20" s="17">
        <f t="shared" ref="E20:I20" si="42">D20+ 1</f>
        <v>44677</v>
      </c>
      <c r="F20" s="17">
        <f t="shared" si="42"/>
        <v>44678</v>
      </c>
      <c r="G20" s="17">
        <f t="shared" si="42"/>
        <v>44679</v>
      </c>
      <c r="H20" s="18">
        <f t="shared" si="42"/>
        <v>44680</v>
      </c>
      <c r="I20" s="12">
        <f t="shared" si="42"/>
        <v>44681</v>
      </c>
      <c r="K20" s="2"/>
      <c r="L20" s="12">
        <f>R18 + 1</f>
        <v>44675</v>
      </c>
      <c r="M20" s="16">
        <f>L20+ 1</f>
        <v>44676</v>
      </c>
      <c r="N20" s="17">
        <f t="shared" ref="N20" si="43">M20+ 1</f>
        <v>44677</v>
      </c>
      <c r="O20" s="17">
        <f t="shared" ref="O20" si="44">N20+ 1</f>
        <v>44678</v>
      </c>
      <c r="P20" s="17">
        <f t="shared" ref="P20" si="45">O20+ 1</f>
        <v>44679</v>
      </c>
      <c r="Q20" s="18">
        <f t="shared" ref="Q20" si="46">P20+ 1</f>
        <v>44680</v>
      </c>
      <c r="R20" s="12">
        <f t="shared" ref="R20" si="47">Q20+ 1</f>
        <v>44681</v>
      </c>
    </row>
    <row r="21" spans="2:18" ht="45" x14ac:dyDescent="0.25">
      <c r="B21" s="2" t="str" cm="1">
        <f t="array" ref="B21">IF(OR(DAY(C20:I20)=15), TEXT(C20, "mmm")," ")</f>
        <v xml:space="preserve"> </v>
      </c>
      <c r="C21" s="19" t="str" cm="1">
        <f t="array" aca="1" ref="C21" ca="1">IFERROR(INDEX(Holiday_names, MATCH(C20, Holidays, 0), 0), "")</f>
        <v/>
      </c>
      <c r="D21" s="20" t="str" cm="1">
        <f t="array" aca="1" ref="D21" ca="1">IFERROR(INDEX(Holiday_names, MATCH(D20, Holidays, 0), 0), "")</f>
        <v/>
      </c>
      <c r="E21" s="21" t="str" cm="1">
        <f t="array" aca="1" ref="E21" ca="1">IFERROR(INDEX(Holiday_names, MATCH(E20, Holidays, 0), 0), "")</f>
        <v/>
      </c>
      <c r="F21" s="21" t="str" cm="1">
        <f t="array" aca="1" ref="F21" ca="1">IFERROR(INDEX(Holiday_names, MATCH(F20, Holidays, 0), 0), "")</f>
        <v/>
      </c>
      <c r="G21" s="21" t="str" cm="1">
        <f t="array" aca="1" ref="G21" ca="1">IFERROR(INDEX(Holiday_names, MATCH(G20, Holidays, 0), 0), "")</f>
        <v/>
      </c>
      <c r="H21" s="22" t="str" cm="1">
        <f t="array" aca="1" ref="H21" ca="1">IFERROR(INDEX(Holiday_names, MATCH(H20, Holidays, 0), 0), "")</f>
        <v/>
      </c>
      <c r="I21" s="19" t="str" cm="1">
        <f t="array" aca="1" ref="I21" ca="1">IFERROR(INDEX(Holiday_names, MATCH(I20, Holidays, 0), 0), "")</f>
        <v/>
      </c>
      <c r="K21" s="2" t="str" cm="1">
        <f t="array" ref="K21">IF(OR(DAY(L20:R20)=15), TEXT(L20, "mmm")," ")</f>
        <v xml:space="preserve"> </v>
      </c>
      <c r="L21" s="19" t="str" cm="1">
        <f t="array" ref="L21">_xlfn.TEXTJOIN(", ", TRUE, _xlfn.XLOOKUP(('Support Calendars'!L20 &gt;= Events[Start Date] )* ('Support Calendars'!L20 &lt;= Events[End Date] * ISNUMBER(SEARCH(WEEKDAY(L20),Events[Days Numbered]))) * Events[Entry],Events[Entry],Events[Event Name],"",0))</f>
        <v/>
      </c>
      <c r="M21" s="20" t="str" cm="1">
        <f t="array" ref="M21">_xlfn.TEXTJOIN(", ", TRUE, _xlfn.XLOOKUP(('Support Calendars'!M20 &gt;= Events[Start Date] )* ('Support Calendars'!M20 &lt;= Events[End Date] * ISNUMBER(SEARCH(WEEKDAY(M20),Events[Days Numbered]))) * Events[Entry],Events[Entry],Events[Event Name],"",0))</f>
        <v/>
      </c>
      <c r="N21" s="21" t="str" cm="1">
        <f t="array" ref="N21">_xlfn.TEXTJOIN(", ", TRUE, _xlfn.XLOOKUP(('Support Calendars'!N20 &gt;= Events[Start Date] )* ('Support Calendars'!N20 &lt;= Events[End Date] * ISNUMBER(SEARCH(WEEKDAY(N20),Events[Days Numbered]))) * Events[Entry],Events[Entry],Events[Event Name],"",0))</f>
        <v>Boot Camp</v>
      </c>
      <c r="O21" s="21" t="str" cm="1">
        <f t="array" ref="O21">_xlfn.TEXTJOIN(", ", TRUE, _xlfn.XLOOKUP(('Support Calendars'!O20 &gt;= Events[Start Date] )* ('Support Calendars'!O20 &lt;= Events[End Date] * ISNUMBER(SEARCH(WEEKDAY(O20),Events[Days Numbered]))) * Events[Entry],Events[Entry],Events[Event Name],"",0))</f>
        <v/>
      </c>
      <c r="P21" s="21" t="str" cm="1">
        <f t="array" ref="P21">_xlfn.TEXTJOIN(", ", TRUE, _xlfn.XLOOKUP(('Support Calendars'!P20 &gt;= Events[Start Date] )* ('Support Calendars'!P20 &lt;= Events[End Date] * ISNUMBER(SEARCH(WEEKDAY(P20),Events[Days Numbered]))) * Events[Entry],Events[Entry],Events[Event Name],"",0))</f>
        <v>Boot Camp</v>
      </c>
      <c r="Q21" s="22" t="str" cm="1">
        <f t="array" ref="Q21">_xlfn.TEXTJOIN(", ", TRUE, _xlfn.XLOOKUP(('Support Calendars'!Q20 &gt;= Events[Start Date] )* ('Support Calendars'!Q20 &lt;= Events[End Date] * ISNUMBER(SEARCH(WEEKDAY(Q20),Events[Days Numbered]))) * Events[Entry],Events[Entry],Events[Event Name],"",0))</f>
        <v/>
      </c>
      <c r="R21" s="19" t="str" cm="1">
        <f t="array" ref="R21">_xlfn.TEXTJOIN(", ", TRUE, _xlfn.XLOOKUP(('Support Calendars'!R20 &gt;= Events[Start Date] )* ('Support Calendars'!R20 &lt;= Events[End Date] * ISNUMBER(SEARCH(WEEKDAY(R20),Events[Days Numbered]))) * Events[Entry],Events[Entry],Events[Event Name],"",0))</f>
        <v/>
      </c>
    </row>
    <row r="22" spans="2:18" x14ac:dyDescent="0.25">
      <c r="B22" s="2"/>
      <c r="C22" s="12">
        <f>I20 + 1</f>
        <v>44682</v>
      </c>
      <c r="D22" s="16">
        <f>C22+ 1</f>
        <v>44683</v>
      </c>
      <c r="E22" s="17">
        <f t="shared" ref="E22:I22" si="48">D22+ 1</f>
        <v>44684</v>
      </c>
      <c r="F22" s="17">
        <f t="shared" si="48"/>
        <v>44685</v>
      </c>
      <c r="G22" s="17">
        <f t="shared" si="48"/>
        <v>44686</v>
      </c>
      <c r="H22" s="18">
        <f t="shared" si="48"/>
        <v>44687</v>
      </c>
      <c r="I22" s="12">
        <f t="shared" si="48"/>
        <v>44688</v>
      </c>
      <c r="K22" s="2"/>
      <c r="L22" s="12">
        <f>R20 + 1</f>
        <v>44682</v>
      </c>
      <c r="M22" s="16">
        <f>L22+ 1</f>
        <v>44683</v>
      </c>
      <c r="N22" s="17">
        <f t="shared" ref="N22" si="49">M22+ 1</f>
        <v>44684</v>
      </c>
      <c r="O22" s="17">
        <f t="shared" ref="O22" si="50">N22+ 1</f>
        <v>44685</v>
      </c>
      <c r="P22" s="17">
        <f t="shared" ref="P22" si="51">O22+ 1</f>
        <v>44686</v>
      </c>
      <c r="Q22" s="18">
        <f t="shared" ref="Q22" si="52">P22+ 1</f>
        <v>44687</v>
      </c>
      <c r="R22" s="12">
        <f t="shared" ref="R22" si="53">Q22+ 1</f>
        <v>44688</v>
      </c>
    </row>
    <row r="23" spans="2:18" x14ac:dyDescent="0.25">
      <c r="B23" s="2" t="str" cm="1">
        <f t="array" ref="B23">IF(OR(DAY(C22:I22)=15), TEXT(C22, "mmm")," ")</f>
        <v xml:space="preserve"> </v>
      </c>
      <c r="C23" s="19" t="str" cm="1">
        <f t="array" aca="1" ref="C23" ca="1">IFERROR(INDEX(Holiday_names, MATCH(C22, Holidays, 0), 0), "")</f>
        <v/>
      </c>
      <c r="D23" s="20" t="str" cm="1">
        <f t="array" aca="1" ref="D23" ca="1">IFERROR(INDEX(Holiday_names, MATCH(D22, Holidays, 0), 0), "")</f>
        <v/>
      </c>
      <c r="E23" s="21" t="str" cm="1">
        <f t="array" aca="1" ref="E23" ca="1">IFERROR(INDEX(Holiday_names, MATCH(E22, Holidays, 0), 0), "")</f>
        <v/>
      </c>
      <c r="F23" s="21" t="str" cm="1">
        <f t="array" aca="1" ref="F23" ca="1">IFERROR(INDEX(Holiday_names, MATCH(F22, Holidays, 0), 0), "")</f>
        <v/>
      </c>
      <c r="G23" s="21" t="str" cm="1">
        <f t="array" aca="1" ref="G23" ca="1">IFERROR(INDEX(Holiday_names, MATCH(G22, Holidays, 0), 0), "")</f>
        <v/>
      </c>
      <c r="H23" s="22" t="str" cm="1">
        <f t="array" aca="1" ref="H23" ca="1">IFERROR(INDEX(Holiday_names, MATCH(H22, Holidays, 0), 0), "")</f>
        <v/>
      </c>
      <c r="I23" s="19" t="str" cm="1">
        <f t="array" aca="1" ref="I23" ca="1">IFERROR(INDEX(Holiday_names, MATCH(I22, Holidays, 0), 0), "")</f>
        <v/>
      </c>
      <c r="K23" s="2" t="str" cm="1">
        <f t="array" ref="K23">IF(OR(DAY(L22:R22)=15), TEXT(L22, "mmm")," ")</f>
        <v xml:space="preserve"> </v>
      </c>
      <c r="L23" s="19" t="str" cm="1">
        <f t="array" ref="L23">_xlfn.TEXTJOIN(", ", TRUE, _xlfn.XLOOKUP(('Support Calendars'!L22 &gt;= Events[Start Date] )* ('Support Calendars'!L22 &lt;= Events[End Date] * ISNUMBER(SEARCH(WEEKDAY(L22),Events[Days Numbered]))) * Events[Entry],Events[Entry],Events[Event Name],"",0))</f>
        <v/>
      </c>
      <c r="M23" s="20" t="str" cm="1">
        <f t="array" ref="M23">_xlfn.TEXTJOIN(", ", TRUE, _xlfn.XLOOKUP(('Support Calendars'!M22 &gt;= Events[Start Date] )* ('Support Calendars'!M22 &lt;= Events[End Date] * ISNUMBER(SEARCH(WEEKDAY(M22),Events[Days Numbered]))) * Events[Entry],Events[Entry],Events[Event Name],"",0))</f>
        <v/>
      </c>
      <c r="N23" s="21" t="str" cm="1">
        <f t="array" ref="N23">_xlfn.TEXTJOIN(", ", TRUE, _xlfn.XLOOKUP(('Support Calendars'!N22 &gt;= Events[Start Date] )* ('Support Calendars'!N22 &lt;= Events[End Date] * ISNUMBER(SEARCH(WEEKDAY(N22),Events[Days Numbered]))) * Events[Entry],Events[Entry],Events[Event Name],"",0))</f>
        <v>Boot Camp</v>
      </c>
      <c r="O23" s="21" t="str" cm="1">
        <f t="array" ref="O23">_xlfn.TEXTJOIN(", ", TRUE, _xlfn.XLOOKUP(('Support Calendars'!O22 &gt;= Events[Start Date] )* ('Support Calendars'!O22 &lt;= Events[End Date] * ISNUMBER(SEARCH(WEEKDAY(O22),Events[Days Numbered]))) * Events[Entry],Events[Entry],Events[Event Name],"",0))</f>
        <v/>
      </c>
      <c r="P23" s="21" t="str" cm="1">
        <f t="array" ref="P23">_xlfn.TEXTJOIN(", ", TRUE, _xlfn.XLOOKUP(('Support Calendars'!P22 &gt;= Events[Start Date] )* ('Support Calendars'!P22 &lt;= Events[End Date] * ISNUMBER(SEARCH(WEEKDAY(P22),Events[Days Numbered]))) * Events[Entry],Events[Entry],Events[Event Name],"",0))</f>
        <v>Boot Camp</v>
      </c>
      <c r="Q23" s="22" t="str" cm="1">
        <f t="array" ref="Q23">_xlfn.TEXTJOIN(", ", TRUE, _xlfn.XLOOKUP(('Support Calendars'!Q22 &gt;= Events[Start Date] )* ('Support Calendars'!Q22 &lt;= Events[End Date] * ISNUMBER(SEARCH(WEEKDAY(Q22),Events[Days Numbered]))) * Events[Entry],Events[Entry],Events[Event Name],"",0))</f>
        <v/>
      </c>
      <c r="R23" s="19" t="str" cm="1">
        <f t="array" ref="R23">_xlfn.TEXTJOIN(", ", TRUE, _xlfn.XLOOKUP(('Support Calendars'!R22 &gt;= Events[Start Date] )* ('Support Calendars'!R22 &lt;= Events[End Date] * ISNUMBER(SEARCH(WEEKDAY(R22),Events[Days Numbered]))) * Events[Entry],Events[Entry],Events[Event Name],"",0))</f>
        <v/>
      </c>
    </row>
    <row r="24" spans="2:18" x14ac:dyDescent="0.25">
      <c r="B24" s="2"/>
      <c r="C24" s="12">
        <f>I22 + 1</f>
        <v>44689</v>
      </c>
      <c r="D24" s="16">
        <f>C24+ 1</f>
        <v>44690</v>
      </c>
      <c r="E24" s="17">
        <f t="shared" ref="E24:I24" si="54">D24+ 1</f>
        <v>44691</v>
      </c>
      <c r="F24" s="17">
        <f t="shared" si="54"/>
        <v>44692</v>
      </c>
      <c r="G24" s="17">
        <f t="shared" si="54"/>
        <v>44693</v>
      </c>
      <c r="H24" s="18">
        <f t="shared" si="54"/>
        <v>44694</v>
      </c>
      <c r="I24" s="12">
        <f t="shared" si="54"/>
        <v>44695</v>
      </c>
      <c r="K24" s="2"/>
      <c r="L24" s="12">
        <f>R22 + 1</f>
        <v>44689</v>
      </c>
      <c r="M24" s="16">
        <f>L24+ 1</f>
        <v>44690</v>
      </c>
      <c r="N24" s="17">
        <f t="shared" ref="N24" si="55">M24+ 1</f>
        <v>44691</v>
      </c>
      <c r="O24" s="17">
        <f t="shared" ref="O24" si="56">N24+ 1</f>
        <v>44692</v>
      </c>
      <c r="P24" s="17">
        <f t="shared" ref="P24" si="57">O24+ 1</f>
        <v>44693</v>
      </c>
      <c r="Q24" s="18">
        <f t="shared" ref="Q24" si="58">P24+ 1</f>
        <v>44694</v>
      </c>
      <c r="R24" s="12">
        <f t="shared" ref="R24" si="59">Q24+ 1</f>
        <v>44695</v>
      </c>
    </row>
    <row r="25" spans="2:18" ht="30" x14ac:dyDescent="0.25">
      <c r="B25" s="2" t="str" cm="1">
        <f t="array" ref="B25">IF(OR(DAY(C24:I24)=15), TEXT(C24, "mmm")," ")</f>
        <v xml:space="preserve"> </v>
      </c>
      <c r="C25" s="19" t="str" cm="1">
        <f t="array" aca="1" ref="C25" ca="1">IFERROR(INDEX(Holiday_names, MATCH(C24, Holidays, 0), 0), "")</f>
        <v>Mothers Day</v>
      </c>
      <c r="D25" s="20" t="str" cm="1">
        <f t="array" aca="1" ref="D25" ca="1">IFERROR(INDEX(Holiday_names, MATCH(D24, Holidays, 0), 0), "")</f>
        <v/>
      </c>
      <c r="E25" s="21" t="str" cm="1">
        <f t="array" aca="1" ref="E25" ca="1">IFERROR(INDEX(Holiday_names, MATCH(E24, Holidays, 0), 0), "")</f>
        <v/>
      </c>
      <c r="F25" s="21" t="str" cm="1">
        <f t="array" aca="1" ref="F25" ca="1">IFERROR(INDEX(Holiday_names, MATCH(F24, Holidays, 0), 0), "")</f>
        <v/>
      </c>
      <c r="G25" s="21" t="str" cm="1">
        <f t="array" aca="1" ref="G25" ca="1">IFERROR(INDEX(Holiday_names, MATCH(G24, Holidays, 0), 0), "")</f>
        <v/>
      </c>
      <c r="H25" s="22" t="str" cm="1">
        <f t="array" aca="1" ref="H25" ca="1">IFERROR(INDEX(Holiday_names, MATCH(H24, Holidays, 0), 0), "")</f>
        <v/>
      </c>
      <c r="I25" s="19" t="str" cm="1">
        <f t="array" aca="1" ref="I25" ca="1">IFERROR(INDEX(Holiday_names, MATCH(I24, Holidays, 0), 0), "")</f>
        <v/>
      </c>
      <c r="K25" s="2" t="str" cm="1">
        <f t="array" ref="K25">IF(OR(DAY(L24:R24)=15), TEXT(L24, "mmm")," ")</f>
        <v xml:space="preserve"> </v>
      </c>
      <c r="L25" s="19" t="str" cm="1">
        <f t="array" ref="L25">_xlfn.TEXTJOIN(", ", TRUE, _xlfn.XLOOKUP(('Support Calendars'!L24 &gt;= Events[Start Date] )* ('Support Calendars'!L24 &lt;= Events[End Date] * ISNUMBER(SEARCH(WEEKDAY(L24),Events[Days Numbered]))) * Events[Entry],Events[Entry],Events[Event Name],"",0))</f>
        <v/>
      </c>
      <c r="M25" s="20" t="str" cm="1">
        <f t="array" ref="M25">_xlfn.TEXTJOIN(", ", TRUE, _xlfn.XLOOKUP(('Support Calendars'!M24 &gt;= Events[Start Date] )* ('Support Calendars'!M24 &lt;= Events[End Date] * ISNUMBER(SEARCH(WEEKDAY(M24),Events[Days Numbered]))) * Events[Entry],Events[Entry],Events[Event Name],"",0))</f>
        <v/>
      </c>
      <c r="N25" s="21" t="str" cm="1">
        <f t="array" ref="N25">_xlfn.TEXTJOIN(", ", TRUE, _xlfn.XLOOKUP(('Support Calendars'!N24 &gt;= Events[Start Date] )* ('Support Calendars'!N24 &lt;= Events[End Date] * ISNUMBER(SEARCH(WEEKDAY(N24),Events[Days Numbered]))) * Events[Entry],Events[Entry],Events[Event Name],"",0))</f>
        <v>Boot Camp</v>
      </c>
      <c r="O25" s="21" t="str" cm="1">
        <f t="array" ref="O25">_xlfn.TEXTJOIN(", ", TRUE, _xlfn.XLOOKUP(('Support Calendars'!O24 &gt;= Events[Start Date] )* ('Support Calendars'!O24 &lt;= Events[End Date] * ISNUMBER(SEARCH(WEEKDAY(O24),Events[Days Numbered]))) * Events[Entry],Events[Entry],Events[Event Name],"",0))</f>
        <v/>
      </c>
      <c r="P25" s="21" t="str" cm="1">
        <f t="array" ref="P25">_xlfn.TEXTJOIN(", ", TRUE, _xlfn.XLOOKUP(('Support Calendars'!P24 &gt;= Events[Start Date] )* ('Support Calendars'!P24 &lt;= Events[End Date] * ISNUMBER(SEARCH(WEEKDAY(P24),Events[Days Numbered]))) * Events[Entry],Events[Entry],Events[Event Name],"",0))</f>
        <v>Boot Camp</v>
      </c>
      <c r="Q25" s="22" t="str" cm="1">
        <f t="array" ref="Q25">_xlfn.TEXTJOIN(", ", TRUE, _xlfn.XLOOKUP(('Support Calendars'!Q24 &gt;= Events[Start Date] )* ('Support Calendars'!Q24 &lt;= Events[End Date] * ISNUMBER(SEARCH(WEEKDAY(Q24),Events[Days Numbered]))) * Events[Entry],Events[Entry],Events[Event Name],"",0))</f>
        <v/>
      </c>
      <c r="R25" s="19" t="str" cm="1">
        <f t="array" ref="R25">_xlfn.TEXTJOIN(", ", TRUE, _xlfn.XLOOKUP(('Support Calendars'!R24 &gt;= Events[Start Date] )* ('Support Calendars'!R24 &lt;= Events[End Date] * ISNUMBER(SEARCH(WEEKDAY(R24),Events[Days Numbered]))) * Events[Entry],Events[Entry],Events[Event Name],"",0))</f>
        <v/>
      </c>
    </row>
    <row r="26" spans="2:18" x14ac:dyDescent="0.25">
      <c r="B26" s="2"/>
      <c r="C26" s="12">
        <f>I24 + 1</f>
        <v>44696</v>
      </c>
      <c r="D26" s="16">
        <f>C26+ 1</f>
        <v>44697</v>
      </c>
      <c r="E26" s="17">
        <f t="shared" ref="E26:I26" si="60">D26+ 1</f>
        <v>44698</v>
      </c>
      <c r="F26" s="17">
        <f t="shared" si="60"/>
        <v>44699</v>
      </c>
      <c r="G26" s="17">
        <f t="shared" si="60"/>
        <v>44700</v>
      </c>
      <c r="H26" s="18">
        <f t="shared" si="60"/>
        <v>44701</v>
      </c>
      <c r="I26" s="12">
        <f t="shared" si="60"/>
        <v>44702</v>
      </c>
      <c r="K26" s="2"/>
      <c r="L26" s="12">
        <f>R24 + 1</f>
        <v>44696</v>
      </c>
      <c r="M26" s="16">
        <f>L26+ 1</f>
        <v>44697</v>
      </c>
      <c r="N26" s="17">
        <f t="shared" ref="N26" si="61">M26+ 1</f>
        <v>44698</v>
      </c>
      <c r="O26" s="17">
        <f t="shared" ref="O26" si="62">N26+ 1</f>
        <v>44699</v>
      </c>
      <c r="P26" s="17">
        <f t="shared" ref="P26" si="63">O26+ 1</f>
        <v>44700</v>
      </c>
      <c r="Q26" s="18">
        <f t="shared" ref="Q26" si="64">P26+ 1</f>
        <v>44701</v>
      </c>
      <c r="R26" s="12">
        <f t="shared" ref="R26" si="65">Q26+ 1</f>
        <v>44702</v>
      </c>
    </row>
    <row r="27" spans="2:18" ht="30" x14ac:dyDescent="0.25">
      <c r="B27" s="2" t="str" cm="1">
        <f t="array" ref="B27">IF(OR(DAY(C26:I26)=15), TEXT(C26, "mmm")," ")</f>
        <v>May</v>
      </c>
      <c r="C27" s="19" t="str" cm="1">
        <f t="array" aca="1" ref="C27" ca="1">IFERROR(INDEX(Holiday_names, MATCH(C26, Holidays, 0), 0), "")</f>
        <v/>
      </c>
      <c r="D27" s="20" t="str" cm="1">
        <f t="array" aca="1" ref="D27" ca="1">IFERROR(INDEX(Holiday_names, MATCH(D26, Holidays, 0), 0), "")</f>
        <v/>
      </c>
      <c r="E27" s="21" t="str" cm="1">
        <f t="array" aca="1" ref="E27" ca="1">IFERROR(INDEX(Holiday_names, MATCH(E26, Holidays, 0), 0), "")</f>
        <v/>
      </c>
      <c r="F27" s="21" t="str" cm="1">
        <f t="array" aca="1" ref="F27" ca="1">IFERROR(INDEX(Holiday_names, MATCH(F26, Holidays, 0), 0), "")</f>
        <v/>
      </c>
      <c r="G27" s="21" t="str" cm="1">
        <f t="array" aca="1" ref="G27" ca="1">IFERROR(INDEX(Holiday_names, MATCH(G26, Holidays, 0), 0), "")</f>
        <v/>
      </c>
      <c r="H27" s="22" t="str" cm="1">
        <f t="array" aca="1" ref="H27" ca="1">IFERROR(INDEX(Holiday_names, MATCH(H26, Holidays, 0), 0), "")</f>
        <v/>
      </c>
      <c r="I27" s="19" t="str" cm="1">
        <f t="array" aca="1" ref="I27" ca="1">IFERROR(INDEX(Holiday_names, MATCH(I26, Holidays, 0), 0), "")</f>
        <v/>
      </c>
      <c r="K27" s="2" t="str" cm="1">
        <f t="array" ref="K27">IF(OR(DAY(L26:R26)=15), TEXT(L26, "mmm")," ")</f>
        <v>May</v>
      </c>
      <c r="L27" s="19" t="str" cm="1">
        <f t="array" ref="L27">_xlfn.TEXTJOIN(", ", TRUE, _xlfn.XLOOKUP(('Support Calendars'!L26 &gt;= Events[Start Date] )* ('Support Calendars'!L26 &lt;= Events[End Date] * ISNUMBER(SEARCH(WEEKDAY(L26),Events[Days Numbered]))) * Events[Entry],Events[Entry],Events[Event Name],"",0))</f>
        <v/>
      </c>
      <c r="M27" s="20" t="str" cm="1">
        <f t="array" ref="M27">_xlfn.TEXTJOIN(", ", TRUE, _xlfn.XLOOKUP(('Support Calendars'!M26 &gt;= Events[Start Date] )* ('Support Calendars'!M26 &lt;= Events[End Date] * ISNUMBER(SEARCH(WEEKDAY(M26),Events[Days Numbered]))) * Events[Entry],Events[Entry],Events[Event Name],"",0))</f>
        <v/>
      </c>
      <c r="N27" s="21" t="str" cm="1">
        <f t="array" ref="N27">_xlfn.TEXTJOIN(", ", TRUE, _xlfn.XLOOKUP(('Support Calendars'!N26 &gt;= Events[Start Date] )* ('Support Calendars'!N26 &lt;= Events[End Date] * ISNUMBER(SEARCH(WEEKDAY(N26),Events[Days Numbered]))) * Events[Entry],Events[Entry],Events[Event Name],"",0))</f>
        <v>Boot Camp</v>
      </c>
      <c r="O27" s="21" t="str" cm="1">
        <f t="array" ref="O27">_xlfn.TEXTJOIN(", ", TRUE, _xlfn.XLOOKUP(('Support Calendars'!O26 &gt;= Events[Start Date] )* ('Support Calendars'!O26 &lt;= Events[End Date] * ISNUMBER(SEARCH(WEEKDAY(O26),Events[Days Numbered]))) * Events[Entry],Events[Entry],Events[Event Name],"",0))</f>
        <v/>
      </c>
      <c r="P27" s="21" t="str" cm="1">
        <f t="array" ref="P27">_xlfn.TEXTJOIN(", ", TRUE, _xlfn.XLOOKUP(('Support Calendars'!P26 &gt;= Events[Start Date] )* ('Support Calendars'!P26 &lt;= Events[End Date] * ISNUMBER(SEARCH(WEEKDAY(P26),Events[Days Numbered]))) * Events[Entry],Events[Entry],Events[Event Name],"",0))</f>
        <v>Boot Camp</v>
      </c>
      <c r="Q27" s="22" t="str" cm="1">
        <f t="array" ref="Q27">_xlfn.TEXTJOIN(", ", TRUE, _xlfn.XLOOKUP(('Support Calendars'!Q26 &gt;= Events[Start Date] )* ('Support Calendars'!Q26 &lt;= Events[End Date] * ISNUMBER(SEARCH(WEEKDAY(Q26),Events[Days Numbered]))) * Events[Entry],Events[Entry],Events[Event Name],"",0))</f>
        <v/>
      </c>
      <c r="R27" s="19" t="str" cm="1">
        <f t="array" ref="R27">_xlfn.TEXTJOIN(", ", TRUE, _xlfn.XLOOKUP(('Support Calendars'!R26 &gt;= Events[Start Date] )* ('Support Calendars'!R26 &lt;= Events[End Date] * ISNUMBER(SEARCH(WEEKDAY(R26),Events[Days Numbered]))) * Events[Entry],Events[Entry],Events[Event Name],"",0))</f>
        <v/>
      </c>
    </row>
    <row r="28" spans="2:18" x14ac:dyDescent="0.25">
      <c r="B28" s="2"/>
      <c r="C28" s="12">
        <f>I26 + 1</f>
        <v>44703</v>
      </c>
      <c r="D28" s="16">
        <f>C28+ 1</f>
        <v>44704</v>
      </c>
      <c r="E28" s="17">
        <f t="shared" ref="E28:I28" si="66">D28+ 1</f>
        <v>44705</v>
      </c>
      <c r="F28" s="17">
        <f t="shared" si="66"/>
        <v>44706</v>
      </c>
      <c r="G28" s="17">
        <f t="shared" si="66"/>
        <v>44707</v>
      </c>
      <c r="H28" s="18">
        <f t="shared" si="66"/>
        <v>44708</v>
      </c>
      <c r="I28" s="12">
        <f t="shared" si="66"/>
        <v>44709</v>
      </c>
      <c r="K28" s="2"/>
      <c r="L28" s="12">
        <f>R26 + 1</f>
        <v>44703</v>
      </c>
      <c r="M28" s="16">
        <f>L28+ 1</f>
        <v>44704</v>
      </c>
      <c r="N28" s="17">
        <f t="shared" ref="N28" si="67">M28+ 1</f>
        <v>44705</v>
      </c>
      <c r="O28" s="17">
        <f t="shared" ref="O28" si="68">N28+ 1</f>
        <v>44706</v>
      </c>
      <c r="P28" s="17">
        <f t="shared" ref="P28" si="69">O28+ 1</f>
        <v>44707</v>
      </c>
      <c r="Q28" s="18">
        <f t="shared" ref="Q28" si="70">P28+ 1</f>
        <v>44708</v>
      </c>
      <c r="R28" s="12">
        <f t="shared" ref="R28" si="71">Q28+ 1</f>
        <v>44709</v>
      </c>
    </row>
    <row r="29" spans="2:18" ht="30" x14ac:dyDescent="0.25">
      <c r="B29" s="2" t="str" cm="1">
        <f t="array" ref="B29">IF(OR(DAY(C28:I28)=15), TEXT(C28, "mmm")," ")</f>
        <v xml:space="preserve"> </v>
      </c>
      <c r="C29" s="19" t="str" cm="1">
        <f t="array" aca="1" ref="C29" ca="1">IFERROR(INDEX(Holiday_names, MATCH(C28, Holidays, 0), 0), "")</f>
        <v/>
      </c>
      <c r="D29" s="20" t="str" cm="1">
        <f t="array" aca="1" ref="D29" ca="1">IFERROR(INDEX(Holiday_names, MATCH(D28, Holidays, 0), 0), "")</f>
        <v/>
      </c>
      <c r="E29" s="21" t="str" cm="1">
        <f t="array" aca="1" ref="E29" ca="1">IFERROR(INDEX(Holiday_names, MATCH(E28, Holidays, 0), 0), "")</f>
        <v/>
      </c>
      <c r="F29" s="21" t="str" cm="1">
        <f t="array" aca="1" ref="F29" ca="1">IFERROR(INDEX(Holiday_names, MATCH(F28, Holidays, 0), 0), "")</f>
        <v/>
      </c>
      <c r="G29" s="21" t="str" cm="1">
        <f t="array" aca="1" ref="G29" ca="1">IFERROR(INDEX(Holiday_names, MATCH(G28, Holidays, 0), 0), "")</f>
        <v/>
      </c>
      <c r="H29" s="22" t="str" cm="1">
        <f t="array" aca="1" ref="H29" ca="1">IFERROR(INDEX(Holiday_names, MATCH(H28, Holidays, 0), 0), "")</f>
        <v/>
      </c>
      <c r="I29" s="19" t="str" cm="1">
        <f t="array" aca="1" ref="I29" ca="1">IFERROR(INDEX(Holiday_names, MATCH(I28, Holidays, 0), 0), "")</f>
        <v/>
      </c>
      <c r="K29" s="2" t="str" cm="1">
        <f t="array" ref="K29">IF(OR(DAY(L28:R28)=15), TEXT(L28, "mmm")," ")</f>
        <v xml:space="preserve"> </v>
      </c>
      <c r="L29" s="19" t="str" cm="1">
        <f t="array" ref="L29">_xlfn.TEXTJOIN(", ", TRUE, _xlfn.XLOOKUP(('Support Calendars'!L28 &gt;= Events[Start Date] )* ('Support Calendars'!L28 &lt;= Events[End Date] * ISNUMBER(SEARCH(WEEKDAY(L28),Events[Days Numbered]))) * Events[Entry],Events[Entry],Events[Event Name],"",0))</f>
        <v/>
      </c>
      <c r="M29" s="20" t="str" cm="1">
        <f t="array" ref="M29">_xlfn.TEXTJOIN(", ", TRUE, _xlfn.XLOOKUP(('Support Calendars'!M28 &gt;= Events[Start Date] )* ('Support Calendars'!M28 &lt;= Events[End Date] * ISNUMBER(SEARCH(WEEKDAY(M28),Events[Days Numbered]))) * Events[Entry],Events[Entry],Events[Event Name],"",0))</f>
        <v/>
      </c>
      <c r="N29" s="21" t="str" cm="1">
        <f t="array" ref="N29">_xlfn.TEXTJOIN(", ", TRUE, _xlfn.XLOOKUP(('Support Calendars'!N28 &gt;= Events[Start Date] )* ('Support Calendars'!N28 &lt;= Events[End Date] * ISNUMBER(SEARCH(WEEKDAY(N28),Events[Days Numbered]))) * Events[Entry],Events[Entry],Events[Event Name],"",0))</f>
        <v>Boot Camp</v>
      </c>
      <c r="O29" s="21" t="str" cm="1">
        <f t="array" ref="O29">_xlfn.TEXTJOIN(", ", TRUE, _xlfn.XLOOKUP(('Support Calendars'!O28 &gt;= Events[Start Date] )* ('Support Calendars'!O28 &lt;= Events[End Date] * ISNUMBER(SEARCH(WEEKDAY(O28),Events[Days Numbered]))) * Events[Entry],Events[Entry],Events[Event Name],"",0))</f>
        <v/>
      </c>
      <c r="P29" s="21" t="str" cm="1">
        <f t="array" ref="P29">_xlfn.TEXTJOIN(", ", TRUE, _xlfn.XLOOKUP(('Support Calendars'!P28 &gt;= Events[Start Date] )* ('Support Calendars'!P28 &lt;= Events[End Date] * ISNUMBER(SEARCH(WEEKDAY(P28),Events[Days Numbered]))) * Events[Entry],Events[Entry],Events[Event Name],"",0))</f>
        <v>Boot Camp</v>
      </c>
      <c r="Q29" s="22" t="str" cm="1">
        <f t="array" ref="Q29">_xlfn.TEXTJOIN(", ", TRUE, _xlfn.XLOOKUP(('Support Calendars'!Q28 &gt;= Events[Start Date] )* ('Support Calendars'!Q28 &lt;= Events[End Date] * ISNUMBER(SEARCH(WEEKDAY(Q28),Events[Days Numbered]))) * Events[Entry],Events[Entry],Events[Event Name],"",0))</f>
        <v/>
      </c>
      <c r="R29" s="19" t="str" cm="1">
        <f t="array" ref="R29">_xlfn.TEXTJOIN(", ", TRUE, _xlfn.XLOOKUP(('Support Calendars'!R28 &gt;= Events[Start Date] )* ('Support Calendars'!R28 &lt;= Events[End Date] * ISNUMBER(SEARCH(WEEKDAY(R28),Events[Days Numbered]))) * Events[Entry],Events[Entry],Events[Event Name],"",0))</f>
        <v/>
      </c>
    </row>
    <row r="30" spans="2:18" x14ac:dyDescent="0.25">
      <c r="B30" s="2"/>
      <c r="C30" s="12">
        <f>I28 + 1</f>
        <v>44710</v>
      </c>
      <c r="D30" s="16">
        <f>C30+ 1</f>
        <v>44711</v>
      </c>
      <c r="E30" s="17">
        <f t="shared" ref="E30:I30" si="72">D30+ 1</f>
        <v>44712</v>
      </c>
      <c r="F30" s="17">
        <f t="shared" si="72"/>
        <v>44713</v>
      </c>
      <c r="G30" s="17">
        <f t="shared" si="72"/>
        <v>44714</v>
      </c>
      <c r="H30" s="18">
        <f t="shared" si="72"/>
        <v>44715</v>
      </c>
      <c r="I30" s="12">
        <f t="shared" si="72"/>
        <v>44716</v>
      </c>
      <c r="K30" s="2"/>
      <c r="L30" s="12">
        <f>R28 + 1</f>
        <v>44710</v>
      </c>
      <c r="M30" s="16">
        <f>L30+ 1</f>
        <v>44711</v>
      </c>
      <c r="N30" s="17">
        <f t="shared" ref="N30" si="73">M30+ 1</f>
        <v>44712</v>
      </c>
      <c r="O30" s="17">
        <f t="shared" ref="O30" si="74">N30+ 1</f>
        <v>44713</v>
      </c>
      <c r="P30" s="17">
        <f t="shared" ref="P30" si="75">O30+ 1</f>
        <v>44714</v>
      </c>
      <c r="Q30" s="18">
        <f t="shared" ref="Q30" si="76">P30+ 1</f>
        <v>44715</v>
      </c>
      <c r="R30" s="12">
        <f t="shared" ref="R30" si="77">Q30+ 1</f>
        <v>44716</v>
      </c>
    </row>
    <row r="31" spans="2:18" ht="30" x14ac:dyDescent="0.25">
      <c r="B31" s="10" t="str" cm="1">
        <f t="array" ref="B31">IF(OR((DAY(C30:I30)=15), MONTH(C30)&lt;&gt;MONTH(C28)), TEXT(C30, "mmm")," ")</f>
        <v xml:space="preserve"> </v>
      </c>
      <c r="C31" s="23" t="str" cm="1">
        <f t="array" aca="1" ref="C31" ca="1">IFERROR(INDEX(Holiday_names, MATCH(C30, Holidays, 0), 0), "")</f>
        <v/>
      </c>
      <c r="D31" s="24" t="str" cm="1">
        <f t="array" aca="1" ref="D31" ca="1">IFERROR(INDEX(Holiday_names, MATCH(D30, Holidays, 0), 0), "")</f>
        <v>Memorial Day</v>
      </c>
      <c r="E31" s="25" t="str" cm="1">
        <f t="array" aca="1" ref="E31" ca="1">IFERROR(INDEX(Holiday_names, MATCH(E30, Holidays, 0), 0), "")</f>
        <v/>
      </c>
      <c r="F31" s="25" t="str" cm="1">
        <f t="array" aca="1" ref="F31" ca="1">IFERROR(INDEX(Holiday_names, MATCH(F30, Holidays, 0), 0), "")</f>
        <v/>
      </c>
      <c r="G31" s="25" t="str" cm="1">
        <f t="array" aca="1" ref="G31" ca="1">IFERROR(INDEX(Holiday_names, MATCH(G30, Holidays, 0), 0), "")</f>
        <v/>
      </c>
      <c r="H31" s="26" t="str" cm="1">
        <f t="array" aca="1" ref="H31" ca="1">IFERROR(INDEX(Holiday_names, MATCH(H30, Holidays, 0), 0), "")</f>
        <v/>
      </c>
      <c r="I31" s="23" t="str" cm="1">
        <f t="array" aca="1" ref="I31" ca="1">IFERROR(INDEX(Holiday_names, MATCH(I30, Holidays, 0), 0), "")</f>
        <v/>
      </c>
      <c r="K31" s="10" t="str" cm="1">
        <f t="array" ref="K31">IF(OR((DAY(L30:R30)=15), MONTH(L30)&lt;&gt;MONTH(L28)), TEXT(L30, "mmm")," ")</f>
        <v xml:space="preserve"> </v>
      </c>
      <c r="L31" s="19" t="str" cm="1">
        <f t="array" ref="L31">_xlfn.TEXTJOIN(", ", TRUE, _xlfn.XLOOKUP(('Support Calendars'!L30 &gt;= Events[Start Date] )* ('Support Calendars'!L30 &lt;= Events[End Date] * ISNUMBER(SEARCH(WEEKDAY(L30),Events[Days Numbered]))) * Events[Entry],Events[Entry],Events[Event Name],"",0))</f>
        <v/>
      </c>
      <c r="M31" s="20" t="str" cm="1">
        <f t="array" ref="M31">_xlfn.TEXTJOIN(", ", TRUE, _xlfn.XLOOKUP(('Support Calendars'!M30 &gt;= Events[Start Date] )* ('Support Calendars'!M30 &lt;= Events[End Date] * ISNUMBER(SEARCH(WEEKDAY(M30),Events[Days Numbered]))) * Events[Entry],Events[Entry],Events[Event Name],"",0))</f>
        <v/>
      </c>
      <c r="N31" s="21" t="str" cm="1">
        <f t="array" ref="N31">_xlfn.TEXTJOIN(", ", TRUE, _xlfn.XLOOKUP(('Support Calendars'!N30 &gt;= Events[Start Date] )* ('Support Calendars'!N30 &lt;= Events[End Date] * ISNUMBER(SEARCH(WEEKDAY(N30),Events[Days Numbered]))) * Events[Entry],Events[Entry],Events[Event Name],"",0))</f>
        <v>Boot Camp</v>
      </c>
      <c r="O31" s="21" t="str" cm="1">
        <f t="array" ref="O31">_xlfn.TEXTJOIN(", ", TRUE, _xlfn.XLOOKUP(('Support Calendars'!O30 &gt;= Events[Start Date] )* ('Support Calendars'!O30 &lt;= Events[End Date] * ISNUMBER(SEARCH(WEEKDAY(O30),Events[Days Numbered]))) * Events[Entry],Events[Entry],Events[Event Name],"",0))</f>
        <v/>
      </c>
      <c r="P31" s="21" t="str" cm="1">
        <f t="array" ref="P31">_xlfn.TEXTJOIN(", ", TRUE, _xlfn.XLOOKUP(('Support Calendars'!P30 &gt;= Events[Start Date] )* ('Support Calendars'!P30 &lt;= Events[End Date] * ISNUMBER(SEARCH(WEEKDAY(P30),Events[Days Numbered]))) * Events[Entry],Events[Entry],Events[Event Name],"",0))</f>
        <v>Boot Camp</v>
      </c>
      <c r="Q31" s="22" t="str" cm="1">
        <f t="array" ref="Q31">_xlfn.TEXTJOIN(", ", TRUE, _xlfn.XLOOKUP(('Support Calendars'!Q30 &gt;= Events[Start Date] )* ('Support Calendars'!Q30 &lt;= Events[End Date] * ISNUMBER(SEARCH(WEEKDAY(Q30),Events[Days Numbered]))) * Events[Entry],Events[Entry],Events[Event Name],"",0))</f>
        <v/>
      </c>
      <c r="R31" s="19" t="str" cm="1">
        <f t="array" ref="R31">_xlfn.TEXTJOIN(", ", TRUE, _xlfn.XLOOKUP(('Support Calendars'!R30 &gt;= Events[Start Date] )* ('Support Calendars'!R30 &lt;= Events[End Date] * ISNUMBER(SEARCH(WEEKDAY(R30),Events[Days Numbered]))) * Events[Entry],Events[Entry],Events[Event Name],"",0))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Calendar</vt:lpstr>
      <vt:lpstr>Events</vt:lpstr>
      <vt:lpstr>Support Calendars</vt:lpstr>
      <vt:lpstr>Month</vt:lpstr>
      <vt:lpstr>Month_Num</vt:lpstr>
      <vt:lpstr>New_Event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Pope</dc:creator>
  <cp:lastModifiedBy>Spencer Pope</cp:lastModifiedBy>
  <dcterms:created xsi:type="dcterms:W3CDTF">2022-03-14T19:55:29Z</dcterms:created>
  <dcterms:modified xsi:type="dcterms:W3CDTF">2022-03-16T22:37:12Z</dcterms:modified>
</cp:coreProperties>
</file>