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benmitchell/fanbase/"/>
    </mc:Choice>
  </mc:AlternateContent>
  <bookViews>
    <workbookView xWindow="0" yWindow="0" windowWidth="28800" windowHeight="18000"/>
  </bookViews>
  <sheets>
    <sheet name="Team_Values" sheetId="3" r:id="rId1"/>
    <sheet name="FINAL MODEL" sheetId="5" r:id="rId2"/>
    <sheet name="Team_Stats" sheetId="1" r:id="rId3"/>
  </sheets>
  <definedNames>
    <definedName name="_xlnm._FilterDatabase" localSheetId="1" hidden="1">'FINAL MODEL'!$A$1:$Q$1</definedName>
    <definedName name="_xlnm._FilterDatabase" localSheetId="2" hidden="1">Team_Stats!$A$1:$H$1</definedName>
    <definedName name="_xlnm._FilterDatabase" localSheetId="0" hidden="1">Team_Values!$A$1:$Q$1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3" l="1"/>
  <c r="E2" i="3"/>
  <c r="N2" i="3"/>
  <c r="D6" i="3"/>
  <c r="E6" i="3"/>
  <c r="D16" i="3"/>
  <c r="E16" i="3"/>
  <c r="D27" i="3"/>
  <c r="E27" i="3"/>
  <c r="D24" i="3"/>
  <c r="E24" i="3"/>
  <c r="D30" i="3"/>
  <c r="E30" i="3"/>
  <c r="D7" i="3"/>
  <c r="E7" i="3"/>
  <c r="D10" i="3"/>
  <c r="E10" i="3"/>
  <c r="D25" i="3"/>
  <c r="E25" i="3"/>
  <c r="D31" i="3"/>
  <c r="E31" i="3"/>
  <c r="D12" i="3"/>
  <c r="E12" i="3"/>
  <c r="D14" i="3"/>
  <c r="E14" i="3"/>
  <c r="D5" i="3"/>
  <c r="E5" i="3"/>
  <c r="D3" i="3"/>
  <c r="E3" i="3"/>
  <c r="D15" i="3"/>
  <c r="E15" i="3"/>
  <c r="D9" i="3"/>
  <c r="E9" i="3"/>
  <c r="D2" i="3"/>
  <c r="D26" i="3"/>
  <c r="E26" i="3"/>
  <c r="D17" i="3"/>
  <c r="E17" i="3"/>
  <c r="D28" i="3"/>
  <c r="E28" i="3"/>
  <c r="D11" i="3"/>
  <c r="E11" i="3"/>
  <c r="D18" i="3"/>
  <c r="E18" i="3"/>
  <c r="D13" i="3"/>
  <c r="D21" i="3"/>
  <c r="E21" i="3"/>
  <c r="D20" i="3"/>
  <c r="E20" i="3"/>
  <c r="D22" i="3"/>
  <c r="E22" i="3"/>
  <c r="D19" i="3"/>
  <c r="E19" i="3"/>
  <c r="D4" i="3"/>
  <c r="E4" i="3"/>
  <c r="D8" i="3"/>
  <c r="E8" i="3"/>
  <c r="D23" i="3"/>
  <c r="E23" i="3"/>
  <c r="D29" i="3"/>
  <c r="E29" i="3"/>
  <c r="N6" i="3"/>
  <c r="O6" i="3"/>
  <c r="N16" i="3"/>
  <c r="O16" i="3"/>
  <c r="N27" i="3"/>
  <c r="O27" i="3"/>
  <c r="N24" i="3"/>
  <c r="O24" i="3"/>
  <c r="N30" i="3"/>
  <c r="O30" i="3"/>
  <c r="N7" i="3"/>
  <c r="O7" i="3"/>
  <c r="N10" i="3"/>
  <c r="O10" i="3"/>
  <c r="N25" i="3"/>
  <c r="O25" i="3"/>
  <c r="N31" i="3"/>
  <c r="O31" i="3"/>
  <c r="N12" i="3"/>
  <c r="O12" i="3"/>
  <c r="N14" i="3"/>
  <c r="O14" i="3"/>
  <c r="N5" i="3"/>
  <c r="O5" i="3"/>
  <c r="N3" i="3"/>
  <c r="O3" i="3"/>
  <c r="N15" i="3"/>
  <c r="O15" i="3"/>
  <c r="N9" i="3"/>
  <c r="O9" i="3"/>
  <c r="O2" i="3"/>
  <c r="N26" i="3"/>
  <c r="O26" i="3"/>
  <c r="N17" i="3"/>
  <c r="O17" i="3"/>
  <c r="N28" i="3"/>
  <c r="O28" i="3"/>
  <c r="N11" i="3"/>
  <c r="O11" i="3"/>
  <c r="N18" i="3"/>
  <c r="O18" i="3"/>
  <c r="N13" i="3"/>
  <c r="O13" i="3"/>
  <c r="N21" i="3"/>
  <c r="O21" i="3"/>
  <c r="N20" i="3"/>
  <c r="O20" i="3"/>
  <c r="N22" i="3"/>
  <c r="O22" i="3"/>
  <c r="N19" i="3"/>
  <c r="O19" i="3"/>
  <c r="N4" i="3"/>
  <c r="O4" i="3"/>
  <c r="N8" i="3"/>
  <c r="O8" i="3"/>
  <c r="N23" i="3"/>
  <c r="O23" i="3"/>
  <c r="L6" i="3"/>
  <c r="M6" i="3"/>
  <c r="L16" i="3"/>
  <c r="M16" i="3"/>
  <c r="L27" i="3"/>
  <c r="M27" i="3"/>
  <c r="L24" i="3"/>
  <c r="M24" i="3"/>
  <c r="L30" i="3"/>
  <c r="M30" i="3"/>
  <c r="L7" i="3"/>
  <c r="M7" i="3"/>
  <c r="L10" i="3"/>
  <c r="M10" i="3"/>
  <c r="L25" i="3"/>
  <c r="M25" i="3"/>
  <c r="L31" i="3"/>
  <c r="M31" i="3"/>
  <c r="L12" i="3"/>
  <c r="M12" i="3"/>
  <c r="L14" i="3"/>
  <c r="M14" i="3"/>
  <c r="L5" i="3"/>
  <c r="M5" i="3"/>
  <c r="L3" i="3"/>
  <c r="M3" i="3"/>
  <c r="L15" i="3"/>
  <c r="M15" i="3"/>
  <c r="L9" i="3"/>
  <c r="M9" i="3"/>
  <c r="L2" i="3"/>
  <c r="M2" i="3"/>
  <c r="L26" i="3"/>
  <c r="M26" i="3"/>
  <c r="L17" i="3"/>
  <c r="M17" i="3"/>
  <c r="L28" i="3"/>
  <c r="M28" i="3"/>
  <c r="L11" i="3"/>
  <c r="M11" i="3"/>
  <c r="L18" i="3"/>
  <c r="M18" i="3"/>
  <c r="L13" i="3"/>
  <c r="M13" i="3"/>
  <c r="L21" i="3"/>
  <c r="M21" i="3"/>
  <c r="L20" i="3"/>
  <c r="M20" i="3"/>
  <c r="L22" i="3"/>
  <c r="M22" i="3"/>
  <c r="L19" i="3"/>
  <c r="M19" i="3"/>
  <c r="L4" i="3"/>
  <c r="M4" i="3"/>
  <c r="L8" i="3"/>
  <c r="M8" i="3"/>
  <c r="L23" i="3"/>
  <c r="M23" i="3"/>
  <c r="J6" i="3"/>
  <c r="K6" i="3"/>
  <c r="J16" i="3"/>
  <c r="K16" i="3"/>
  <c r="J27" i="3"/>
  <c r="K27" i="3"/>
  <c r="J24" i="3"/>
  <c r="K24" i="3"/>
  <c r="J30" i="3"/>
  <c r="K30" i="3"/>
  <c r="J7" i="3"/>
  <c r="K7" i="3"/>
  <c r="J10" i="3"/>
  <c r="K10" i="3"/>
  <c r="J25" i="3"/>
  <c r="K25" i="3"/>
  <c r="J31" i="3"/>
  <c r="K31" i="3"/>
  <c r="J12" i="3"/>
  <c r="K12" i="3"/>
  <c r="J14" i="3"/>
  <c r="K14" i="3"/>
  <c r="J5" i="3"/>
  <c r="K5" i="3"/>
  <c r="J3" i="3"/>
  <c r="K3" i="3"/>
  <c r="J15" i="3"/>
  <c r="K15" i="3"/>
  <c r="J9" i="3"/>
  <c r="K9" i="3"/>
  <c r="J2" i="3"/>
  <c r="K2" i="3"/>
  <c r="J26" i="3"/>
  <c r="K26" i="3"/>
  <c r="J17" i="3"/>
  <c r="K17" i="3"/>
  <c r="J28" i="3"/>
  <c r="K28" i="3"/>
  <c r="J11" i="3"/>
  <c r="K11" i="3"/>
  <c r="J18" i="3"/>
  <c r="K18" i="3"/>
  <c r="J13" i="3"/>
  <c r="K13" i="3"/>
  <c r="J21" i="3"/>
  <c r="K21" i="3"/>
  <c r="J20" i="3"/>
  <c r="K20" i="3"/>
  <c r="J22" i="3"/>
  <c r="K22" i="3"/>
  <c r="J19" i="3"/>
  <c r="K19" i="3"/>
  <c r="J4" i="3"/>
  <c r="K4" i="3"/>
  <c r="J8" i="3"/>
  <c r="K8" i="3"/>
  <c r="J23" i="3"/>
  <c r="K23" i="3"/>
  <c r="H29" i="3"/>
  <c r="I29" i="3"/>
  <c r="J29" i="3"/>
  <c r="K29" i="3"/>
  <c r="L29" i="3"/>
  <c r="M29" i="3"/>
  <c r="N29" i="3"/>
  <c r="O29" i="3"/>
  <c r="H6" i="3"/>
  <c r="I6" i="3"/>
  <c r="H16" i="3"/>
  <c r="I16" i="3"/>
  <c r="H27" i="3"/>
  <c r="I27" i="3"/>
  <c r="H24" i="3"/>
  <c r="I24" i="3"/>
  <c r="H30" i="3"/>
  <c r="I30" i="3"/>
  <c r="H7" i="3"/>
  <c r="I7" i="3"/>
  <c r="H10" i="3"/>
  <c r="I10" i="3"/>
  <c r="H25" i="3"/>
  <c r="I25" i="3"/>
  <c r="H31" i="3"/>
  <c r="I31" i="3"/>
  <c r="H12" i="3"/>
  <c r="I12" i="3"/>
  <c r="H14" i="3"/>
  <c r="I14" i="3"/>
  <c r="H5" i="3"/>
  <c r="I5" i="3"/>
  <c r="H3" i="3"/>
  <c r="I3" i="3"/>
  <c r="H15" i="3"/>
  <c r="I15" i="3"/>
  <c r="H9" i="3"/>
  <c r="I9" i="3"/>
  <c r="H2" i="3"/>
  <c r="I2" i="3"/>
  <c r="H26" i="3"/>
  <c r="I26" i="3"/>
  <c r="H17" i="3"/>
  <c r="I17" i="3"/>
  <c r="H28" i="3"/>
  <c r="I28" i="3"/>
  <c r="H11" i="3"/>
  <c r="I11" i="3"/>
  <c r="H18" i="3"/>
  <c r="I18" i="3"/>
  <c r="H13" i="3"/>
  <c r="I13" i="3"/>
  <c r="H21" i="3"/>
  <c r="I21" i="3"/>
  <c r="H20" i="3"/>
  <c r="I20" i="3"/>
  <c r="H22" i="3"/>
  <c r="I22" i="3"/>
  <c r="H19" i="3"/>
  <c r="I19" i="3"/>
  <c r="H4" i="3"/>
  <c r="I4" i="3"/>
  <c r="H8" i="3"/>
  <c r="I8" i="3"/>
  <c r="H23" i="3"/>
  <c r="I23" i="3"/>
  <c r="F6" i="3"/>
  <c r="G6" i="3"/>
  <c r="F16" i="3"/>
  <c r="G16" i="3"/>
  <c r="F27" i="3"/>
  <c r="G27" i="3"/>
  <c r="F24" i="3"/>
  <c r="G24" i="3"/>
  <c r="F30" i="3"/>
  <c r="G30" i="3"/>
  <c r="F7" i="3"/>
  <c r="G7" i="3"/>
  <c r="F10" i="3"/>
  <c r="G10" i="3"/>
  <c r="F25" i="3"/>
  <c r="G25" i="3"/>
  <c r="F31" i="3"/>
  <c r="G31" i="3"/>
  <c r="F12" i="3"/>
  <c r="G12" i="3"/>
  <c r="F14" i="3"/>
  <c r="G14" i="3"/>
  <c r="F5" i="3"/>
  <c r="G5" i="3"/>
  <c r="F3" i="3"/>
  <c r="G3" i="3"/>
  <c r="F15" i="3"/>
  <c r="G15" i="3"/>
  <c r="F9" i="3"/>
  <c r="G9" i="3"/>
  <c r="F2" i="3"/>
  <c r="G2" i="3"/>
  <c r="F26" i="3"/>
  <c r="G26" i="3"/>
  <c r="F17" i="3"/>
  <c r="G17" i="3"/>
  <c r="F28" i="3"/>
  <c r="G28" i="3"/>
  <c r="F11" i="3"/>
  <c r="G11" i="3"/>
  <c r="F18" i="3"/>
  <c r="G18" i="3"/>
  <c r="F13" i="3"/>
  <c r="G13" i="3"/>
  <c r="F21" i="3"/>
  <c r="G21" i="3"/>
  <c r="F20" i="3"/>
  <c r="G20" i="3"/>
  <c r="F22" i="3"/>
  <c r="G22" i="3"/>
  <c r="F19" i="3"/>
  <c r="G19" i="3"/>
  <c r="F4" i="3"/>
  <c r="G4" i="3"/>
  <c r="F8" i="3"/>
  <c r="G8" i="3"/>
  <c r="F23" i="3"/>
  <c r="G23" i="3"/>
  <c r="F29" i="3"/>
  <c r="G29" i="3"/>
  <c r="B6" i="3"/>
  <c r="C6" i="3"/>
  <c r="B16" i="3"/>
  <c r="C16" i="3"/>
  <c r="B27" i="3"/>
  <c r="C27" i="3"/>
  <c r="B24" i="3"/>
  <c r="C24" i="3"/>
  <c r="B30" i="3"/>
  <c r="C30" i="3"/>
  <c r="B7" i="3"/>
  <c r="C7" i="3"/>
  <c r="B10" i="3"/>
  <c r="C10" i="3"/>
  <c r="B25" i="3"/>
  <c r="C25" i="3"/>
  <c r="B31" i="3"/>
  <c r="C31" i="3"/>
  <c r="B12" i="3"/>
  <c r="C12" i="3"/>
  <c r="B14" i="3"/>
  <c r="C14" i="3"/>
  <c r="B5" i="3"/>
  <c r="C5" i="3"/>
  <c r="B3" i="3"/>
  <c r="C3" i="3"/>
  <c r="B15" i="3"/>
  <c r="C15" i="3"/>
  <c r="B9" i="3"/>
  <c r="C9" i="3"/>
  <c r="B2" i="3"/>
  <c r="C2" i="3"/>
  <c r="B26" i="3"/>
  <c r="C26" i="3"/>
  <c r="B17" i="3"/>
  <c r="C17" i="3"/>
  <c r="B28" i="3"/>
  <c r="C28" i="3"/>
  <c r="B11" i="3"/>
  <c r="C11" i="3"/>
  <c r="B18" i="3"/>
  <c r="C18" i="3"/>
  <c r="B13" i="3"/>
  <c r="C13" i="3"/>
  <c r="B21" i="3"/>
  <c r="C21" i="3"/>
  <c r="B20" i="3"/>
  <c r="C20" i="3"/>
  <c r="B22" i="3"/>
  <c r="C22" i="3"/>
  <c r="B19" i="3"/>
  <c r="C19" i="3"/>
  <c r="B4" i="3"/>
  <c r="C4" i="3"/>
  <c r="B8" i="3"/>
  <c r="C8" i="3"/>
  <c r="B23" i="3"/>
  <c r="C23" i="3"/>
  <c r="B29" i="3"/>
  <c r="C29" i="3"/>
  <c r="Q8" i="3"/>
  <c r="R8" i="3"/>
  <c r="Q20" i="3"/>
  <c r="R20" i="3"/>
  <c r="Q11" i="3"/>
  <c r="R11" i="3"/>
  <c r="Q2" i="3"/>
  <c r="R2" i="3"/>
  <c r="Q5" i="3"/>
  <c r="R5" i="3"/>
  <c r="Q25" i="3"/>
  <c r="R25" i="3"/>
  <c r="Q24" i="3"/>
  <c r="R24" i="3"/>
  <c r="Q23" i="3"/>
  <c r="R23" i="3"/>
  <c r="Q22" i="3"/>
  <c r="R22" i="3"/>
  <c r="Q18" i="3"/>
  <c r="R18" i="3"/>
  <c r="Q26" i="3"/>
  <c r="R26" i="3"/>
  <c r="Q3" i="3"/>
  <c r="R3" i="3"/>
  <c r="Q31" i="3"/>
  <c r="R31" i="3"/>
  <c r="Q30" i="3"/>
  <c r="R30" i="3"/>
  <c r="Q6" i="3"/>
  <c r="R6" i="3"/>
  <c r="Q17" i="3"/>
  <c r="R17" i="3"/>
  <c r="Q29" i="3"/>
  <c r="R29" i="3"/>
  <c r="Q4" i="3"/>
  <c r="R4" i="3"/>
  <c r="Q21" i="3"/>
  <c r="R21" i="3"/>
  <c r="Q28" i="3"/>
  <c r="R28" i="3"/>
  <c r="Q9" i="3"/>
  <c r="R9" i="3"/>
  <c r="Q14" i="3"/>
  <c r="R14" i="3"/>
  <c r="Q10" i="3"/>
  <c r="R10" i="3"/>
  <c r="Q27" i="3"/>
  <c r="R27" i="3"/>
  <c r="Q19" i="3"/>
  <c r="R19" i="3"/>
  <c r="Q12" i="3"/>
  <c r="R12" i="3"/>
  <c r="Q16" i="3"/>
  <c r="R16" i="3"/>
  <c r="Q15" i="3"/>
  <c r="R15" i="3"/>
  <c r="Q13" i="3"/>
  <c r="R13" i="3"/>
  <c r="Q7" i="3"/>
  <c r="R7" i="3"/>
</calcChain>
</file>

<file path=xl/sharedStrings.xml><?xml version="1.0" encoding="utf-8"?>
<sst xmlns="http://schemas.openxmlformats.org/spreadsheetml/2006/main" count="122" uniqueCount="50">
  <si>
    <t>Dallas Mavericks</t>
  </si>
  <si>
    <t>Miami Heat</t>
  </si>
  <si>
    <t>Philadelphia 76ers</t>
  </si>
  <si>
    <t>Oklahoma City Thunder</t>
  </si>
  <si>
    <t>Denver Nuggets</t>
  </si>
  <si>
    <t>Indiana Pacers</t>
  </si>
  <si>
    <t>Utah Jazz</t>
  </si>
  <si>
    <t>Memphis Grizzlies</t>
  </si>
  <si>
    <t>Phoenix Suns</t>
  </si>
  <si>
    <t>Brooklyn Nets</t>
  </si>
  <si>
    <t>San Antonio Spurs</t>
  </si>
  <si>
    <t>Orlando Magic</t>
  </si>
  <si>
    <t>Houston Rockets</t>
  </si>
  <si>
    <t>New Orleans Pelicans</t>
  </si>
  <si>
    <t>Portland Trail Blazers</t>
  </si>
  <si>
    <t>Sacramento Kings</t>
  </si>
  <si>
    <t>Washington Wizards</t>
  </si>
  <si>
    <t>Detroit Pistons</t>
  </si>
  <si>
    <t>Minnesota Timberwolves</t>
  </si>
  <si>
    <t>Chicago Bulls</t>
  </si>
  <si>
    <t>Golden State Warriors</t>
  </si>
  <si>
    <t>New York Knicks</t>
  </si>
  <si>
    <t>Charlotte Hornets</t>
  </si>
  <si>
    <t>Atlanta Hawks</t>
  </si>
  <si>
    <t>Cleveland Cavaliers</t>
  </si>
  <si>
    <t>Team</t>
  </si>
  <si>
    <t>Boston Celtics*</t>
  </si>
  <si>
    <t>Los Angeles Clippers</t>
  </si>
  <si>
    <t>Los Angeles Lakers*</t>
  </si>
  <si>
    <t>Milwaukee Bucks*</t>
  </si>
  <si>
    <t>Toronto Raptors*</t>
  </si>
  <si>
    <t>Win %</t>
  </si>
  <si>
    <t>(+/-)</t>
  </si>
  <si>
    <t>EFG%</t>
  </si>
  <si>
    <t>TS%</t>
  </si>
  <si>
    <t>PIE</t>
  </si>
  <si>
    <t>OFFRTG</t>
  </si>
  <si>
    <t>DEFRTG</t>
  </si>
  <si>
    <t>STAT LEADER</t>
  </si>
  <si>
    <t>Total</t>
  </si>
  <si>
    <t>Weighted Value</t>
  </si>
  <si>
    <t>Prices</t>
  </si>
  <si>
    <t>Team Name</t>
  </si>
  <si>
    <t>Team Value</t>
  </si>
  <si>
    <t>Player Centric Model</t>
  </si>
  <si>
    <t>Final</t>
  </si>
  <si>
    <t>Los Angeles Lakers</t>
  </si>
  <si>
    <t>Toronto Raptors</t>
  </si>
  <si>
    <t>Milwaukee Bucks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</si>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</sst>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0"/>
      <color rgb="FF333333"/>
      <name val="Helvetica"/>
      <family val="2"/>
    </font>
    <font>
      <b/>
      <sz val="12"/>
      <color rgb="FF333333"/>
      <name val="Helvetica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2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4" fontId="3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44" fontId="0" fillId="0" borderId="0" xfId="1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workbookViewId="0">
      <selection activeCell="R2" sqref="R2"/>
    </sheetView>
  </sheetViews>
  <sheetFormatPr baseColWidth="10" defaultRowHeight="16" x14ac:dyDescent="0.2"/>
  <cols>
    <col min="1" max="1" width="24.6640625" style="3" customWidth="1"/>
    <col min="2" max="2" width="12.83203125" style="3" customWidth="1"/>
    <col min="3" max="3" width="20.83203125" style="3" customWidth="1"/>
    <col min="4" max="4" width="11.5" style="3" customWidth="1"/>
    <col min="5" max="5" width="20.83203125" style="3" customWidth="1"/>
    <col min="6" max="6" width="14.83203125" style="3" customWidth="1"/>
    <col min="7" max="7" width="20.83203125" style="3" customWidth="1"/>
    <col min="8" max="8" width="14.6640625" style="3" customWidth="1"/>
    <col min="9" max="9" width="20.83203125" style="3" customWidth="1"/>
    <col min="10" max="10" width="12.33203125" style="3" customWidth="1"/>
    <col min="11" max="11" width="20.6640625" style="3" customWidth="1"/>
    <col min="12" max="12" width="11.83203125" style="3" customWidth="1"/>
    <col min="13" max="13" width="20.6640625" style="3" customWidth="1"/>
    <col min="14" max="14" width="11.33203125" style="3" customWidth="1"/>
    <col min="15" max="15" width="20.83203125" style="3" customWidth="1"/>
    <col min="16" max="16" width="11.33203125" style="3" customWidth="1"/>
    <col min="17" max="17" width="12.1640625" style="3" customWidth="1"/>
    <col min="18" max="18" width="15.33203125" style="3" bestFit="1" customWidth="1"/>
    <col min="19" max="16384" width="10.83203125" style="3"/>
  </cols>
  <sheetData>
    <row r="1" spans="1:44" x14ac:dyDescent="0.2">
      <c r="A1" s="4" t="s">
        <v>25</v>
      </c>
      <c r="B1" s="5" t="s">
        <v>31</v>
      </c>
      <c r="C1" s="5" t="s">
        <v>40</v>
      </c>
      <c r="D1" s="5" t="s">
        <v>32</v>
      </c>
      <c r="E1" s="5" t="s">
        <v>40</v>
      </c>
      <c r="F1" s="5" t="s">
        <v>36</v>
      </c>
      <c r="G1" s="5" t="s">
        <v>40</v>
      </c>
      <c r="H1" s="5" t="s">
        <v>37</v>
      </c>
      <c r="I1" s="5" t="s">
        <v>40</v>
      </c>
      <c r="J1" s="5" t="s">
        <v>33</v>
      </c>
      <c r="K1" s="5" t="s">
        <v>40</v>
      </c>
      <c r="L1" s="5" t="s">
        <v>34</v>
      </c>
      <c r="M1" s="5" t="s">
        <v>40</v>
      </c>
      <c r="N1" s="5" t="s">
        <v>35</v>
      </c>
      <c r="O1" s="5" t="s">
        <v>40</v>
      </c>
      <c r="P1" s="5"/>
      <c r="Q1" s="12" t="s">
        <v>39</v>
      </c>
      <c r="R1" s="15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/>
      <c r="AK1"/>
      <c r="AL1" s="2"/>
      <c r="AM1" s="2"/>
      <c r="AN1" s="1"/>
      <c r="AO1" s="1"/>
      <c r="AP1" s="1"/>
      <c r="AQ1"/>
      <c r="AR1"/>
    </row>
    <row r="2" spans="1:44" x14ac:dyDescent="0.2">
      <c r="A2" s="4" t="s">
        <v>48</v>
      </c>
      <c r="B2" s="9">
        <f>Team_Stats!B18/$B$33</f>
        <v>1</v>
      </c>
      <c r="C2" s="9">
        <f t="shared" ref="C2:C31" si="0">B2*$B$36</f>
        <v>5</v>
      </c>
      <c r="D2" s="9">
        <f>(Team_Stats!C18+$D$34)/($D$33+$D$34)</f>
        <v>1</v>
      </c>
      <c r="E2" s="9">
        <f>D2*$D$36</f>
        <v>3</v>
      </c>
      <c r="F2" s="9">
        <f>Team_Stats!D18/$F$33</f>
        <v>0.96977547495682215</v>
      </c>
      <c r="G2" s="9">
        <f t="shared" ref="G2:G31" si="1">F2*$F$36</f>
        <v>3.8791018998272886</v>
      </c>
      <c r="H2" s="9">
        <f>2-(Team_Stats!E18/$H$33)</f>
        <v>1</v>
      </c>
      <c r="I2" s="9">
        <f t="shared" ref="I2:I31" si="2">H2*$H$36</f>
        <v>3</v>
      </c>
      <c r="J2" s="9">
        <f>(Team_Stats!F18/$J$33)</f>
        <v>1</v>
      </c>
      <c r="K2" s="9">
        <f t="shared" ref="K2:K31" si="3">J2*$J$36</f>
        <v>2</v>
      </c>
      <c r="L2" s="9">
        <f>(Team_Stats!G18/$L$33)</f>
        <v>0.99318568994889256</v>
      </c>
      <c r="M2" s="9">
        <f t="shared" ref="M2:M31" si="4">L2*$L$36</f>
        <v>1.9863713798977851</v>
      </c>
      <c r="N2" s="9">
        <f>(Team_Stats!H18/$N$33)</f>
        <v>1</v>
      </c>
      <c r="O2" s="9">
        <f t="shared" ref="O2:O31" si="5">N2*$N$36</f>
        <v>5</v>
      </c>
      <c r="P2" s="9"/>
      <c r="Q2" s="11">
        <f t="shared" ref="Q2:Q31" si="6">SUM(C2+E2+G2+I2+K2+M2+O2)</f>
        <v>23.865473279725077</v>
      </c>
      <c r="R2" s="16">
        <f>Q2*3</f>
        <v>71.596419839175226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/>
      <c r="AF2"/>
      <c r="AG2"/>
      <c r="AH2"/>
      <c r="AI2"/>
      <c r="AJ2"/>
      <c r="AK2" s="1"/>
      <c r="AL2" s="1"/>
      <c r="AM2" s="1"/>
      <c r="AN2"/>
      <c r="AO2"/>
      <c r="AP2"/>
      <c r="AQ2"/>
      <c r="AR2"/>
    </row>
    <row r="3" spans="1:44" x14ac:dyDescent="0.2">
      <c r="A3" s="4" t="s">
        <v>46</v>
      </c>
      <c r="B3" s="9">
        <f>Team_Stats!B15/$B$33</f>
        <v>0.95460122699386507</v>
      </c>
      <c r="C3" s="9">
        <f t="shared" si="0"/>
        <v>4.7730061349693251</v>
      </c>
      <c r="D3" s="9">
        <f>(Team_Stats!C15+$D$34)/($D$33+$D$34)</f>
        <v>0.81690140845070414</v>
      </c>
      <c r="E3" s="9">
        <f t="shared" ref="E2:E31" si="7">D3*$D$36</f>
        <v>2.4507042253521125</v>
      </c>
      <c r="F3" s="9">
        <f>Team_Stats!D15/$F$33</f>
        <v>0.97236614853195158</v>
      </c>
      <c r="G3" s="9">
        <f t="shared" si="1"/>
        <v>3.8894645941278063</v>
      </c>
      <c r="H3" s="9">
        <f>2-(Team_Stats!E15/$H$33)</f>
        <v>0.9616141732283463</v>
      </c>
      <c r="I3" s="9">
        <f t="shared" si="2"/>
        <v>2.8848425196850389</v>
      </c>
      <c r="J3" s="9">
        <f>(Team_Stats!F15/$J$33)</f>
        <v>0.99095840867992768</v>
      </c>
      <c r="K3" s="9">
        <f t="shared" si="3"/>
        <v>1.9819168173598554</v>
      </c>
      <c r="L3" s="9">
        <f>(Team_Stats!G15/$L$33)</f>
        <v>0.98296422487223167</v>
      </c>
      <c r="M3" s="9">
        <f t="shared" si="4"/>
        <v>1.9659284497444633</v>
      </c>
      <c r="N3" s="9">
        <f>(Team_Stats!H15/$N$33)</f>
        <v>0.96654929577464788</v>
      </c>
      <c r="O3" s="9">
        <f t="shared" si="5"/>
        <v>4.832746478873239</v>
      </c>
      <c r="P3" s="9"/>
      <c r="Q3" s="11">
        <f t="shared" si="6"/>
        <v>22.778609220111843</v>
      </c>
      <c r="R3" s="16">
        <f t="shared" ref="R3:R31" si="8">Q3*3</f>
        <v>68.335827660335525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2"/>
      <c r="AM3" s="2"/>
      <c r="AN3" s="2"/>
      <c r="AO3" s="2"/>
      <c r="AP3" s="1"/>
      <c r="AQ3" s="1"/>
      <c r="AR3" s="1"/>
    </row>
    <row r="4" spans="1:44" x14ac:dyDescent="0.2">
      <c r="A4" s="4" t="s">
        <v>47</v>
      </c>
      <c r="B4" s="9">
        <f>Team_Stats!B29/$B$33</f>
        <v>0.88220858895705523</v>
      </c>
      <c r="C4" s="9">
        <f t="shared" si="0"/>
        <v>4.4110429447852759</v>
      </c>
      <c r="D4" s="9">
        <f>(Team_Stats!C29+$D$34)/($D$33+$D$34)</f>
        <v>0.77464788732394363</v>
      </c>
      <c r="E4" s="9">
        <f t="shared" si="7"/>
        <v>2.323943661971831</v>
      </c>
      <c r="F4" s="9">
        <f>Team_Stats!D29/$F$33</f>
        <v>0.96113989637305697</v>
      </c>
      <c r="G4" s="9">
        <f t="shared" si="1"/>
        <v>3.8445595854922279</v>
      </c>
      <c r="H4" s="9">
        <f>2-(Team_Stats!E29/$H$33)</f>
        <v>0.96751968503936991</v>
      </c>
      <c r="I4" s="9">
        <f t="shared" si="2"/>
        <v>2.9025590551181097</v>
      </c>
      <c r="J4" s="9">
        <f>(Team_Stats!F29/$J$33)</f>
        <v>0.96925858951175414</v>
      </c>
      <c r="K4" s="9">
        <f t="shared" si="3"/>
        <v>1.9385171790235083</v>
      </c>
      <c r="L4" s="9">
        <f>(Team_Stats!G29/$L$33)</f>
        <v>0.97785349233390118</v>
      </c>
      <c r="M4" s="9">
        <f t="shared" si="4"/>
        <v>1.9557069846678024</v>
      </c>
      <c r="N4" s="9">
        <f>(Team_Stats!H29/$N$33)</f>
        <v>0.9348591549295775</v>
      </c>
      <c r="O4" s="9">
        <f t="shared" si="5"/>
        <v>4.6742957746478879</v>
      </c>
      <c r="P4" s="9"/>
      <c r="Q4" s="11">
        <f t="shared" si="6"/>
        <v>22.050625185706643</v>
      </c>
      <c r="R4" s="16">
        <f t="shared" si="8"/>
        <v>66.151875557119922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/>
      <c r="AL4" s="2"/>
      <c r="AM4" s="2"/>
      <c r="AN4" s="2"/>
      <c r="AO4" s="2"/>
      <c r="AP4" s="1"/>
      <c r="AQ4" s="1"/>
      <c r="AR4" s="1"/>
    </row>
    <row r="5" spans="1:44" x14ac:dyDescent="0.2">
      <c r="A5" s="4" t="s">
        <v>27</v>
      </c>
      <c r="B5" s="9">
        <f>Team_Stats!B14/$B$33</f>
        <v>0.84417177914110431</v>
      </c>
      <c r="C5" s="9">
        <f t="shared" si="0"/>
        <v>4.220858895705522</v>
      </c>
      <c r="D5" s="9">
        <f>(Team_Stats!C14+$D$34)/($D$33+$D$34)</f>
        <v>0.77464788732394363</v>
      </c>
      <c r="E5" s="9">
        <f t="shared" si="7"/>
        <v>2.323943661971831</v>
      </c>
      <c r="F5" s="9">
        <f>Team_Stats!D14/$F$33</f>
        <v>0.97495682210708123</v>
      </c>
      <c r="G5" s="9">
        <f t="shared" si="1"/>
        <v>3.8998272884283249</v>
      </c>
      <c r="H5" s="9">
        <f>2-(Team_Stats!E14/$H$33)</f>
        <v>0.95078740157480324</v>
      </c>
      <c r="I5" s="9">
        <f t="shared" si="2"/>
        <v>2.8523622047244097</v>
      </c>
      <c r="J5" s="9">
        <f>(Team_Stats!F14/$J$33)</f>
        <v>0.96202531645569633</v>
      </c>
      <c r="K5" s="9">
        <f t="shared" si="3"/>
        <v>1.9240506329113927</v>
      </c>
      <c r="L5" s="9">
        <f>(Team_Stats!G14/$L$33)</f>
        <v>0.97785349233390118</v>
      </c>
      <c r="M5" s="9">
        <f t="shared" si="4"/>
        <v>1.9557069846678024</v>
      </c>
      <c r="N5" s="9">
        <f>(Team_Stats!H14/$N$33)</f>
        <v>0.9348591549295775</v>
      </c>
      <c r="O5" s="9">
        <f t="shared" si="5"/>
        <v>4.6742957746478879</v>
      </c>
      <c r="P5" s="9"/>
      <c r="Q5" s="11">
        <f t="shared" si="6"/>
        <v>21.851045443057167</v>
      </c>
      <c r="R5" s="16">
        <f>Q5*3</f>
        <v>65.553136329171508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"/>
      <c r="AL5" s="2"/>
      <c r="AM5" s="2"/>
      <c r="AN5" s="2"/>
      <c r="AO5" s="2"/>
      <c r="AP5" s="1"/>
      <c r="AQ5" s="1"/>
      <c r="AR5" s="1"/>
    </row>
    <row r="6" spans="1:44" x14ac:dyDescent="0.2">
      <c r="A6" s="4" t="s">
        <v>49</v>
      </c>
      <c r="B6" s="9">
        <f>Team_Stats!B3/$B$33</f>
        <v>0.82453987730061362</v>
      </c>
      <c r="C6" s="9">
        <f t="shared" si="0"/>
        <v>4.1226993865030686</v>
      </c>
      <c r="D6" s="9">
        <f>(Team_Stats!C3+$D$34)/($D$33+$D$34)</f>
        <v>0.76056338028169013</v>
      </c>
      <c r="E6" s="9">
        <f t="shared" si="7"/>
        <v>2.2816901408450705</v>
      </c>
      <c r="F6" s="9">
        <f>Team_Stats!D3/$F$33</f>
        <v>0.96977547495682215</v>
      </c>
      <c r="G6" s="9">
        <f t="shared" si="1"/>
        <v>3.8791018998272886</v>
      </c>
      <c r="H6" s="9">
        <f>2-(Team_Stats!E3/$H$33)</f>
        <v>0.95472440944881876</v>
      </c>
      <c r="I6" s="9">
        <f t="shared" si="2"/>
        <v>2.8641732283464565</v>
      </c>
      <c r="J6" s="9">
        <f>(Team_Stats!F3/$J$33)</f>
        <v>0.95660036166365281</v>
      </c>
      <c r="K6" s="9">
        <f t="shared" si="3"/>
        <v>1.9132007233273056</v>
      </c>
      <c r="L6" s="9">
        <f>(Team_Stats!G3/$L$33)</f>
        <v>0.96592844974446335</v>
      </c>
      <c r="M6" s="9">
        <f t="shared" si="4"/>
        <v>1.9318568994889267</v>
      </c>
      <c r="N6" s="9">
        <f>(Team_Stats!H3/$N$33)</f>
        <v>0.9348591549295775</v>
      </c>
      <c r="O6" s="9">
        <f t="shared" si="5"/>
        <v>4.6742957746478879</v>
      </c>
      <c r="P6" s="9"/>
      <c r="Q6" s="11">
        <f t="shared" si="6"/>
        <v>21.667018052986002</v>
      </c>
      <c r="R6" s="16">
        <f t="shared" si="8"/>
        <v>65.001054158957999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1"/>
      <c r="AQ6" s="1"/>
      <c r="AR6" s="1"/>
    </row>
    <row r="7" spans="1:44" x14ac:dyDescent="0.2">
      <c r="A7" s="4" t="s">
        <v>0</v>
      </c>
      <c r="B7" s="9">
        <f>Team_Stats!B8/$B$33</f>
        <v>0.73251533742331287</v>
      </c>
      <c r="C7" s="9">
        <f t="shared" si="0"/>
        <v>3.6625766871165641</v>
      </c>
      <c r="D7" s="9">
        <f>(Team_Stats!C8+$D$34)/($D$33+$D$34)</f>
        <v>0.75117370892018775</v>
      </c>
      <c r="E7" s="9">
        <f t="shared" si="7"/>
        <v>2.253521126760563</v>
      </c>
      <c r="F7" s="9">
        <f>Team_Stats!D8/$F$33</f>
        <v>1</v>
      </c>
      <c r="G7" s="9">
        <f t="shared" si="1"/>
        <v>4</v>
      </c>
      <c r="H7" s="9">
        <f>2-(Team_Stats!E8/$H$33)</f>
        <v>0.91732283464566922</v>
      </c>
      <c r="I7" s="9">
        <f t="shared" si="2"/>
        <v>2.7519685039370074</v>
      </c>
      <c r="J7" s="9">
        <f>(Team_Stats!F8/$J$33)</f>
        <v>0.99095840867992768</v>
      </c>
      <c r="K7" s="9">
        <f t="shared" si="3"/>
        <v>1.9819168173598554</v>
      </c>
      <c r="L7" s="9">
        <f>(Team_Stats!G8/$L$33)</f>
        <v>0.989778534923339</v>
      </c>
      <c r="M7" s="9">
        <f t="shared" si="4"/>
        <v>1.979557069846678</v>
      </c>
      <c r="N7" s="9">
        <f>(Team_Stats!H8/$N$33)</f>
        <v>0.92605633802816911</v>
      </c>
      <c r="O7" s="9">
        <f t="shared" si="5"/>
        <v>4.6302816901408459</v>
      </c>
      <c r="P7" s="9"/>
      <c r="Q7" s="11">
        <f t="shared" si="6"/>
        <v>21.259821895161515</v>
      </c>
      <c r="R7" s="16">
        <f t="shared" si="8"/>
        <v>63.779465685484546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2"/>
      <c r="AM7" s="2"/>
      <c r="AN7" s="2"/>
      <c r="AO7" s="2"/>
      <c r="AP7" s="1"/>
      <c r="AQ7" s="1"/>
      <c r="AR7" s="1"/>
    </row>
    <row r="8" spans="1:44" x14ac:dyDescent="0.2">
      <c r="A8" s="4" t="s">
        <v>6</v>
      </c>
      <c r="B8" s="9">
        <f>Team_Stats!B30/$B$33</f>
        <v>0.7865030674846627</v>
      </c>
      <c r="C8" s="9">
        <f t="shared" si="0"/>
        <v>3.9325153374233137</v>
      </c>
      <c r="D8" s="9">
        <f>(Team_Stats!C30+$D$34)/($D$33+$D$34)</f>
        <v>0.61971830985915488</v>
      </c>
      <c r="E8" s="9">
        <f t="shared" si="7"/>
        <v>1.8591549295774645</v>
      </c>
      <c r="F8" s="9">
        <f>Team_Stats!D30/$F$33</f>
        <v>0.96804835924006905</v>
      </c>
      <c r="G8" s="9">
        <f t="shared" si="1"/>
        <v>3.8721934369602762</v>
      </c>
      <c r="H8" s="9">
        <f>2-(Team_Stats!E30/$H$33)</f>
        <v>0.92913385826771644</v>
      </c>
      <c r="I8" s="9">
        <f t="shared" si="2"/>
        <v>2.7874015748031491</v>
      </c>
      <c r="J8" s="9">
        <f>(Team_Stats!F30/$J$33)</f>
        <v>0.9981916817359856</v>
      </c>
      <c r="K8" s="9">
        <f t="shared" si="3"/>
        <v>1.9963833634719712</v>
      </c>
      <c r="L8" s="9">
        <f>(Team_Stats!G30/$L$33)</f>
        <v>1</v>
      </c>
      <c r="M8" s="9">
        <f t="shared" si="4"/>
        <v>2</v>
      </c>
      <c r="N8" s="9">
        <f>(Team_Stats!H30/$N$33)</f>
        <v>0.9119718309859155</v>
      </c>
      <c r="O8" s="9">
        <f t="shared" si="5"/>
        <v>4.5598591549295779</v>
      </c>
      <c r="P8" s="9"/>
      <c r="Q8" s="11">
        <f t="shared" si="6"/>
        <v>21.007507797165751</v>
      </c>
      <c r="R8" s="16">
        <f t="shared" si="8"/>
        <v>63.022523391497252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2"/>
      <c r="AM8" s="2"/>
      <c r="AN8" s="2"/>
      <c r="AO8" s="2"/>
      <c r="AP8" s="1"/>
      <c r="AQ8" s="1"/>
      <c r="AR8" s="1"/>
    </row>
    <row r="9" spans="1:44" x14ac:dyDescent="0.2">
      <c r="A9" s="4" t="s">
        <v>1</v>
      </c>
      <c r="B9" s="9">
        <f>Team_Stats!B17/$B$33</f>
        <v>0.77423312883435591</v>
      </c>
      <c r="C9" s="9">
        <f t="shared" si="0"/>
        <v>3.8711656441717794</v>
      </c>
      <c r="D9" s="9">
        <f>(Team_Stats!C17+$D$34)/($D$33+$D$34)</f>
        <v>0.61971830985915488</v>
      </c>
      <c r="E9" s="9">
        <f t="shared" si="7"/>
        <v>1.8591549295774645</v>
      </c>
      <c r="F9" s="9">
        <f>Team_Stats!D17/$F$33</f>
        <v>0.9689119170984456</v>
      </c>
      <c r="G9" s="9">
        <f t="shared" si="1"/>
        <v>3.8756476683937824</v>
      </c>
      <c r="H9" s="9">
        <f>2-(Team_Stats!E17/$H$33)</f>
        <v>0.9251968503937007</v>
      </c>
      <c r="I9" s="9">
        <f t="shared" si="2"/>
        <v>2.7755905511811019</v>
      </c>
      <c r="J9" s="9">
        <f>(Team_Stats!F17/$J$33)</f>
        <v>0.99276672694394219</v>
      </c>
      <c r="K9" s="9">
        <f t="shared" si="3"/>
        <v>1.9855334538878844</v>
      </c>
      <c r="L9" s="9">
        <f>(Team_Stats!G17/$L$33)</f>
        <v>1</v>
      </c>
      <c r="M9" s="9">
        <f t="shared" si="4"/>
        <v>2</v>
      </c>
      <c r="N9" s="9">
        <f>(Team_Stats!H17/$N$33)</f>
        <v>0.92605633802816911</v>
      </c>
      <c r="O9" s="9">
        <f t="shared" si="5"/>
        <v>4.6302816901408459</v>
      </c>
      <c r="P9" s="9"/>
      <c r="Q9" s="11">
        <f t="shared" si="6"/>
        <v>20.997373937352862</v>
      </c>
      <c r="R9" s="16">
        <f t="shared" si="8"/>
        <v>62.992121812058585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2"/>
      <c r="AM9" s="2"/>
      <c r="AN9" s="2"/>
      <c r="AO9" s="2"/>
      <c r="AP9" s="1"/>
      <c r="AQ9" s="1"/>
      <c r="AR9" s="1"/>
    </row>
    <row r="10" spans="1:44" x14ac:dyDescent="0.2">
      <c r="A10" s="4" t="s">
        <v>4</v>
      </c>
      <c r="B10" s="9">
        <f>Team_Stats!B9/$B$33</f>
        <v>0.81226993865030683</v>
      </c>
      <c r="C10" s="9">
        <f t="shared" si="0"/>
        <v>4.0613496932515343</v>
      </c>
      <c r="D10" s="9">
        <f>(Team_Stats!C9+$D$34)/($D$33+$D$34)</f>
        <v>0.61032863849765251</v>
      </c>
      <c r="E10" s="9">
        <f t="shared" si="7"/>
        <v>1.8309859154929575</v>
      </c>
      <c r="F10" s="9">
        <f>Team_Stats!D9/$F$33</f>
        <v>0.9671848013816926</v>
      </c>
      <c r="G10" s="9">
        <f t="shared" si="1"/>
        <v>3.8687392055267704</v>
      </c>
      <c r="H10" s="9">
        <f>2-(Team_Stats!E9/$H$33)</f>
        <v>0.9281496062992125</v>
      </c>
      <c r="I10" s="9">
        <f t="shared" si="2"/>
        <v>2.7844488188976375</v>
      </c>
      <c r="J10" s="9">
        <f>(Team_Stats!F9/$J$33)</f>
        <v>0.96202531645569633</v>
      </c>
      <c r="K10" s="9">
        <f t="shared" si="3"/>
        <v>1.9240506329113927</v>
      </c>
      <c r="L10" s="9">
        <f>(Team_Stats!G9/$L$33)</f>
        <v>0.96081771720613285</v>
      </c>
      <c r="M10" s="9">
        <f t="shared" si="4"/>
        <v>1.9216354344122657</v>
      </c>
      <c r="N10" s="9">
        <f>(Team_Stats!H9/$N$33)</f>
        <v>0.91549295774647887</v>
      </c>
      <c r="O10" s="9">
        <f t="shared" si="5"/>
        <v>4.577464788732394</v>
      </c>
      <c r="P10" s="9"/>
      <c r="Q10" s="11">
        <f t="shared" si="6"/>
        <v>20.968674489224952</v>
      </c>
      <c r="R10" s="16">
        <f t="shared" si="8"/>
        <v>62.906023467674856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2"/>
      <c r="AM10" s="2"/>
      <c r="AN10" s="2"/>
      <c r="AO10" s="2"/>
      <c r="AP10" s="1"/>
      <c r="AQ10" s="1"/>
      <c r="AR10" s="1"/>
    </row>
    <row r="11" spans="1:44" x14ac:dyDescent="0.2">
      <c r="A11" s="4" t="s">
        <v>3</v>
      </c>
      <c r="B11" s="9">
        <f>Team_Stats!B22/$B$33</f>
        <v>0.76687116564417179</v>
      </c>
      <c r="C11" s="9">
        <f t="shared" si="0"/>
        <v>3.834355828220859</v>
      </c>
      <c r="D11" s="9">
        <f>(Team_Stats!C22+$D$34)/($D$33+$D$34)</f>
        <v>0.58685446009389675</v>
      </c>
      <c r="E11" s="9">
        <f t="shared" si="7"/>
        <v>1.7605633802816902</v>
      </c>
      <c r="F11" s="9">
        <f>Team_Stats!D22/$F$33</f>
        <v>0.95854922279792754</v>
      </c>
      <c r="G11" s="9">
        <f t="shared" si="1"/>
        <v>3.8341968911917101</v>
      </c>
      <c r="H11" s="9">
        <f>2-(Team_Stats!E22/$H$33)</f>
        <v>0.93307086614173218</v>
      </c>
      <c r="I11" s="9">
        <f t="shared" si="2"/>
        <v>2.7992125984251963</v>
      </c>
      <c r="J11" s="9">
        <f>(Team_Stats!F22/$J$33)</f>
        <v>0.96564195298372513</v>
      </c>
      <c r="K11" s="9">
        <f t="shared" si="3"/>
        <v>1.9312839059674503</v>
      </c>
      <c r="L11" s="9">
        <f>(Team_Stats!G22/$L$33)</f>
        <v>0.98296422487223167</v>
      </c>
      <c r="M11" s="9">
        <f t="shared" si="4"/>
        <v>1.9659284497444633</v>
      </c>
      <c r="N11" s="9">
        <f>(Team_Stats!H22/$N$33)</f>
        <v>0.92429577464788737</v>
      </c>
      <c r="O11" s="9">
        <f t="shared" si="5"/>
        <v>4.621478873239437</v>
      </c>
      <c r="P11" s="9"/>
      <c r="Q11" s="11">
        <f t="shared" si="6"/>
        <v>20.747019927070806</v>
      </c>
      <c r="R11" s="16">
        <f t="shared" si="8"/>
        <v>62.241059781212414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2"/>
      <c r="AM11" s="2"/>
      <c r="AN11" s="2"/>
      <c r="AO11" s="2"/>
      <c r="AP11" s="1"/>
      <c r="AQ11" s="1"/>
      <c r="AR11" s="1"/>
    </row>
    <row r="12" spans="1:44" x14ac:dyDescent="0.2">
      <c r="A12" s="4" t="s">
        <v>12</v>
      </c>
      <c r="B12" s="9">
        <f>Team_Stats!B12/$B$33</f>
        <v>0.76687116564417179</v>
      </c>
      <c r="C12" s="9">
        <f t="shared" si="0"/>
        <v>3.834355828220859</v>
      </c>
      <c r="D12" s="9">
        <f>(Team_Stats!C12+$D$34)/($D$33+$D$34)</f>
        <v>0.647887323943662</v>
      </c>
      <c r="E12" s="9">
        <f t="shared" si="7"/>
        <v>1.943661971830986</v>
      </c>
      <c r="F12" s="9">
        <f>Team_Stats!D12/$F$33</f>
        <v>0.97927461139896377</v>
      </c>
      <c r="G12" s="9">
        <f t="shared" si="1"/>
        <v>3.9170984455958551</v>
      </c>
      <c r="H12" s="9">
        <f>2-(Team_Stats!E12/$H$33)</f>
        <v>0.91830708661417315</v>
      </c>
      <c r="I12" s="9">
        <f t="shared" si="2"/>
        <v>2.7549212598425195</v>
      </c>
      <c r="J12" s="9">
        <f>(Team_Stats!F12/$J$33)</f>
        <v>0.97468354430379744</v>
      </c>
      <c r="K12" s="9">
        <f t="shared" si="3"/>
        <v>1.9493670886075949</v>
      </c>
      <c r="L12" s="9">
        <f>(Team_Stats!G12/$L$33)</f>
        <v>0.98466780238500839</v>
      </c>
      <c r="M12" s="9">
        <f t="shared" si="4"/>
        <v>1.9693356047700168</v>
      </c>
      <c r="N12" s="9">
        <f>(Team_Stats!H12/$N$33)</f>
        <v>0.87500000000000011</v>
      </c>
      <c r="O12" s="9">
        <f t="shared" si="5"/>
        <v>4.3750000000000009</v>
      </c>
      <c r="P12" s="9"/>
      <c r="Q12" s="11">
        <f t="shared" si="6"/>
        <v>20.74374019886783</v>
      </c>
      <c r="R12" s="16">
        <f t="shared" si="8"/>
        <v>62.231220596603492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2"/>
      <c r="AM12" s="2"/>
      <c r="AN12" s="2"/>
      <c r="AO12" s="2"/>
      <c r="AP12" s="1"/>
      <c r="AQ12" s="1"/>
      <c r="AR12" s="1"/>
    </row>
    <row r="13" spans="1:44" x14ac:dyDescent="0.2">
      <c r="A13" s="4" t="s">
        <v>2</v>
      </c>
      <c r="B13" s="9">
        <f>Team_Stats!B24/$B$33</f>
        <v>0.73619631901840488</v>
      </c>
      <c r="C13" s="9">
        <f t="shared" si="0"/>
        <v>3.6809815950920246</v>
      </c>
      <c r="D13" s="9">
        <f>(Team_Stats!C24+$D$34)/($D$33+$D$34)</f>
        <v>0.57276995305164313</v>
      </c>
      <c r="E13" s="9">
        <f>D13*$D$36</f>
        <v>1.7183098591549295</v>
      </c>
      <c r="F13" s="9">
        <f>Team_Stats!D24/$F$33</f>
        <v>0.94732297063903281</v>
      </c>
      <c r="G13" s="9">
        <f t="shared" si="1"/>
        <v>3.7892918825561313</v>
      </c>
      <c r="H13" s="9">
        <f>2-(Team_Stats!E24/$H$33)</f>
        <v>0.94094488188976388</v>
      </c>
      <c r="I13" s="9">
        <f t="shared" si="2"/>
        <v>2.8228346456692917</v>
      </c>
      <c r="J13" s="9">
        <f>(Team_Stats!F24/$J$33)</f>
        <v>0.95840867992766732</v>
      </c>
      <c r="K13" s="9">
        <f t="shared" si="3"/>
        <v>1.9168173598553346</v>
      </c>
      <c r="L13" s="9">
        <f>(Team_Stats!G24/$L$33)</f>
        <v>0.95741056218057918</v>
      </c>
      <c r="M13" s="9">
        <f t="shared" si="4"/>
        <v>1.9148211243611584</v>
      </c>
      <c r="N13" s="9">
        <f>(Team_Stats!H24/$N$33)</f>
        <v>0.92429577464788737</v>
      </c>
      <c r="O13" s="9">
        <f t="shared" si="5"/>
        <v>4.621478873239437</v>
      </c>
      <c r="P13" s="9"/>
      <c r="Q13" s="11">
        <f t="shared" si="6"/>
        <v>20.464535339928307</v>
      </c>
      <c r="R13" s="16">
        <f t="shared" si="8"/>
        <v>61.393606019784926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2"/>
      <c r="AM13" s="2"/>
      <c r="AN13" s="2"/>
      <c r="AO13" s="2"/>
      <c r="AP13" s="1"/>
      <c r="AQ13" s="1"/>
      <c r="AR13" s="1"/>
    </row>
    <row r="14" spans="1:44" x14ac:dyDescent="0.2">
      <c r="A14" s="4" t="s">
        <v>5</v>
      </c>
      <c r="B14" s="9">
        <f>Team_Stats!B13/$B$33</f>
        <v>0.73619631901840488</v>
      </c>
      <c r="C14" s="9">
        <f t="shared" si="0"/>
        <v>3.6809815950920246</v>
      </c>
      <c r="D14" s="9">
        <f>(Team_Stats!C13+$D$34)/($D$33+$D$34)</f>
        <v>0.55868544600938963</v>
      </c>
      <c r="E14" s="9">
        <f t="shared" si="7"/>
        <v>1.676056338028169</v>
      </c>
      <c r="F14" s="9">
        <f>Team_Stats!D13/$F$33</f>
        <v>0.94732297063903281</v>
      </c>
      <c r="G14" s="9">
        <f t="shared" si="1"/>
        <v>3.7892918825561313</v>
      </c>
      <c r="H14" s="9">
        <f>2-(Team_Stats!E13/$H$33)</f>
        <v>0.93996062992125973</v>
      </c>
      <c r="I14" s="9">
        <f t="shared" si="2"/>
        <v>2.8198818897637792</v>
      </c>
      <c r="J14" s="9">
        <f>(Team_Stats!F13/$J$33)</f>
        <v>0.96383363471971062</v>
      </c>
      <c r="K14" s="9">
        <f t="shared" si="3"/>
        <v>1.9276672694394212</v>
      </c>
      <c r="L14" s="9">
        <f>(Team_Stats!G13/$L$33)</f>
        <v>0.96252129471890968</v>
      </c>
      <c r="M14" s="9">
        <f t="shared" si="4"/>
        <v>1.9250425894378194</v>
      </c>
      <c r="N14" s="9">
        <f>(Team_Stats!H13/$N$33)</f>
        <v>0.91373239436619724</v>
      </c>
      <c r="O14" s="9">
        <f t="shared" si="5"/>
        <v>4.568661971830986</v>
      </c>
      <c r="P14" s="9"/>
      <c r="Q14" s="11">
        <f t="shared" si="6"/>
        <v>20.38758353614833</v>
      </c>
      <c r="R14" s="16">
        <f t="shared" si="8"/>
        <v>61.162750608444995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2"/>
      <c r="AM14" s="2"/>
      <c r="AN14" s="2"/>
      <c r="AO14" s="2"/>
      <c r="AP14" s="1"/>
      <c r="AQ14" s="1"/>
      <c r="AR14" s="1"/>
    </row>
    <row r="15" spans="1:44" x14ac:dyDescent="0.2">
      <c r="A15" s="4" t="s">
        <v>7</v>
      </c>
      <c r="B15" s="9">
        <f>Team_Stats!B16/$B$33</f>
        <v>0.60368098159509209</v>
      </c>
      <c r="C15" s="9">
        <f t="shared" si="0"/>
        <v>3.0184049079754605</v>
      </c>
      <c r="D15" s="9">
        <f>(Team_Stats!C16+$D$34)/($D$33+$D$34)</f>
        <v>0.41784037558685444</v>
      </c>
      <c r="E15" s="9">
        <f t="shared" si="7"/>
        <v>1.2535211267605633</v>
      </c>
      <c r="F15" s="9">
        <f>Team_Stats!D16/$F$33</f>
        <v>0.94041450777202085</v>
      </c>
      <c r="G15" s="9">
        <f t="shared" si="1"/>
        <v>3.7616580310880834</v>
      </c>
      <c r="H15" s="9">
        <f>2-(Team_Stats!E16/$H$33)</f>
        <v>0.91830708661417315</v>
      </c>
      <c r="I15" s="9">
        <f t="shared" si="2"/>
        <v>2.7549212598425195</v>
      </c>
      <c r="J15" s="9">
        <f>(Team_Stats!F16/$J$33)</f>
        <v>0.95840867992766732</v>
      </c>
      <c r="K15" s="9">
        <f t="shared" si="3"/>
        <v>1.9168173598553346</v>
      </c>
      <c r="L15" s="9">
        <f>(Team_Stats!G16/$L$33)</f>
        <v>0.95570698466780235</v>
      </c>
      <c r="M15" s="9">
        <f t="shared" si="4"/>
        <v>1.9114139693356047</v>
      </c>
      <c r="N15" s="9">
        <f>(Team_Stats!H16/$N$33)</f>
        <v>0.89436619718309862</v>
      </c>
      <c r="O15" s="9">
        <f t="shared" si="5"/>
        <v>4.471830985915493</v>
      </c>
      <c r="P15" s="9"/>
      <c r="Q15" s="11">
        <f t="shared" si="6"/>
        <v>19.088567640773061</v>
      </c>
      <c r="R15" s="16">
        <f t="shared" si="8"/>
        <v>57.265702922319178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M15" s="2"/>
      <c r="AN15" s="2"/>
      <c r="AO15" s="2"/>
      <c r="AP15" s="1"/>
      <c r="AQ15" s="1"/>
      <c r="AR15" s="1"/>
    </row>
    <row r="16" spans="1:44" x14ac:dyDescent="0.2">
      <c r="A16" s="4" t="s">
        <v>9</v>
      </c>
      <c r="B16" s="9">
        <f>Team_Stats!B4/$B$33</f>
        <v>0.57546012269938651</v>
      </c>
      <c r="C16" s="9">
        <f t="shared" si="0"/>
        <v>2.8773006134969323</v>
      </c>
      <c r="D16" s="9">
        <f>(Team_Stats!C4+$D$34)/($D$33+$D$34)</f>
        <v>0.44131455399061031</v>
      </c>
      <c r="E16" s="9">
        <f t="shared" si="7"/>
        <v>1.323943661971831</v>
      </c>
      <c r="F16" s="9">
        <f>Team_Stats!D4/$F$33</f>
        <v>0.93091537132987912</v>
      </c>
      <c r="G16" s="9">
        <f t="shared" si="1"/>
        <v>3.7236614853195165</v>
      </c>
      <c r="H16" s="9">
        <f>2-(Team_Stats!E4/$H$33)</f>
        <v>0.93405511811023612</v>
      </c>
      <c r="I16" s="9">
        <f t="shared" si="2"/>
        <v>2.8021653543307083</v>
      </c>
      <c r="J16" s="9">
        <f>(Team_Stats!F4/$J$33)</f>
        <v>0.93128390596745037</v>
      </c>
      <c r="K16" s="9">
        <f t="shared" si="3"/>
        <v>1.8625678119349007</v>
      </c>
      <c r="L16" s="9">
        <f>(Team_Stats!G4/$L$33)</f>
        <v>0.93696763202725719</v>
      </c>
      <c r="M16" s="9">
        <f t="shared" si="4"/>
        <v>1.8739352640545144</v>
      </c>
      <c r="N16" s="9">
        <f>(Team_Stats!H4/$N$33)</f>
        <v>0.88028169014084512</v>
      </c>
      <c r="O16" s="9">
        <f t="shared" si="5"/>
        <v>4.4014084507042259</v>
      </c>
      <c r="P16" s="9"/>
      <c r="Q16" s="11">
        <f t="shared" si="6"/>
        <v>18.864982641812631</v>
      </c>
      <c r="R16" s="16">
        <f t="shared" si="8"/>
        <v>56.594947925437893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M16" s="2"/>
      <c r="AN16" s="2"/>
      <c r="AO16" s="2"/>
      <c r="AP16" s="1"/>
      <c r="AQ16" s="1"/>
      <c r="AR16" s="1"/>
    </row>
    <row r="17" spans="1:44" x14ac:dyDescent="0.2">
      <c r="A17" s="4" t="s">
        <v>13</v>
      </c>
      <c r="B17" s="9">
        <f>Team_Stats!B20/$B$33</f>
        <v>0.53742331288343559</v>
      </c>
      <c r="C17" s="9">
        <f t="shared" si="0"/>
        <v>2.6871165644171779</v>
      </c>
      <c r="D17" s="9">
        <f>(Team_Stats!C20+$D$34)/($D$33+$D$34)</f>
        <v>0.43192488262910794</v>
      </c>
      <c r="E17" s="9">
        <f t="shared" si="7"/>
        <v>1.2957746478873238</v>
      </c>
      <c r="F17" s="9">
        <f>Team_Stats!D20/$F$33</f>
        <v>0.95509499136442144</v>
      </c>
      <c r="G17" s="9">
        <f t="shared" si="1"/>
        <v>3.8203799654576858</v>
      </c>
      <c r="H17" s="9">
        <f>2-(Team_Stats!E20/$H$33)</f>
        <v>0.90157480314960625</v>
      </c>
      <c r="I17" s="9">
        <f t="shared" si="2"/>
        <v>2.7047244094488185</v>
      </c>
      <c r="J17" s="9">
        <f>(Team_Stats!F20/$J$33)</f>
        <v>0.97287522603978305</v>
      </c>
      <c r="K17" s="9">
        <f t="shared" si="3"/>
        <v>1.9457504520795661</v>
      </c>
      <c r="L17" s="9">
        <f>(Team_Stats!G20/$L$33)</f>
        <v>0.96592844974446335</v>
      </c>
      <c r="M17" s="9">
        <f t="shared" si="4"/>
        <v>1.9318568994889267</v>
      </c>
      <c r="N17" s="9">
        <f>(Team_Stats!H20/$N$33)</f>
        <v>0.87500000000000011</v>
      </c>
      <c r="O17" s="9">
        <f t="shared" si="5"/>
        <v>4.3750000000000009</v>
      </c>
      <c r="P17" s="9"/>
      <c r="Q17" s="11">
        <f t="shared" si="6"/>
        <v>18.760602938779499</v>
      </c>
      <c r="R17" s="16">
        <f t="shared" si="8"/>
        <v>56.281808816338497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M17" s="2"/>
      <c r="AN17" s="2"/>
      <c r="AO17" s="2"/>
      <c r="AP17" s="1"/>
      <c r="AQ17" s="1"/>
      <c r="AR17" s="1"/>
    </row>
    <row r="18" spans="1:44" x14ac:dyDescent="0.2">
      <c r="A18" s="4" t="s">
        <v>11</v>
      </c>
      <c r="B18" s="9">
        <f>Team_Stats!B23/$B$33</f>
        <v>0.56687116564417184</v>
      </c>
      <c r="C18" s="9">
        <f t="shared" si="0"/>
        <v>2.8343558282208594</v>
      </c>
      <c r="D18" s="9">
        <f>(Team_Stats!C23+$D$34)/($D$33+$D$34)</f>
        <v>0.42253521126760563</v>
      </c>
      <c r="E18" s="9">
        <f t="shared" si="7"/>
        <v>1.267605633802817</v>
      </c>
      <c r="F18" s="9">
        <f>Team_Stats!D23/$F$33</f>
        <v>0.92832469775474957</v>
      </c>
      <c r="G18" s="9">
        <f t="shared" si="1"/>
        <v>3.7132987910189983</v>
      </c>
      <c r="H18" s="9">
        <f>2-(Team_Stats!E23/$H$33)</f>
        <v>0.93011811023622037</v>
      </c>
      <c r="I18" s="9">
        <f t="shared" si="2"/>
        <v>2.7903543307086611</v>
      </c>
      <c r="J18" s="9">
        <f>(Team_Stats!F23/$J$33)</f>
        <v>0.90958408679927671</v>
      </c>
      <c r="K18" s="9">
        <f t="shared" si="3"/>
        <v>1.8191681735985534</v>
      </c>
      <c r="L18" s="9">
        <f>(Team_Stats!G23/$L$33)</f>
        <v>0.91993185689948886</v>
      </c>
      <c r="M18" s="9">
        <f t="shared" si="4"/>
        <v>1.8398637137989777</v>
      </c>
      <c r="N18" s="9">
        <f>(Team_Stats!H23/$N$33)</f>
        <v>0.87676056338028163</v>
      </c>
      <c r="O18" s="9">
        <f t="shared" si="5"/>
        <v>4.3838028169014081</v>
      </c>
      <c r="P18" s="9"/>
      <c r="Q18" s="11">
        <f t="shared" si="6"/>
        <v>18.648449288050276</v>
      </c>
      <c r="R18" s="16">
        <f t="shared" si="8"/>
        <v>55.945347864150833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2"/>
      <c r="AM18" s="2"/>
      <c r="AN18" s="2"/>
      <c r="AO18" s="2"/>
      <c r="AP18" s="1"/>
      <c r="AQ18" s="1"/>
      <c r="AR18" s="1"/>
    </row>
    <row r="19" spans="1:44" x14ac:dyDescent="0.2">
      <c r="A19" s="4" t="s">
        <v>10</v>
      </c>
      <c r="B19" s="9">
        <f>Team_Stats!B28/$B$33</f>
        <v>0.52638036809815958</v>
      </c>
      <c r="C19" s="9">
        <f t="shared" si="0"/>
        <v>2.6319018404907979</v>
      </c>
      <c r="D19" s="9">
        <f>(Team_Stats!C28+$D$34)/($D$33+$D$34)</f>
        <v>0.38497652582159619</v>
      </c>
      <c r="E19" s="9">
        <f t="shared" si="7"/>
        <v>1.1549295774647885</v>
      </c>
      <c r="F19" s="9">
        <f>Team_Stats!D28/$F$33</f>
        <v>0.96113989637305697</v>
      </c>
      <c r="G19" s="9">
        <f t="shared" si="1"/>
        <v>3.8445595854922279</v>
      </c>
      <c r="H19" s="9">
        <f>2-(Team_Stats!E28/$H$33)</f>
        <v>0.88976377952755903</v>
      </c>
      <c r="I19" s="9">
        <f t="shared" si="2"/>
        <v>2.6692913385826769</v>
      </c>
      <c r="J19" s="9">
        <f>(Team_Stats!F28/$J$33)</f>
        <v>0.95660036166365281</v>
      </c>
      <c r="K19" s="9">
        <f t="shared" si="3"/>
        <v>1.9132007233273056</v>
      </c>
      <c r="L19" s="9">
        <f>(Team_Stats!G28/$L$33)</f>
        <v>0.96933560477001701</v>
      </c>
      <c r="M19" s="9">
        <f t="shared" si="4"/>
        <v>1.938671209540034</v>
      </c>
      <c r="N19" s="9">
        <f>(Team_Stats!H28/$N$33)</f>
        <v>0.87676056338028163</v>
      </c>
      <c r="O19" s="9">
        <f t="shared" si="5"/>
        <v>4.3838028169014081</v>
      </c>
      <c r="P19" s="9"/>
      <c r="Q19" s="11">
        <f t="shared" si="6"/>
        <v>18.536357091799239</v>
      </c>
      <c r="R19" s="16">
        <f t="shared" si="8"/>
        <v>55.609071275397717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2"/>
      <c r="AM19" s="2"/>
      <c r="AN19" s="2"/>
      <c r="AO19" s="2"/>
      <c r="AP19" s="1"/>
      <c r="AQ19" s="1"/>
      <c r="AR19" s="1"/>
    </row>
    <row r="20" spans="1:44" x14ac:dyDescent="0.2">
      <c r="A20" s="4" t="s">
        <v>14</v>
      </c>
      <c r="B20" s="9">
        <f>Team_Stats!B26/$B$33</f>
        <v>0.53865030674846626</v>
      </c>
      <c r="C20" s="9">
        <f t="shared" si="0"/>
        <v>2.6932515337423313</v>
      </c>
      <c r="D20" s="9">
        <f>(Team_Stats!C26+$D$34)/($D$33+$D$34)</f>
        <v>0.39436619718309862</v>
      </c>
      <c r="E20" s="9">
        <f t="shared" si="7"/>
        <v>1.183098591549296</v>
      </c>
      <c r="F20" s="9">
        <f>Team_Stats!D26/$F$33</f>
        <v>0.9671848013816926</v>
      </c>
      <c r="G20" s="9">
        <f t="shared" si="1"/>
        <v>3.8687392055267704</v>
      </c>
      <c r="H20" s="9">
        <f>2-(Team_Stats!E26/$H$33)</f>
        <v>0.88188976377952755</v>
      </c>
      <c r="I20" s="9">
        <f t="shared" si="2"/>
        <v>2.6456692913385824</v>
      </c>
      <c r="J20" s="9">
        <f>(Team_Stats!F26/$J$33)</f>
        <v>0.95840867992766732</v>
      </c>
      <c r="K20" s="9">
        <f t="shared" si="3"/>
        <v>1.9168173598553346</v>
      </c>
      <c r="L20" s="9">
        <f>(Team_Stats!G26/$L$33)</f>
        <v>0.96422487223168651</v>
      </c>
      <c r="M20" s="9">
        <f t="shared" si="4"/>
        <v>1.928449744463373</v>
      </c>
      <c r="N20" s="9">
        <f>(Team_Stats!H26/$N$33)</f>
        <v>0.85035211267605637</v>
      </c>
      <c r="O20" s="9">
        <f t="shared" si="5"/>
        <v>4.251760563380282</v>
      </c>
      <c r="P20" s="9"/>
      <c r="Q20" s="11">
        <f t="shared" si="6"/>
        <v>18.487786289855968</v>
      </c>
      <c r="R20" s="16">
        <f t="shared" si="8"/>
        <v>55.463358869567905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2"/>
      <c r="AM20" s="2"/>
      <c r="AN20" s="2"/>
      <c r="AO20" s="2"/>
      <c r="AP20" s="1"/>
      <c r="AQ20" s="1"/>
      <c r="AR20" s="1"/>
    </row>
    <row r="21" spans="1:44" x14ac:dyDescent="0.2">
      <c r="A21" s="4" t="s">
        <v>8</v>
      </c>
      <c r="B21" s="9">
        <f>Team_Stats!B25/$B$33</f>
        <v>0.49079754601226999</v>
      </c>
      <c r="C21" s="9">
        <f t="shared" si="0"/>
        <v>2.4539877300613497</v>
      </c>
      <c r="D21" s="9">
        <f>(Team_Stats!C25+$D$34)/($D$33+$D$34)</f>
        <v>0.40375586854460088</v>
      </c>
      <c r="E21" s="9">
        <f t="shared" si="7"/>
        <v>1.2112676056338025</v>
      </c>
      <c r="F21" s="9">
        <f>Team_Stats!D25/$F$33</f>
        <v>0.95164075993091546</v>
      </c>
      <c r="G21" s="9">
        <f t="shared" si="1"/>
        <v>3.8065630397236618</v>
      </c>
      <c r="H21" s="9">
        <f>2-(Team_Stats!E25/$H$33)</f>
        <v>0.90452755905511806</v>
      </c>
      <c r="I21" s="9">
        <f t="shared" si="2"/>
        <v>2.7135826771653542</v>
      </c>
      <c r="J21" s="9">
        <f>(Team_Stats!F25/$J$33)</f>
        <v>0.9547920433996383</v>
      </c>
      <c r="K21" s="9">
        <f t="shared" si="3"/>
        <v>1.9095840867992766</v>
      </c>
      <c r="L21" s="9">
        <f>(Team_Stats!G25/$L$33)</f>
        <v>0.97444633730834751</v>
      </c>
      <c r="M21" s="9">
        <f t="shared" si="4"/>
        <v>1.948892674616695</v>
      </c>
      <c r="N21" s="9">
        <f>(Team_Stats!H25/$N$33)</f>
        <v>0.88732394366197187</v>
      </c>
      <c r="O21" s="9">
        <f t="shared" si="5"/>
        <v>4.436619718309859</v>
      </c>
      <c r="P21" s="9"/>
      <c r="Q21" s="11">
        <f t="shared" si="6"/>
        <v>18.48049753231</v>
      </c>
      <c r="R21" s="16">
        <f t="shared" si="8"/>
        <v>55.441492596930004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2"/>
      <c r="AM21" s="2"/>
      <c r="AN21" s="2"/>
      <c r="AO21" s="2"/>
      <c r="AP21" s="1"/>
      <c r="AQ21" s="1"/>
      <c r="AR21" s="1"/>
    </row>
    <row r="22" spans="1:44" x14ac:dyDescent="0.2">
      <c r="A22" s="4" t="s">
        <v>15</v>
      </c>
      <c r="B22" s="9">
        <f>Team_Stats!B27/$B$33</f>
        <v>0.53742331288343559</v>
      </c>
      <c r="C22" s="9">
        <f t="shared" si="0"/>
        <v>2.6871165644171779</v>
      </c>
      <c r="D22" s="9">
        <f>(Team_Stats!C27+$D$34)/($D$33+$D$34)</f>
        <v>0.38028169014084506</v>
      </c>
      <c r="E22" s="9">
        <f t="shared" si="7"/>
        <v>1.1408450704225352</v>
      </c>
      <c r="F22" s="9">
        <f>Team_Stats!D27/$F$33</f>
        <v>0.94127806563039729</v>
      </c>
      <c r="G22" s="9">
        <f t="shared" si="1"/>
        <v>3.7651122625215891</v>
      </c>
      <c r="H22" s="9">
        <f>2-(Team_Stats!E27/$H$33)</f>
        <v>0.90944881889763773</v>
      </c>
      <c r="I22" s="9">
        <f t="shared" si="2"/>
        <v>2.728346456692913</v>
      </c>
      <c r="J22" s="9">
        <f>(Team_Stats!F27/$J$33)</f>
        <v>0.96021699819168183</v>
      </c>
      <c r="K22" s="9">
        <f t="shared" si="3"/>
        <v>1.9204339963833637</v>
      </c>
      <c r="L22" s="9">
        <f>(Team_Stats!G27/$L$33)</f>
        <v>0.9591141396933559</v>
      </c>
      <c r="M22" s="9">
        <f t="shared" si="4"/>
        <v>1.9182282793867118</v>
      </c>
      <c r="N22" s="9">
        <f>(Team_Stats!H27/$N$33)</f>
        <v>0.84154929577464788</v>
      </c>
      <c r="O22" s="9">
        <f t="shared" si="5"/>
        <v>4.207746478873239</v>
      </c>
      <c r="P22" s="9"/>
      <c r="Q22" s="11">
        <f t="shared" si="6"/>
        <v>18.367829108697531</v>
      </c>
      <c r="R22" s="16">
        <f t="shared" si="8"/>
        <v>55.103487326092591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2"/>
      <c r="AM22" s="2"/>
      <c r="AN22" s="2"/>
      <c r="AO22" s="2"/>
      <c r="AP22" s="1"/>
      <c r="AQ22" s="1"/>
      <c r="AR22" s="1"/>
    </row>
    <row r="23" spans="1:44" x14ac:dyDescent="0.2">
      <c r="A23" s="4" t="s">
        <v>16</v>
      </c>
      <c r="B23" s="9">
        <f>Team_Stats!B31/$B$33</f>
        <v>0.46012269938650308</v>
      </c>
      <c r="C23" s="9">
        <f t="shared" si="0"/>
        <v>2.3006134969325154</v>
      </c>
      <c r="D23" s="9">
        <f>(Team_Stats!C31+$D$34)/($D$33+$D$34)</f>
        <v>0.28169014084507044</v>
      </c>
      <c r="E23" s="9">
        <f t="shared" si="7"/>
        <v>0.84507042253521125</v>
      </c>
      <c r="F23" s="9">
        <f>Team_Stats!D31/$F$33</f>
        <v>0.95941278065630398</v>
      </c>
      <c r="G23" s="9">
        <f t="shared" si="1"/>
        <v>3.8376511226252159</v>
      </c>
      <c r="H23" s="9">
        <f>2-(Team_Stats!E31/$H$33)</f>
        <v>0.86811023622047245</v>
      </c>
      <c r="I23" s="9">
        <f t="shared" si="2"/>
        <v>2.6043307086614176</v>
      </c>
      <c r="J23" s="9">
        <f>(Team_Stats!F31/$J$33)</f>
        <v>0.9547920433996383</v>
      </c>
      <c r="K23" s="9">
        <f t="shared" si="3"/>
        <v>1.9095840867992766</v>
      </c>
      <c r="L23" s="9">
        <f>(Team_Stats!G31/$L$33)</f>
        <v>0.96763202725724007</v>
      </c>
      <c r="M23" s="9">
        <f t="shared" si="4"/>
        <v>1.9352640545144801</v>
      </c>
      <c r="N23" s="9">
        <f>(Team_Stats!H31/$N$33)</f>
        <v>0.84154929577464788</v>
      </c>
      <c r="O23" s="9">
        <f t="shared" si="5"/>
        <v>4.207746478873239</v>
      </c>
      <c r="P23" s="9"/>
      <c r="Q23" s="11">
        <f t="shared" si="6"/>
        <v>17.640260370941355</v>
      </c>
      <c r="R23" s="16">
        <f t="shared" si="8"/>
        <v>52.920781112824066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  <c r="AO23" s="2"/>
      <c r="AP23" s="1"/>
      <c r="AQ23" s="1"/>
      <c r="AR23" s="1"/>
    </row>
    <row r="24" spans="1:44" x14ac:dyDescent="0.2">
      <c r="A24" s="4" t="s">
        <v>19</v>
      </c>
      <c r="B24" s="9">
        <f>Team_Stats!B6/$B$33</f>
        <v>0.41472392638036815</v>
      </c>
      <c r="C24" s="9">
        <f t="shared" si="0"/>
        <v>2.073619631901841</v>
      </c>
      <c r="D24" s="9">
        <f>(Team_Stats!C6+$D$34)/($D$33+$D$34)</f>
        <v>0.323943661971831</v>
      </c>
      <c r="E24" s="9">
        <f t="shared" si="7"/>
        <v>0.971830985915493</v>
      </c>
      <c r="F24" s="9">
        <f>Team_Stats!D6/$F$33</f>
        <v>0.91364421416234887</v>
      </c>
      <c r="G24" s="9">
        <f t="shared" si="1"/>
        <v>3.6545768566493955</v>
      </c>
      <c r="H24" s="9">
        <f>2-(Team_Stats!E6/$H$33)</f>
        <v>0.9281496062992125</v>
      </c>
      <c r="I24" s="9">
        <f t="shared" si="2"/>
        <v>2.7844488188976375</v>
      </c>
      <c r="J24" s="9">
        <f>(Team_Stats!F6/$J$33)</f>
        <v>0.93128390596745037</v>
      </c>
      <c r="K24" s="9">
        <f t="shared" si="3"/>
        <v>1.8625678119349007</v>
      </c>
      <c r="L24" s="9">
        <f>(Team_Stats!G6/$L$33)</f>
        <v>0.9318568994889268</v>
      </c>
      <c r="M24" s="9">
        <f t="shared" si="4"/>
        <v>1.8637137989778536</v>
      </c>
      <c r="N24" s="9">
        <f>(Team_Stats!H6/$N$33)</f>
        <v>0.82042253521126762</v>
      </c>
      <c r="O24" s="9">
        <f t="shared" si="5"/>
        <v>4.102112676056338</v>
      </c>
      <c r="P24" s="9"/>
      <c r="Q24" s="11">
        <f t="shared" si="6"/>
        <v>17.31287058033346</v>
      </c>
      <c r="R24" s="16">
        <f t="shared" si="8"/>
        <v>51.938611741000379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2"/>
      <c r="AM24" s="2"/>
      <c r="AN24" s="2"/>
      <c r="AO24" s="2"/>
      <c r="AP24" s="1"/>
      <c r="AQ24" s="1"/>
      <c r="AR24" s="1"/>
    </row>
    <row r="25" spans="1:44" x14ac:dyDescent="0.2">
      <c r="A25" s="4" t="s">
        <v>17</v>
      </c>
      <c r="B25" s="9">
        <f>Team_Stats!B10/$B$33</f>
        <v>0.3717791411042945</v>
      </c>
      <c r="C25" s="9">
        <f t="shared" si="0"/>
        <v>1.8588957055214725</v>
      </c>
      <c r="D25" s="9">
        <f>(Team_Stats!C10+$D$34)/($D$33+$D$34)</f>
        <v>0.30046948356807512</v>
      </c>
      <c r="E25" s="9">
        <f t="shared" si="7"/>
        <v>0.90140845070422537</v>
      </c>
      <c r="F25" s="9">
        <f>Team_Stats!D10/$F$33</f>
        <v>0.93955094991364418</v>
      </c>
      <c r="G25" s="9">
        <f t="shared" si="1"/>
        <v>3.7582037996545767</v>
      </c>
      <c r="H25" s="9">
        <f>2-(Team_Stats!E10/$H$33)</f>
        <v>0.89468503937007871</v>
      </c>
      <c r="I25" s="9">
        <f t="shared" si="2"/>
        <v>2.6840551181102361</v>
      </c>
      <c r="J25" s="9">
        <f>(Team_Stats!F10/$J$33)</f>
        <v>0.95660036166365281</v>
      </c>
      <c r="K25" s="9">
        <f t="shared" si="3"/>
        <v>1.9132007233273056</v>
      </c>
      <c r="L25" s="9">
        <f>(Team_Stats!G10/$L$33)</f>
        <v>0.95570698466780235</v>
      </c>
      <c r="M25" s="9">
        <f t="shared" si="4"/>
        <v>1.9114139693356047</v>
      </c>
      <c r="N25" s="9">
        <f>(Team_Stats!H10/$N$33)</f>
        <v>0.83274647887323938</v>
      </c>
      <c r="O25" s="9">
        <f t="shared" si="5"/>
        <v>4.163732394366197</v>
      </c>
      <c r="P25" s="9"/>
      <c r="Q25" s="11">
        <f t="shared" si="6"/>
        <v>17.19091016101962</v>
      </c>
      <c r="R25" s="16">
        <f t="shared" si="8"/>
        <v>51.572730483058862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2"/>
      <c r="AM25" s="2"/>
      <c r="AN25" s="2"/>
      <c r="AO25" s="2"/>
      <c r="AP25" s="1"/>
      <c r="AQ25" s="1"/>
      <c r="AR25" s="1"/>
    </row>
    <row r="26" spans="1:44" x14ac:dyDescent="0.2">
      <c r="A26" s="4" t="s">
        <v>18</v>
      </c>
      <c r="B26" s="9">
        <f>Team_Stats!B19/$B$33</f>
        <v>0.36441717791411044</v>
      </c>
      <c r="C26" s="9">
        <f t="shared" si="0"/>
        <v>1.8220858895705523</v>
      </c>
      <c r="D26" s="9">
        <f>(Team_Stats!C19+$D$34)/($D$33+$D$34)</f>
        <v>0.26760563380281688</v>
      </c>
      <c r="E26" s="9">
        <f t="shared" si="7"/>
        <v>0.80281690140845063</v>
      </c>
      <c r="F26" s="9">
        <f>Team_Stats!D19/$F$33</f>
        <v>0.92918825561312601</v>
      </c>
      <c r="G26" s="9">
        <f t="shared" si="1"/>
        <v>3.7167530224525041</v>
      </c>
      <c r="H26" s="9">
        <f>2-(Team_Stats!E19/$H$33)</f>
        <v>0.90157480314960625</v>
      </c>
      <c r="I26" s="9">
        <f t="shared" si="2"/>
        <v>2.7047244094488185</v>
      </c>
      <c r="J26" s="9">
        <f>(Team_Stats!F19/$J$33)</f>
        <v>0.92947558770343586</v>
      </c>
      <c r="K26" s="9">
        <f t="shared" si="3"/>
        <v>1.8589511754068717</v>
      </c>
      <c r="L26" s="9">
        <f>(Team_Stats!G19/$L$33)</f>
        <v>0.93867120954003402</v>
      </c>
      <c r="M26" s="9">
        <f t="shared" si="4"/>
        <v>1.877342419080068</v>
      </c>
      <c r="N26" s="9">
        <f>(Team_Stats!H19/$N$33)</f>
        <v>0.83098591549295786</v>
      </c>
      <c r="O26" s="9">
        <f t="shared" si="5"/>
        <v>4.154929577464789</v>
      </c>
      <c r="P26" s="9"/>
      <c r="Q26" s="11">
        <f t="shared" si="6"/>
        <v>16.937603394832053</v>
      </c>
      <c r="R26" s="16">
        <f t="shared" si="8"/>
        <v>50.812810184496158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2"/>
      <c r="AM26" s="2"/>
      <c r="AN26" s="2"/>
      <c r="AO26" s="2"/>
      <c r="AP26" s="1"/>
      <c r="AQ26" s="1"/>
      <c r="AR26" s="1"/>
    </row>
    <row r="27" spans="1:44" x14ac:dyDescent="0.2">
      <c r="A27" s="4" t="s">
        <v>22</v>
      </c>
      <c r="B27" s="9">
        <f>Team_Stats!B5/$B$33</f>
        <v>0.43435582822085889</v>
      </c>
      <c r="C27" s="9">
        <f t="shared" si="0"/>
        <v>2.1717791411042944</v>
      </c>
      <c r="D27" s="9">
        <f>(Team_Stats!C5+$D$34)/($D$33+$D$34)</f>
        <v>0.15023474178403756</v>
      </c>
      <c r="E27" s="9">
        <f t="shared" si="7"/>
        <v>0.45070422535211269</v>
      </c>
      <c r="F27" s="9">
        <f>Team_Stats!D5/$F$33</f>
        <v>0.91450777202072542</v>
      </c>
      <c r="G27" s="9">
        <f t="shared" si="1"/>
        <v>3.6580310880829017</v>
      </c>
      <c r="H27" s="9">
        <f>2-(Team_Stats!E5/$H$33)</f>
        <v>0.88976377952755903</v>
      </c>
      <c r="I27" s="9">
        <f t="shared" si="2"/>
        <v>2.6692913385826769</v>
      </c>
      <c r="J27" s="9">
        <f>(Team_Stats!F5/$J$33)</f>
        <v>0.91139240506329111</v>
      </c>
      <c r="K27" s="9">
        <f t="shared" si="3"/>
        <v>1.8227848101265822</v>
      </c>
      <c r="L27" s="9">
        <f>(Team_Stats!G5/$L$33)</f>
        <v>0.91822827938671203</v>
      </c>
      <c r="M27" s="9">
        <f t="shared" si="4"/>
        <v>1.8364565587734241</v>
      </c>
      <c r="N27" s="9">
        <f>(Team_Stats!H5/$N$33)</f>
        <v>0.801056338028169</v>
      </c>
      <c r="O27" s="9">
        <f t="shared" si="5"/>
        <v>4.005281690140845</v>
      </c>
      <c r="P27" s="9"/>
      <c r="Q27" s="11">
        <f t="shared" si="6"/>
        <v>16.614328852162835</v>
      </c>
      <c r="R27" s="16">
        <f t="shared" si="8"/>
        <v>49.842986556488505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2"/>
      <c r="AM27" s="2"/>
      <c r="AN27" s="2"/>
      <c r="AO27" s="2"/>
      <c r="AP27" s="1"/>
      <c r="AQ27" s="1"/>
      <c r="AR27" s="1"/>
    </row>
    <row r="28" spans="1:44" x14ac:dyDescent="0.2">
      <c r="A28" s="4" t="s">
        <v>21</v>
      </c>
      <c r="B28" s="9">
        <f>Team_Stats!B21/$B$33</f>
        <v>0.39018404907975462</v>
      </c>
      <c r="C28" s="9">
        <f t="shared" si="0"/>
        <v>1.9509202453987731</v>
      </c>
      <c r="D28" s="9">
        <f>(Team_Stats!C21+$D$34)/($D$33+$D$34)</f>
        <v>0.16431924882629106</v>
      </c>
      <c r="E28" s="9">
        <f t="shared" si="7"/>
        <v>0.49295774647887319</v>
      </c>
      <c r="F28" s="9">
        <f>Team_Stats!D21/$F$33</f>
        <v>0.91450777202072542</v>
      </c>
      <c r="G28" s="9">
        <f t="shared" si="1"/>
        <v>3.6580310880829017</v>
      </c>
      <c r="H28" s="9">
        <f>2-(Team_Stats!E21/$H$33)</f>
        <v>0.89370078740157477</v>
      </c>
      <c r="I28" s="9">
        <f t="shared" si="2"/>
        <v>2.6811023622047241</v>
      </c>
      <c r="J28" s="9">
        <f>(Team_Stats!F21/$J$33)</f>
        <v>0.90596745027124781</v>
      </c>
      <c r="K28" s="9">
        <f t="shared" si="3"/>
        <v>1.8119349005424956</v>
      </c>
      <c r="L28" s="9">
        <f>(Team_Stats!G21/$L$33)</f>
        <v>0.90459965928449737</v>
      </c>
      <c r="M28" s="9">
        <f t="shared" si="4"/>
        <v>1.8091993185689947</v>
      </c>
      <c r="N28" s="9">
        <f>(Team_Stats!H21/$N$33)</f>
        <v>0.81161971830985924</v>
      </c>
      <c r="O28" s="9">
        <f t="shared" si="5"/>
        <v>4.058098591549296</v>
      </c>
      <c r="P28" s="9"/>
      <c r="Q28" s="11">
        <f t="shared" si="6"/>
        <v>16.462244252826061</v>
      </c>
      <c r="R28" s="16">
        <f t="shared" si="8"/>
        <v>49.386732758478182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2"/>
      <c r="AM28" s="2"/>
      <c r="AN28" s="2"/>
      <c r="AO28" s="2"/>
      <c r="AP28" s="1"/>
      <c r="AQ28" s="1"/>
      <c r="AR28" s="1"/>
    </row>
    <row r="29" spans="1:44" x14ac:dyDescent="0.2">
      <c r="A29" s="4" t="s">
        <v>23</v>
      </c>
      <c r="B29" s="9">
        <f>Team_Stats!B2/$B$33</f>
        <v>0.36687116564417177</v>
      </c>
      <c r="C29" s="9">
        <f t="shared" si="0"/>
        <v>1.834355828220859</v>
      </c>
      <c r="D29" s="9">
        <f>(Team_Stats!C2+$D$34)/($D$33+$D$34)</f>
        <v>9.3896713615023469E-2</v>
      </c>
      <c r="E29" s="9">
        <f t="shared" si="7"/>
        <v>0.28169014084507038</v>
      </c>
      <c r="F29" s="9">
        <f>Team_Stats!D2/$F$33</f>
        <v>0.92400690846286704</v>
      </c>
      <c r="G29" s="9">
        <f t="shared" si="1"/>
        <v>3.6960276338514682</v>
      </c>
      <c r="H29" s="9">
        <f>2-(Team_Stats!E2/$H$33)</f>
        <v>0.87401574803149584</v>
      </c>
      <c r="I29" s="9">
        <f t="shared" si="2"/>
        <v>2.6220472440944875</v>
      </c>
      <c r="J29" s="9">
        <f>(Team_Stats!F2/$J$33)</f>
        <v>0.93128390596745037</v>
      </c>
      <c r="K29" s="9">
        <f t="shared" si="3"/>
        <v>1.8625678119349007</v>
      </c>
      <c r="L29" s="9">
        <f>(Team_Stats!G2/$L$33)</f>
        <v>0.94378194207836452</v>
      </c>
      <c r="M29" s="9">
        <f t="shared" si="4"/>
        <v>1.887563884156729</v>
      </c>
      <c r="N29" s="9">
        <f>(Team_Stats!H2/$N$33)</f>
        <v>0.79929577464788737</v>
      </c>
      <c r="O29" s="9">
        <f t="shared" si="5"/>
        <v>3.996478873239437</v>
      </c>
      <c r="P29" s="9"/>
      <c r="Q29" s="11">
        <f t="shared" si="6"/>
        <v>16.180731416342951</v>
      </c>
      <c r="R29" s="16">
        <f t="shared" si="8"/>
        <v>48.542194249028853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2"/>
      <c r="AM29" s="2"/>
      <c r="AN29" s="2"/>
      <c r="AO29" s="2"/>
      <c r="AP29" s="1"/>
      <c r="AQ29" s="1"/>
      <c r="AR29" s="1"/>
    </row>
    <row r="30" spans="1:44" x14ac:dyDescent="0.2">
      <c r="A30" s="4" t="s">
        <v>24</v>
      </c>
      <c r="B30" s="9">
        <f>Team_Stats!B7/$B$33</f>
        <v>0.35828220858895704</v>
      </c>
      <c r="C30" s="9">
        <f t="shared" si="0"/>
        <v>1.7914110429447851</v>
      </c>
      <c r="D30" s="9">
        <f>(Team_Stats!C7+$D$34)/($D$33+$D$34)</f>
        <v>9.8591549295774628E-2</v>
      </c>
      <c r="E30" s="9">
        <f t="shared" si="7"/>
        <v>0.29577464788732388</v>
      </c>
      <c r="F30" s="9">
        <f>Team_Stats!D7/$F$33</f>
        <v>0.9231433506044906</v>
      </c>
      <c r="G30" s="9">
        <f t="shared" si="1"/>
        <v>3.6925734024179624</v>
      </c>
      <c r="H30" s="9">
        <f>2-(Team_Stats!E7/$H$33)</f>
        <v>0.87007874015748032</v>
      </c>
      <c r="I30" s="9">
        <f t="shared" si="2"/>
        <v>2.6102362204724407</v>
      </c>
      <c r="J30" s="9">
        <f>(Team_Stats!F7/$J$33)</f>
        <v>0.94394213381555159</v>
      </c>
      <c r="K30" s="9">
        <f t="shared" si="3"/>
        <v>1.8878842676311032</v>
      </c>
      <c r="L30" s="9">
        <f>(Team_Stats!G7/$L$33)</f>
        <v>0.94207836456558769</v>
      </c>
      <c r="M30" s="9">
        <f t="shared" si="4"/>
        <v>1.8841567291311754</v>
      </c>
      <c r="N30" s="9">
        <f>(Team_Stats!H7/$N$33)</f>
        <v>0.79753521126760563</v>
      </c>
      <c r="O30" s="9">
        <f t="shared" si="5"/>
        <v>3.987676056338028</v>
      </c>
      <c r="P30" s="9"/>
      <c r="Q30" s="11">
        <f t="shared" si="6"/>
        <v>16.149712366822818</v>
      </c>
      <c r="R30" s="16">
        <f t="shared" si="8"/>
        <v>48.449137100468455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2"/>
      <c r="AM30" s="2"/>
      <c r="AN30" s="2"/>
      <c r="AO30" s="2"/>
      <c r="AP30" s="1"/>
      <c r="AQ30" s="1"/>
      <c r="AR30" s="1"/>
    </row>
    <row r="31" spans="1:44" x14ac:dyDescent="0.2">
      <c r="A31" s="4" t="s">
        <v>20</v>
      </c>
      <c r="B31" s="9">
        <f>Team_Stats!B11/$B$33</f>
        <v>0.28343558282208592</v>
      </c>
      <c r="C31" s="9">
        <f t="shared" si="0"/>
        <v>1.4171779141104297</v>
      </c>
      <c r="D31" s="9">
        <f>(Team_Stats!C11+$D$34)/($D$33+$D$34)</f>
        <v>6.1032863849765293E-2</v>
      </c>
      <c r="E31" s="9">
        <f t="shared" si="7"/>
        <v>0.18309859154929586</v>
      </c>
      <c r="F31" s="9">
        <f>Team_Stats!D11/$F$33</f>
        <v>0.90155440414507781</v>
      </c>
      <c r="G31" s="9">
        <f t="shared" si="1"/>
        <v>3.6062176165803113</v>
      </c>
      <c r="H31" s="9">
        <f>2-(Team_Stats!E11/$H$33)</f>
        <v>0.88779527559055116</v>
      </c>
      <c r="I31" s="9">
        <f t="shared" si="2"/>
        <v>2.6633858267716537</v>
      </c>
      <c r="J31" s="9">
        <f>(Team_Stats!F11/$J$33)</f>
        <v>0.89873417721519</v>
      </c>
      <c r="K31" s="9">
        <f t="shared" si="3"/>
        <v>1.79746835443038</v>
      </c>
      <c r="L31" s="9">
        <f>(Team_Stats!G11/$L$33)</f>
        <v>0.91993185689948886</v>
      </c>
      <c r="M31" s="9">
        <f t="shared" si="4"/>
        <v>1.8398637137989777</v>
      </c>
      <c r="N31" s="9">
        <f>(Team_Stats!H11/$N$33)</f>
        <v>0.81338028169014098</v>
      </c>
      <c r="O31" s="9">
        <f t="shared" si="5"/>
        <v>4.0669014084507049</v>
      </c>
      <c r="P31" s="9"/>
      <c r="Q31" s="11">
        <f t="shared" si="6"/>
        <v>15.574113425691753</v>
      </c>
      <c r="R31" s="16">
        <f t="shared" si="8"/>
        <v>46.722340277075261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2"/>
      <c r="AM31" s="2"/>
      <c r="AN31" s="2"/>
      <c r="AO31" s="2"/>
      <c r="AP31" s="1"/>
      <c r="AQ31" s="1"/>
      <c r="AR31" s="1"/>
    </row>
    <row r="32" spans="1:4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8" t="s">
        <v>38</v>
      </c>
      <c r="B33" s="6">
        <v>0.81499999999999995</v>
      </c>
      <c r="C33" s="6"/>
      <c r="D33" s="6">
        <v>11.3</v>
      </c>
      <c r="E33" s="6"/>
      <c r="F33" s="6">
        <v>115.8</v>
      </c>
      <c r="G33" s="6"/>
      <c r="H33" s="6">
        <v>101.6</v>
      </c>
      <c r="I33" s="6"/>
      <c r="J33" s="6">
        <v>55.3</v>
      </c>
      <c r="K33" s="6"/>
      <c r="L33" s="6">
        <v>58.7</v>
      </c>
      <c r="M33" s="6"/>
      <c r="N33" s="6">
        <v>56.8</v>
      </c>
      <c r="O33" s="6"/>
      <c r="P33" s="6"/>
      <c r="Q33" s="6"/>
      <c r="R33" s="6"/>
      <c r="S33" s="6"/>
    </row>
    <row r="34" spans="1:19" x14ac:dyDescent="0.2">
      <c r="B34" s="13"/>
      <c r="C34" s="13"/>
      <c r="D34" s="10">
        <v>10</v>
      </c>
      <c r="E34" s="10"/>
      <c r="F34" s="13"/>
      <c r="G34" s="13"/>
      <c r="H34" s="13"/>
      <c r="I34" s="13"/>
      <c r="J34" s="13"/>
      <c r="K34" s="13"/>
      <c r="L34" s="13"/>
      <c r="M34" s="13"/>
      <c r="N34" s="13"/>
    </row>
    <row r="35" spans="1:19" x14ac:dyDescent="0.2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9" x14ac:dyDescent="0.2">
      <c r="A36" s="5" t="s">
        <v>40</v>
      </c>
      <c r="B36" s="13">
        <v>5</v>
      </c>
      <c r="C36" s="13"/>
      <c r="D36" s="13">
        <v>3</v>
      </c>
      <c r="E36" s="13"/>
      <c r="F36" s="13">
        <v>4</v>
      </c>
      <c r="G36" s="13"/>
      <c r="H36" s="13">
        <v>3</v>
      </c>
      <c r="I36" s="13"/>
      <c r="J36" s="13">
        <v>2</v>
      </c>
      <c r="K36" s="13"/>
      <c r="L36" s="13">
        <v>2</v>
      </c>
      <c r="M36" s="13"/>
      <c r="N36" s="13">
        <v>5</v>
      </c>
    </row>
  </sheetData>
  <autoFilter ref="A1:Q1">
    <sortState ref="A2:Q31">
      <sortCondition descending="1" ref="Q1:Q3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workbookViewId="0">
      <selection activeCell="D2" sqref="D2"/>
    </sheetView>
  </sheetViews>
  <sheetFormatPr baseColWidth="10" defaultRowHeight="16" x14ac:dyDescent="0.2"/>
  <cols>
    <col min="1" max="1" width="24.6640625" style="3" customWidth="1"/>
    <col min="2" max="2" width="17" style="3" customWidth="1"/>
    <col min="3" max="3" width="20.83203125" style="3" customWidth="1"/>
    <col min="4" max="4" width="15" style="3" customWidth="1"/>
    <col min="5" max="5" width="20.83203125" style="3" customWidth="1"/>
    <col min="6" max="6" width="14.83203125" style="3" customWidth="1"/>
    <col min="7" max="7" width="20.83203125" style="3" customWidth="1"/>
    <col min="8" max="8" width="14.6640625" style="3" customWidth="1"/>
    <col min="9" max="9" width="20.83203125" style="3" customWidth="1"/>
    <col min="10" max="10" width="12.33203125" style="3" customWidth="1"/>
    <col min="11" max="11" width="20.6640625" style="3" customWidth="1"/>
    <col min="12" max="12" width="11.83203125" style="3" customWidth="1"/>
    <col min="13" max="13" width="20.6640625" style="3" customWidth="1"/>
    <col min="14" max="14" width="11.33203125" style="3" customWidth="1"/>
    <col min="15" max="15" width="20.83203125" style="3" customWidth="1"/>
    <col min="16" max="16" width="11.33203125" style="3" customWidth="1"/>
    <col min="17" max="17" width="12.1640625" style="3" customWidth="1"/>
    <col min="18" max="18" width="15.33203125" style="3" bestFit="1" customWidth="1"/>
    <col min="19" max="16384" width="10.83203125" style="3"/>
  </cols>
  <sheetData>
    <row r="1" spans="1:44" x14ac:dyDescent="0.2">
      <c r="A1" s="18" t="s">
        <v>42</v>
      </c>
      <c r="B1" s="5" t="s">
        <v>43</v>
      </c>
      <c r="C1" s="5" t="s">
        <v>44</v>
      </c>
      <c r="D1" s="5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2"/>
      <c r="R1" s="1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/>
      <c r="AK1"/>
      <c r="AL1" s="2"/>
      <c r="AM1" s="2"/>
      <c r="AN1" s="1"/>
      <c r="AO1" s="1"/>
      <c r="AP1" s="1"/>
      <c r="AQ1"/>
      <c r="AR1"/>
    </row>
    <row r="2" spans="1:44" x14ac:dyDescent="0.2">
      <c r="A2" s="17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1"/>
      <c r="R2" s="1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/>
      <c r="AF2"/>
      <c r="AG2"/>
      <c r="AH2"/>
      <c r="AI2"/>
      <c r="AJ2"/>
      <c r="AK2" s="1"/>
      <c r="AL2" s="1"/>
      <c r="AM2" s="1"/>
      <c r="AN2"/>
      <c r="AO2"/>
      <c r="AP2"/>
      <c r="AQ2"/>
      <c r="AR2"/>
    </row>
    <row r="3" spans="1:44" x14ac:dyDescent="0.2">
      <c r="A3" s="17" t="s">
        <v>28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1"/>
      <c r="R3" s="16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2"/>
      <c r="AM3" s="2"/>
      <c r="AN3" s="2"/>
      <c r="AO3" s="2"/>
      <c r="AP3" s="1"/>
      <c r="AQ3" s="1"/>
      <c r="AR3" s="1"/>
    </row>
    <row r="4" spans="1:44" x14ac:dyDescent="0.2">
      <c r="A4" s="17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1"/>
      <c r="R4" s="16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/>
      <c r="AL4" s="2"/>
      <c r="AM4" s="2"/>
      <c r="AN4" s="2"/>
      <c r="AO4" s="2"/>
      <c r="AP4" s="1"/>
      <c r="AQ4" s="1"/>
      <c r="AR4" s="1"/>
    </row>
    <row r="5" spans="1:44" x14ac:dyDescent="0.2">
      <c r="A5" s="17" t="s">
        <v>27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"/>
      <c r="AL5" s="2"/>
      <c r="AM5" s="2"/>
      <c r="AN5" s="2"/>
      <c r="AO5" s="2"/>
      <c r="AP5" s="1"/>
      <c r="AQ5" s="1"/>
      <c r="AR5" s="1"/>
    </row>
    <row r="6" spans="1:44" x14ac:dyDescent="0.2">
      <c r="A6" s="17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1"/>
      <c r="AQ6" s="1"/>
      <c r="AR6" s="1"/>
    </row>
    <row r="7" spans="1:44" x14ac:dyDescent="0.2">
      <c r="A7" s="17" t="s">
        <v>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2"/>
      <c r="AM7" s="2"/>
      <c r="AN7" s="2"/>
      <c r="AO7" s="2"/>
      <c r="AP7" s="1"/>
      <c r="AQ7" s="1"/>
      <c r="AR7" s="1"/>
    </row>
    <row r="8" spans="1:44" x14ac:dyDescent="0.2">
      <c r="A8" s="17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2"/>
      <c r="AM8" s="2"/>
      <c r="AN8" s="2"/>
      <c r="AO8" s="2"/>
      <c r="AP8" s="1"/>
      <c r="AQ8" s="1"/>
      <c r="AR8" s="1"/>
    </row>
    <row r="9" spans="1:44" x14ac:dyDescent="0.2">
      <c r="A9" s="17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6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2"/>
      <c r="AM9" s="2"/>
      <c r="AN9" s="2"/>
      <c r="AO9" s="2"/>
      <c r="AP9" s="1"/>
      <c r="AQ9" s="1"/>
      <c r="AR9" s="1"/>
    </row>
    <row r="10" spans="1:44" x14ac:dyDescent="0.2">
      <c r="A10" s="17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6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2"/>
      <c r="AM10" s="2"/>
      <c r="AN10" s="2"/>
      <c r="AO10" s="2"/>
      <c r="AP10" s="1"/>
      <c r="AQ10" s="1"/>
      <c r="AR10" s="1"/>
    </row>
    <row r="11" spans="1:44" x14ac:dyDescent="0.2">
      <c r="A11" s="17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2"/>
      <c r="AM11" s="2"/>
      <c r="AN11" s="2"/>
      <c r="AO11" s="2"/>
      <c r="AP11" s="1"/>
      <c r="AQ11" s="1"/>
      <c r="AR11" s="1"/>
    </row>
    <row r="12" spans="1:44" x14ac:dyDescent="0.2">
      <c r="A12" s="17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2"/>
      <c r="AM12" s="2"/>
      <c r="AN12" s="2"/>
      <c r="AO12" s="2"/>
      <c r="AP12" s="1"/>
      <c r="AQ12" s="1"/>
      <c r="AR12" s="1"/>
    </row>
    <row r="13" spans="1:44" x14ac:dyDescent="0.2">
      <c r="A13" s="17" t="s">
        <v>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2"/>
      <c r="AM13" s="2"/>
      <c r="AN13" s="2"/>
      <c r="AO13" s="2"/>
      <c r="AP13" s="1"/>
      <c r="AQ13" s="1"/>
      <c r="AR13" s="1"/>
    </row>
    <row r="14" spans="1:44" x14ac:dyDescent="0.2">
      <c r="A14" s="17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2"/>
      <c r="AM14" s="2"/>
      <c r="AN14" s="2"/>
      <c r="AO14" s="2"/>
      <c r="AP14" s="1"/>
      <c r="AQ14" s="1"/>
      <c r="AR14" s="1"/>
    </row>
    <row r="15" spans="1:44" x14ac:dyDescent="0.2">
      <c r="A15" s="17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M15" s="2"/>
      <c r="AN15" s="2"/>
      <c r="AO15" s="2"/>
      <c r="AP15" s="1"/>
      <c r="AQ15" s="1"/>
      <c r="AR15" s="1"/>
    </row>
    <row r="16" spans="1:44" x14ac:dyDescent="0.2">
      <c r="A16" s="17" t="s">
        <v>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M16" s="2"/>
      <c r="AN16" s="2"/>
      <c r="AO16" s="2"/>
      <c r="AP16" s="1"/>
      <c r="AQ16" s="1"/>
      <c r="AR16" s="1"/>
    </row>
    <row r="17" spans="1:44" x14ac:dyDescent="0.2">
      <c r="A17" s="17" t="s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  <c r="R17" s="1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M17" s="2"/>
      <c r="AN17" s="2"/>
      <c r="AO17" s="2"/>
      <c r="AP17" s="1"/>
      <c r="AQ17" s="1"/>
      <c r="AR17" s="1"/>
    </row>
    <row r="18" spans="1:44" x14ac:dyDescent="0.2">
      <c r="A18" s="17" t="s">
        <v>11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  <c r="R18" s="1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2"/>
      <c r="AM18" s="2"/>
      <c r="AN18" s="2"/>
      <c r="AO18" s="2"/>
      <c r="AP18" s="1"/>
      <c r="AQ18" s="1"/>
      <c r="AR18" s="1"/>
    </row>
    <row r="19" spans="1:44" x14ac:dyDescent="0.2">
      <c r="A19" s="17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  <c r="R19" s="1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2"/>
      <c r="AM19" s="2"/>
      <c r="AN19" s="2"/>
      <c r="AO19" s="2"/>
      <c r="AP19" s="1"/>
      <c r="AQ19" s="1"/>
      <c r="AR19" s="1"/>
    </row>
    <row r="20" spans="1:44" x14ac:dyDescent="0.2">
      <c r="A20" s="17" t="s">
        <v>14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1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2"/>
      <c r="AM20" s="2"/>
      <c r="AN20" s="2"/>
      <c r="AO20" s="2"/>
      <c r="AP20" s="1"/>
      <c r="AQ20" s="1"/>
      <c r="AR20" s="1"/>
    </row>
    <row r="21" spans="1:44" x14ac:dyDescent="0.2">
      <c r="A21" s="17" t="s">
        <v>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1"/>
      <c r="R21" s="1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2"/>
      <c r="AM21" s="2"/>
      <c r="AN21" s="2"/>
      <c r="AO21" s="2"/>
      <c r="AP21" s="1"/>
      <c r="AQ21" s="1"/>
      <c r="AR21" s="1"/>
    </row>
    <row r="22" spans="1:44" x14ac:dyDescent="0.2">
      <c r="A22" s="17" t="s">
        <v>15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1"/>
      <c r="R22" s="1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2"/>
      <c r="AM22" s="2"/>
      <c r="AN22" s="2"/>
      <c r="AO22" s="2"/>
      <c r="AP22" s="1"/>
      <c r="AQ22" s="1"/>
      <c r="AR22" s="1"/>
    </row>
    <row r="23" spans="1:44" x14ac:dyDescent="0.2">
      <c r="A23" s="17" t="s">
        <v>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  <c r="R23" s="1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  <c r="AO23" s="2"/>
      <c r="AP23" s="1"/>
      <c r="AQ23" s="1"/>
      <c r="AR23" s="1"/>
    </row>
    <row r="24" spans="1:44" x14ac:dyDescent="0.2">
      <c r="A24" s="17" t="s">
        <v>19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1"/>
      <c r="R24" s="1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2"/>
      <c r="AM24" s="2"/>
      <c r="AN24" s="2"/>
      <c r="AO24" s="2"/>
      <c r="AP24" s="1"/>
      <c r="AQ24" s="1"/>
      <c r="AR24" s="1"/>
    </row>
    <row r="25" spans="1:44" x14ac:dyDescent="0.2">
      <c r="A25" s="17" t="s">
        <v>17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  <c r="R25" s="1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2"/>
      <c r="AM25" s="2"/>
      <c r="AN25" s="2"/>
      <c r="AO25" s="2"/>
      <c r="AP25" s="1"/>
      <c r="AQ25" s="1"/>
      <c r="AR25" s="1"/>
    </row>
    <row r="26" spans="1:44" x14ac:dyDescent="0.2">
      <c r="A26" s="17" t="s">
        <v>18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1"/>
      <c r="R26" s="1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2"/>
      <c r="AM26" s="2"/>
      <c r="AN26" s="2"/>
      <c r="AO26" s="2"/>
      <c r="AP26" s="1"/>
      <c r="AQ26" s="1"/>
      <c r="AR26" s="1"/>
    </row>
    <row r="27" spans="1:44" x14ac:dyDescent="0.2">
      <c r="A27" s="17" t="s">
        <v>22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1"/>
      <c r="R27" s="1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2"/>
      <c r="AM27" s="2"/>
      <c r="AN27" s="2"/>
      <c r="AO27" s="2"/>
      <c r="AP27" s="1"/>
      <c r="AQ27" s="1"/>
      <c r="AR27" s="1"/>
    </row>
    <row r="28" spans="1:44" x14ac:dyDescent="0.2">
      <c r="A28" s="17" t="s">
        <v>21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1"/>
      <c r="R28" s="1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2"/>
      <c r="AM28" s="2"/>
      <c r="AN28" s="2"/>
      <c r="AO28" s="2"/>
      <c r="AP28" s="1"/>
      <c r="AQ28" s="1"/>
      <c r="AR28" s="1"/>
    </row>
    <row r="29" spans="1:44" x14ac:dyDescent="0.2">
      <c r="A29" s="17" t="s">
        <v>23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1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2"/>
      <c r="AM29" s="2"/>
      <c r="AN29" s="2"/>
      <c r="AO29" s="2"/>
      <c r="AP29" s="1"/>
      <c r="AQ29" s="1"/>
      <c r="AR29" s="1"/>
    </row>
    <row r="30" spans="1:44" x14ac:dyDescent="0.2">
      <c r="A30" s="17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1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2"/>
      <c r="AM30" s="2"/>
      <c r="AN30" s="2"/>
      <c r="AO30" s="2"/>
      <c r="AP30" s="1"/>
      <c r="AQ30" s="1"/>
      <c r="AR30" s="1"/>
    </row>
    <row r="31" spans="1:44" x14ac:dyDescent="0.2">
      <c r="A31" s="17" t="s">
        <v>20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/>
      <c r="R31" s="1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2"/>
      <c r="AM31" s="2"/>
      <c r="AN31" s="2"/>
      <c r="AO31" s="2"/>
      <c r="AP31" s="1"/>
      <c r="AQ31" s="1"/>
      <c r="AR31" s="1"/>
    </row>
    <row r="32" spans="1:4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B34" s="13"/>
      <c r="C34" s="13"/>
      <c r="D34" s="10"/>
      <c r="E34" s="10"/>
      <c r="F34" s="13"/>
      <c r="G34" s="13"/>
      <c r="H34" s="13"/>
      <c r="I34" s="13"/>
      <c r="J34" s="13"/>
      <c r="K34" s="13"/>
      <c r="L34" s="13"/>
      <c r="M34" s="13"/>
      <c r="N34" s="13"/>
    </row>
    <row r="35" spans="1:19" x14ac:dyDescent="0.2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9" x14ac:dyDescent="0.2">
      <c r="A36" s="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C2" sqref="C2"/>
    </sheetView>
  </sheetViews>
  <sheetFormatPr baseColWidth="10" defaultRowHeight="16" x14ac:dyDescent="0.2"/>
  <cols>
    <col min="1" max="1" width="24.6640625" style="3" customWidth="1"/>
    <col min="2" max="2" width="12.83203125" style="3" customWidth="1"/>
    <col min="3" max="3" width="11.5" style="3" customWidth="1"/>
    <col min="4" max="4" width="14.83203125" style="3" customWidth="1"/>
    <col min="5" max="5" width="14.6640625" style="3" customWidth="1"/>
    <col min="6" max="6" width="12.33203125" style="3" customWidth="1"/>
    <col min="7" max="7" width="11.83203125" style="3" customWidth="1"/>
    <col min="8" max="8" width="11.33203125" style="3" customWidth="1"/>
    <col min="9" max="16384" width="10.83203125" style="3"/>
  </cols>
  <sheetData>
    <row r="1" spans="1:36" x14ac:dyDescent="0.2">
      <c r="A1" s="4" t="s">
        <v>25</v>
      </c>
      <c r="B1" s="5" t="s">
        <v>31</v>
      </c>
      <c r="C1" s="5" t="s">
        <v>32</v>
      </c>
      <c r="D1" s="5" t="s">
        <v>36</v>
      </c>
      <c r="E1" s="5" t="s">
        <v>37</v>
      </c>
      <c r="F1" s="5" t="s">
        <v>33</v>
      </c>
      <c r="G1" s="5" t="s">
        <v>34</v>
      </c>
      <c r="H1" s="5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/>
      <c r="AC1"/>
      <c r="AD1" s="2"/>
      <c r="AE1" s="2"/>
      <c r="AF1" s="1"/>
      <c r="AG1" s="1"/>
      <c r="AH1" s="1"/>
      <c r="AI1"/>
      <c r="AJ1"/>
    </row>
    <row r="2" spans="1:36" x14ac:dyDescent="0.2">
      <c r="A2" s="4" t="s">
        <v>23</v>
      </c>
      <c r="B2" s="7">
        <v>0.29899999999999999</v>
      </c>
      <c r="C2" s="7">
        <v>-8</v>
      </c>
      <c r="D2" s="7">
        <v>107</v>
      </c>
      <c r="E2" s="7">
        <v>114.4</v>
      </c>
      <c r="F2" s="7">
        <v>51.5</v>
      </c>
      <c r="G2" s="7">
        <v>55.4</v>
      </c>
      <c r="H2" s="7">
        <v>45.4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/>
      <c r="X2"/>
      <c r="Y2"/>
      <c r="Z2"/>
      <c r="AA2"/>
      <c r="AB2"/>
      <c r="AC2" s="1"/>
      <c r="AD2" s="1"/>
      <c r="AE2" s="1"/>
      <c r="AF2"/>
      <c r="AG2"/>
      <c r="AH2"/>
      <c r="AI2"/>
      <c r="AJ2"/>
    </row>
    <row r="3" spans="1:36" x14ac:dyDescent="0.2">
      <c r="A3" s="4" t="s">
        <v>26</v>
      </c>
      <c r="B3" s="7">
        <v>0.67200000000000004</v>
      </c>
      <c r="C3" s="7">
        <v>6.2</v>
      </c>
      <c r="D3" s="7">
        <v>112.3</v>
      </c>
      <c r="E3" s="7">
        <v>106.2</v>
      </c>
      <c r="F3" s="7">
        <v>52.9</v>
      </c>
      <c r="G3" s="7">
        <v>56.7</v>
      </c>
      <c r="H3" s="7">
        <v>53.1</v>
      </c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1"/>
      <c r="AI3" s="1"/>
      <c r="AJ3" s="1"/>
    </row>
    <row r="4" spans="1:36" x14ac:dyDescent="0.2">
      <c r="A4" s="4" t="s">
        <v>9</v>
      </c>
      <c r="B4" s="7">
        <v>0.46899999999999997</v>
      </c>
      <c r="C4" s="7">
        <v>-0.6</v>
      </c>
      <c r="D4" s="7">
        <v>107.8</v>
      </c>
      <c r="E4" s="7">
        <v>108.3</v>
      </c>
      <c r="F4" s="7">
        <v>51.5</v>
      </c>
      <c r="G4" s="7">
        <v>55</v>
      </c>
      <c r="H4" s="7">
        <v>50</v>
      </c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1"/>
      <c r="AI4" s="1"/>
      <c r="AJ4" s="1"/>
    </row>
    <row r="5" spans="1:36" x14ac:dyDescent="0.2">
      <c r="A5" s="4" t="s">
        <v>22</v>
      </c>
      <c r="B5" s="7">
        <v>0.35399999999999998</v>
      </c>
      <c r="C5" s="7">
        <v>-6.8</v>
      </c>
      <c r="D5" s="7">
        <v>105.9</v>
      </c>
      <c r="E5" s="7">
        <v>112.8</v>
      </c>
      <c r="F5" s="7">
        <v>50.4</v>
      </c>
      <c r="G5" s="7">
        <v>53.9</v>
      </c>
      <c r="H5" s="7">
        <v>45.5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1"/>
      <c r="AI5" s="1"/>
      <c r="AJ5" s="1"/>
    </row>
    <row r="6" spans="1:36" x14ac:dyDescent="0.2">
      <c r="A6" s="4" t="s">
        <v>19</v>
      </c>
      <c r="B6" s="7">
        <v>0.33800000000000002</v>
      </c>
      <c r="C6" s="7">
        <v>-3.1</v>
      </c>
      <c r="D6" s="7">
        <v>105.8</v>
      </c>
      <c r="E6" s="7">
        <v>108.9</v>
      </c>
      <c r="F6" s="7">
        <v>51.5</v>
      </c>
      <c r="G6" s="7">
        <v>54.7</v>
      </c>
      <c r="H6" s="7">
        <v>46.6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1"/>
      <c r="AI6" s="1"/>
      <c r="AJ6" s="1"/>
    </row>
    <row r="7" spans="1:36" x14ac:dyDescent="0.2">
      <c r="A7" s="4" t="s">
        <v>24</v>
      </c>
      <c r="B7" s="7">
        <v>0.29199999999999998</v>
      </c>
      <c r="C7" s="7">
        <v>-7.9</v>
      </c>
      <c r="D7" s="7">
        <v>106.9</v>
      </c>
      <c r="E7" s="7">
        <v>114.8</v>
      </c>
      <c r="F7" s="7">
        <v>52.2</v>
      </c>
      <c r="G7" s="7">
        <v>55.3</v>
      </c>
      <c r="H7" s="7">
        <v>45.3</v>
      </c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2"/>
      <c r="AE7" s="2"/>
      <c r="AF7" s="2"/>
      <c r="AG7" s="2"/>
      <c r="AH7" s="1"/>
      <c r="AI7" s="1"/>
      <c r="AJ7" s="1"/>
    </row>
    <row r="8" spans="1:36" x14ac:dyDescent="0.2">
      <c r="A8" s="4" t="s">
        <v>0</v>
      </c>
      <c r="B8" s="7">
        <v>0.59699999999999998</v>
      </c>
      <c r="C8" s="7">
        <v>6</v>
      </c>
      <c r="D8" s="7">
        <v>115.8</v>
      </c>
      <c r="E8" s="7">
        <v>110</v>
      </c>
      <c r="F8" s="7">
        <v>54.8</v>
      </c>
      <c r="G8" s="7">
        <v>58.1</v>
      </c>
      <c r="H8" s="7">
        <v>52.6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2"/>
      <c r="AG8" s="2"/>
      <c r="AH8" s="1"/>
      <c r="AI8" s="1"/>
      <c r="AJ8" s="1"/>
    </row>
    <row r="9" spans="1:36" x14ac:dyDescent="0.2">
      <c r="A9" s="4" t="s">
        <v>4</v>
      </c>
      <c r="B9" s="7">
        <v>0.66200000000000003</v>
      </c>
      <c r="C9" s="7">
        <v>3</v>
      </c>
      <c r="D9" s="7">
        <v>112</v>
      </c>
      <c r="E9" s="7">
        <v>108.9</v>
      </c>
      <c r="F9" s="7">
        <v>53.2</v>
      </c>
      <c r="G9" s="7">
        <v>56.4</v>
      </c>
      <c r="H9" s="7">
        <v>52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/>
      <c r="AD9" s="2"/>
      <c r="AE9" s="2"/>
      <c r="AF9" s="2"/>
      <c r="AG9" s="2"/>
      <c r="AH9" s="1"/>
      <c r="AI9" s="1"/>
      <c r="AJ9" s="1"/>
    </row>
    <row r="10" spans="1:36" x14ac:dyDescent="0.2">
      <c r="A10" s="4" t="s">
        <v>17</v>
      </c>
      <c r="B10" s="7">
        <v>0.30299999999999999</v>
      </c>
      <c r="C10" s="7">
        <v>-3.6</v>
      </c>
      <c r="D10" s="7">
        <v>108.8</v>
      </c>
      <c r="E10" s="7">
        <v>112.3</v>
      </c>
      <c r="F10" s="7">
        <v>52.9</v>
      </c>
      <c r="G10" s="7">
        <v>56.1</v>
      </c>
      <c r="H10" s="7">
        <v>47.3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2"/>
      <c r="AE10" s="2"/>
      <c r="AF10" s="2"/>
      <c r="AG10" s="2"/>
      <c r="AH10" s="1"/>
      <c r="AI10" s="1"/>
      <c r="AJ10" s="1"/>
    </row>
    <row r="11" spans="1:36" x14ac:dyDescent="0.2">
      <c r="A11" s="4" t="s">
        <v>20</v>
      </c>
      <c r="B11" s="7">
        <v>0.23100000000000001</v>
      </c>
      <c r="C11" s="7">
        <v>-8.6999999999999993</v>
      </c>
      <c r="D11" s="7">
        <v>104.4</v>
      </c>
      <c r="E11" s="7">
        <v>113</v>
      </c>
      <c r="F11" s="7">
        <v>49.7</v>
      </c>
      <c r="G11" s="7">
        <v>54</v>
      </c>
      <c r="H11" s="7">
        <v>46.2</v>
      </c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1"/>
      <c r="AI11" s="1"/>
      <c r="AJ11" s="1"/>
    </row>
    <row r="12" spans="1:36" x14ac:dyDescent="0.2">
      <c r="A12" s="4" t="s">
        <v>12</v>
      </c>
      <c r="B12" s="7">
        <v>0.625</v>
      </c>
      <c r="C12" s="7">
        <v>3.8</v>
      </c>
      <c r="D12" s="7">
        <v>113.4</v>
      </c>
      <c r="E12" s="7">
        <v>109.9</v>
      </c>
      <c r="F12" s="7">
        <v>53.9</v>
      </c>
      <c r="G12" s="7">
        <v>57.8</v>
      </c>
      <c r="H12" s="7">
        <v>49.7</v>
      </c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2"/>
      <c r="AF12" s="2"/>
      <c r="AG12" s="2"/>
      <c r="AH12" s="1"/>
      <c r="AI12" s="1"/>
      <c r="AJ12" s="1"/>
    </row>
    <row r="13" spans="1:36" x14ac:dyDescent="0.2">
      <c r="A13" s="4" t="s">
        <v>5</v>
      </c>
      <c r="B13" s="7">
        <v>0.6</v>
      </c>
      <c r="C13" s="7">
        <v>1.9</v>
      </c>
      <c r="D13" s="7">
        <v>109.7</v>
      </c>
      <c r="E13" s="7">
        <v>107.7</v>
      </c>
      <c r="F13" s="7">
        <v>53.3</v>
      </c>
      <c r="G13" s="7">
        <v>56.5</v>
      </c>
      <c r="H13" s="7">
        <v>51.9</v>
      </c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  <c r="AE13" s="2"/>
      <c r="AF13" s="2"/>
      <c r="AG13" s="2"/>
      <c r="AH13" s="1"/>
      <c r="AI13" s="1"/>
      <c r="AJ13" s="1"/>
    </row>
    <row r="14" spans="1:36" x14ac:dyDescent="0.2">
      <c r="A14" s="4" t="s">
        <v>27</v>
      </c>
      <c r="B14" s="7">
        <v>0.68799999999999994</v>
      </c>
      <c r="C14" s="7">
        <v>6.5</v>
      </c>
      <c r="D14" s="7">
        <v>112.9</v>
      </c>
      <c r="E14" s="7">
        <v>106.6</v>
      </c>
      <c r="F14" s="7">
        <v>53.2</v>
      </c>
      <c r="G14" s="7">
        <v>57.4</v>
      </c>
      <c r="H14" s="7">
        <v>53.1</v>
      </c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2"/>
      <c r="AF14" s="2"/>
      <c r="AG14" s="2"/>
      <c r="AH14" s="1"/>
      <c r="AI14" s="1"/>
      <c r="AJ14" s="1"/>
    </row>
    <row r="15" spans="1:36" x14ac:dyDescent="0.2">
      <c r="A15" s="4" t="s">
        <v>28</v>
      </c>
      <c r="B15" s="7">
        <v>0.77800000000000002</v>
      </c>
      <c r="C15" s="7">
        <v>7.4</v>
      </c>
      <c r="D15" s="7">
        <v>112.6</v>
      </c>
      <c r="E15" s="7">
        <v>105.5</v>
      </c>
      <c r="F15" s="7">
        <v>54.8</v>
      </c>
      <c r="G15" s="7">
        <v>57.7</v>
      </c>
      <c r="H15" s="7">
        <v>54.9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/>
      <c r="AD15" s="2"/>
      <c r="AE15" s="2"/>
      <c r="AF15" s="2"/>
      <c r="AG15" s="2"/>
      <c r="AH15" s="1"/>
      <c r="AI15" s="1"/>
      <c r="AJ15" s="1"/>
    </row>
    <row r="16" spans="1:36" x14ac:dyDescent="0.2">
      <c r="A16" s="4" t="s">
        <v>7</v>
      </c>
      <c r="B16" s="7">
        <v>0.49199999999999999</v>
      </c>
      <c r="C16" s="7">
        <v>-1.1000000000000001</v>
      </c>
      <c r="D16" s="7">
        <v>108.9</v>
      </c>
      <c r="E16" s="7">
        <v>109.9</v>
      </c>
      <c r="F16" s="7">
        <v>53</v>
      </c>
      <c r="G16" s="7">
        <v>56.1</v>
      </c>
      <c r="H16" s="7">
        <v>50.8</v>
      </c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2"/>
      <c r="AE16" s="2"/>
      <c r="AF16" s="2"/>
      <c r="AG16" s="2"/>
      <c r="AH16" s="1"/>
      <c r="AI16" s="1"/>
      <c r="AJ16" s="1"/>
    </row>
    <row r="17" spans="1:36" x14ac:dyDescent="0.2">
      <c r="A17" s="4" t="s">
        <v>1</v>
      </c>
      <c r="B17" s="7">
        <v>0.63100000000000001</v>
      </c>
      <c r="C17" s="7">
        <v>3.2</v>
      </c>
      <c r="D17" s="7">
        <v>112.2</v>
      </c>
      <c r="E17" s="7">
        <v>109.2</v>
      </c>
      <c r="F17" s="7">
        <v>54.9</v>
      </c>
      <c r="G17" s="7">
        <v>58.7</v>
      </c>
      <c r="H17" s="7">
        <v>52.6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2"/>
      <c r="AG17" s="2"/>
      <c r="AH17" s="1"/>
      <c r="AI17" s="1"/>
      <c r="AJ17" s="1"/>
    </row>
    <row r="18" spans="1:36" x14ac:dyDescent="0.2">
      <c r="A18" s="4" t="s">
        <v>29</v>
      </c>
      <c r="B18" s="7">
        <v>0.81499999999999995</v>
      </c>
      <c r="C18" s="7">
        <v>11.3</v>
      </c>
      <c r="D18" s="7">
        <v>112.3</v>
      </c>
      <c r="E18" s="7">
        <v>101.6</v>
      </c>
      <c r="F18" s="7">
        <v>55.3</v>
      </c>
      <c r="G18" s="7">
        <v>58.3</v>
      </c>
      <c r="H18" s="7">
        <v>56.8</v>
      </c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2"/>
      <c r="AF18" s="2"/>
      <c r="AG18" s="2"/>
      <c r="AH18" s="1"/>
      <c r="AI18" s="1"/>
      <c r="AJ18" s="1"/>
    </row>
    <row r="19" spans="1:36" x14ac:dyDescent="0.2">
      <c r="A19" s="4" t="s">
        <v>18</v>
      </c>
      <c r="B19" s="7">
        <v>0.29699999999999999</v>
      </c>
      <c r="C19" s="7">
        <v>-4.3</v>
      </c>
      <c r="D19" s="7">
        <v>107.6</v>
      </c>
      <c r="E19" s="7">
        <v>111.6</v>
      </c>
      <c r="F19" s="7">
        <v>51.4</v>
      </c>
      <c r="G19" s="7">
        <v>55.1</v>
      </c>
      <c r="H19" s="7">
        <v>47.2</v>
      </c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  <c r="AE19" s="2"/>
      <c r="AF19" s="2"/>
      <c r="AG19" s="2"/>
      <c r="AH19" s="1"/>
      <c r="AI19" s="1"/>
      <c r="AJ19" s="1"/>
    </row>
    <row r="20" spans="1:36" x14ac:dyDescent="0.2">
      <c r="A20" s="4" t="s">
        <v>13</v>
      </c>
      <c r="B20" s="7">
        <v>0.438</v>
      </c>
      <c r="C20" s="7">
        <v>-0.8</v>
      </c>
      <c r="D20" s="7">
        <v>110.6</v>
      </c>
      <c r="E20" s="7">
        <v>111.6</v>
      </c>
      <c r="F20" s="7">
        <v>53.8</v>
      </c>
      <c r="G20" s="7">
        <v>56.7</v>
      </c>
      <c r="H20" s="7">
        <v>49.7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  <c r="AE20" s="2"/>
      <c r="AF20" s="2"/>
      <c r="AG20" s="2"/>
      <c r="AH20" s="1"/>
      <c r="AI20" s="1"/>
      <c r="AJ20" s="1"/>
    </row>
    <row r="21" spans="1:36" x14ac:dyDescent="0.2">
      <c r="A21" s="4" t="s">
        <v>21</v>
      </c>
      <c r="B21" s="7">
        <v>0.318</v>
      </c>
      <c r="C21" s="7">
        <v>-6.5</v>
      </c>
      <c r="D21" s="7">
        <v>105.9</v>
      </c>
      <c r="E21" s="7">
        <v>112.4</v>
      </c>
      <c r="F21" s="7">
        <v>50.1</v>
      </c>
      <c r="G21" s="7">
        <v>53.1</v>
      </c>
      <c r="H21" s="7">
        <v>46.1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2"/>
      <c r="AG21" s="2"/>
      <c r="AH21" s="1"/>
      <c r="AI21" s="1"/>
      <c r="AJ21" s="1"/>
    </row>
    <row r="22" spans="1:36" x14ac:dyDescent="0.2">
      <c r="A22" s="4" t="s">
        <v>3</v>
      </c>
      <c r="B22" s="7">
        <v>0.625</v>
      </c>
      <c r="C22" s="7">
        <v>2.5</v>
      </c>
      <c r="D22" s="7">
        <v>111</v>
      </c>
      <c r="E22" s="7">
        <v>108.4</v>
      </c>
      <c r="F22" s="7">
        <v>53.4</v>
      </c>
      <c r="G22" s="7">
        <v>57.7</v>
      </c>
      <c r="H22" s="7">
        <v>52.5</v>
      </c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  <c r="AD22" s="2"/>
      <c r="AE22" s="2"/>
      <c r="AF22" s="2"/>
      <c r="AG22" s="2"/>
      <c r="AH22" s="1"/>
      <c r="AI22" s="1"/>
      <c r="AJ22" s="1"/>
    </row>
    <row r="23" spans="1:36" x14ac:dyDescent="0.2">
      <c r="A23" s="4" t="s">
        <v>11</v>
      </c>
      <c r="B23" s="7">
        <v>0.46200000000000002</v>
      </c>
      <c r="C23" s="7">
        <v>-1</v>
      </c>
      <c r="D23" s="7">
        <v>107.5</v>
      </c>
      <c r="E23" s="7">
        <v>108.7</v>
      </c>
      <c r="F23" s="7">
        <v>50.3</v>
      </c>
      <c r="G23" s="7">
        <v>54</v>
      </c>
      <c r="H23" s="7">
        <v>49.8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  <c r="AE23" s="2"/>
      <c r="AF23" s="2"/>
      <c r="AG23" s="2"/>
      <c r="AH23" s="1"/>
      <c r="AI23" s="1"/>
      <c r="AJ23" s="1"/>
    </row>
    <row r="24" spans="1:36" x14ac:dyDescent="0.2">
      <c r="A24" s="4" t="s">
        <v>2</v>
      </c>
      <c r="B24" s="7">
        <v>0.6</v>
      </c>
      <c r="C24" s="7">
        <v>2.2000000000000002</v>
      </c>
      <c r="D24" s="7">
        <v>109.7</v>
      </c>
      <c r="E24" s="7">
        <v>107.6</v>
      </c>
      <c r="F24" s="7">
        <v>53</v>
      </c>
      <c r="G24" s="7">
        <v>56.2</v>
      </c>
      <c r="H24" s="7">
        <v>52.5</v>
      </c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2"/>
      <c r="AG24" s="2"/>
      <c r="AH24" s="1"/>
      <c r="AI24" s="1"/>
      <c r="AJ24" s="1"/>
    </row>
    <row r="25" spans="1:36" x14ac:dyDescent="0.2">
      <c r="A25" s="4" t="s">
        <v>8</v>
      </c>
      <c r="B25" s="7">
        <v>0.4</v>
      </c>
      <c r="C25" s="7">
        <v>-1.4</v>
      </c>
      <c r="D25" s="7">
        <v>110.2</v>
      </c>
      <c r="E25" s="7">
        <v>111.3</v>
      </c>
      <c r="F25" s="7">
        <v>52.8</v>
      </c>
      <c r="G25" s="7">
        <v>57.2</v>
      </c>
      <c r="H25" s="7">
        <v>50.4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2"/>
      <c r="AG25" s="2"/>
      <c r="AH25" s="1"/>
      <c r="AI25" s="1"/>
      <c r="AJ25" s="1"/>
    </row>
    <row r="26" spans="1:36" x14ac:dyDescent="0.2">
      <c r="A26" s="4" t="s">
        <v>14</v>
      </c>
      <c r="B26" s="7">
        <v>0.439</v>
      </c>
      <c r="C26" s="7">
        <v>-1.6</v>
      </c>
      <c r="D26" s="7">
        <v>112</v>
      </c>
      <c r="E26" s="7">
        <v>113.6</v>
      </c>
      <c r="F26" s="7">
        <v>53</v>
      </c>
      <c r="G26" s="7">
        <v>56.6</v>
      </c>
      <c r="H26" s="7">
        <v>48.3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2"/>
      <c r="AE26" s="2"/>
      <c r="AF26" s="2"/>
      <c r="AG26" s="2"/>
      <c r="AH26" s="1"/>
      <c r="AI26" s="1"/>
      <c r="AJ26" s="1"/>
    </row>
    <row r="27" spans="1:36" x14ac:dyDescent="0.2">
      <c r="A27" s="4" t="s">
        <v>15</v>
      </c>
      <c r="B27" s="7">
        <v>0.438</v>
      </c>
      <c r="C27" s="7">
        <v>-1.9</v>
      </c>
      <c r="D27" s="7">
        <v>109</v>
      </c>
      <c r="E27" s="7">
        <v>110.8</v>
      </c>
      <c r="F27" s="7">
        <v>53.1</v>
      </c>
      <c r="G27" s="7">
        <v>56.3</v>
      </c>
      <c r="H27" s="7">
        <v>47.8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  <c r="AD27" s="2"/>
      <c r="AE27" s="2"/>
      <c r="AF27" s="2"/>
      <c r="AG27" s="2"/>
      <c r="AH27" s="1"/>
      <c r="AI27" s="1"/>
      <c r="AJ27" s="1"/>
    </row>
    <row r="28" spans="1:36" x14ac:dyDescent="0.2">
      <c r="A28" s="4" t="s">
        <v>10</v>
      </c>
      <c r="B28" s="7">
        <v>0.42899999999999999</v>
      </c>
      <c r="C28" s="7">
        <v>-1.8</v>
      </c>
      <c r="D28" s="7">
        <v>111.3</v>
      </c>
      <c r="E28" s="7">
        <v>112.8</v>
      </c>
      <c r="F28" s="7">
        <v>52.9</v>
      </c>
      <c r="G28" s="7">
        <v>56.9</v>
      </c>
      <c r="H28" s="7">
        <v>49.8</v>
      </c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2"/>
      <c r="AH28" s="1"/>
      <c r="AI28" s="1"/>
      <c r="AJ28" s="1"/>
    </row>
    <row r="29" spans="1:36" x14ac:dyDescent="0.2">
      <c r="A29" s="4" t="s">
        <v>30</v>
      </c>
      <c r="B29" s="7">
        <v>0.71899999999999997</v>
      </c>
      <c r="C29" s="7">
        <v>6.5</v>
      </c>
      <c r="D29" s="7">
        <v>111.3</v>
      </c>
      <c r="E29" s="7">
        <v>104.9</v>
      </c>
      <c r="F29" s="7">
        <v>53.6</v>
      </c>
      <c r="G29" s="7">
        <v>57.4</v>
      </c>
      <c r="H29" s="7">
        <v>53.1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  <c r="AD29" s="2"/>
      <c r="AE29" s="2"/>
      <c r="AF29" s="2"/>
      <c r="AG29" s="2"/>
      <c r="AH29" s="1"/>
      <c r="AI29" s="1"/>
      <c r="AJ29" s="1"/>
    </row>
    <row r="30" spans="1:36" x14ac:dyDescent="0.2">
      <c r="A30" s="4" t="s">
        <v>6</v>
      </c>
      <c r="B30" s="7">
        <v>0.64100000000000001</v>
      </c>
      <c r="C30" s="7">
        <v>3.2</v>
      </c>
      <c r="D30" s="7">
        <v>112.1</v>
      </c>
      <c r="E30" s="7">
        <v>108.8</v>
      </c>
      <c r="F30" s="7">
        <v>55.2</v>
      </c>
      <c r="G30" s="7">
        <v>58.7</v>
      </c>
      <c r="H30" s="7">
        <v>51.8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2"/>
      <c r="AG30" s="2"/>
      <c r="AH30" s="1"/>
      <c r="AI30" s="1"/>
      <c r="AJ30" s="1"/>
    </row>
    <row r="31" spans="1:36" x14ac:dyDescent="0.2">
      <c r="A31" s="4" t="s">
        <v>16</v>
      </c>
      <c r="B31" s="7">
        <v>0.375</v>
      </c>
      <c r="C31" s="7">
        <v>-4</v>
      </c>
      <c r="D31" s="7">
        <v>111.1</v>
      </c>
      <c r="E31" s="7">
        <v>115</v>
      </c>
      <c r="F31" s="7">
        <v>52.8</v>
      </c>
      <c r="G31" s="7">
        <v>56.8</v>
      </c>
      <c r="H31" s="7">
        <v>47.8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2"/>
      <c r="AG31" s="2"/>
      <c r="AH31" s="1"/>
      <c r="AI31" s="1"/>
      <c r="AJ31" s="1"/>
    </row>
    <row r="32" spans="1:3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8" t="s">
        <v>38</v>
      </c>
      <c r="B33" s="6">
        <v>0.81499999999999995</v>
      </c>
      <c r="C33" s="6">
        <v>11.3</v>
      </c>
      <c r="D33" s="6">
        <v>115.8</v>
      </c>
      <c r="E33" s="6">
        <v>101.6</v>
      </c>
      <c r="F33" s="6">
        <v>55.3</v>
      </c>
      <c r="G33" s="6">
        <v>58.7</v>
      </c>
      <c r="H33" s="6">
        <v>56.8</v>
      </c>
      <c r="I33" s="6"/>
      <c r="J33" s="6"/>
      <c r="K33" s="6"/>
    </row>
  </sheetData>
  <sheetProtection sheet="1" objects="1" scenarios="1"/>
  <autoFilter ref="A1:H1">
    <sortState ref="A2:H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Team_Values</vt:lpstr>
      <vt:lpstr>FINAL MODEL</vt:lpstr>
      <vt:lpstr>Team_Stats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2020-03-15T18:17:33Z</dcterms:created>
  <dcterms:modified xsi:type="dcterms:W3CDTF">2020-03-30T19:39:18Z</dcterms:modified>
</cp:coreProperties>
</file>